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https://redbull-my.sharepoint.com/personal/anil_yuncu_redbull_com/Documents/"/>
    </mc:Choice>
  </mc:AlternateContent>
  <xr:revisionPtr revIDLastSave="0" documentId="8_{6E8ABFB0-02B6-444E-8BEA-DFFA389FF0DC}" xr6:coauthVersionLast="47" xr6:coauthVersionMax="47" xr10:uidLastSave="{00000000-0000-0000-0000-000000000000}"/>
  <bookViews>
    <workbookView xWindow="0" yWindow="500" windowWidth="28800" windowHeight="16060" activeTab="2" xr2:uid="{00000000-000D-0000-FFFF-FFFF00000000}"/>
  </bookViews>
  <sheets>
    <sheet name="Agency cost &amp; fee" sheetId="19" r:id="rId1"/>
    <sheet name="Red Bull ED" sheetId="11" r:id="rId2"/>
    <sheet name="Always on Occasions" sheetId="13" r:id="rId3"/>
    <sheet name="Digital KPI Sheet ED" sheetId="16" r:id="rId4"/>
    <sheet name="Organics by Red Bull" sheetId="12" r:id="rId5"/>
    <sheet name="Digital KPI Sheet Organics" sheetId="17" r:id="rId6"/>
  </sheets>
  <definedNames>
    <definedName name="_xlnm._FilterDatabase" localSheetId="3" hidden="1">'Digital KPI Sheet ED'!$B$2:$H$70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" i="11" l="1"/>
  <c r="D121" i="11"/>
  <c r="BF25" i="11"/>
  <c r="H25" i="11"/>
  <c r="H26" i="11"/>
  <c r="H27" i="11"/>
  <c r="H108" i="11"/>
  <c r="H109" i="11"/>
  <c r="H110" i="11"/>
  <c r="H111" i="11"/>
  <c r="H112" i="11"/>
  <c r="H113" i="11"/>
  <c r="I21" i="11"/>
  <c r="J21" i="11"/>
  <c r="K21" i="11"/>
  <c r="N21" i="11"/>
  <c r="O21" i="11"/>
  <c r="P21" i="11"/>
  <c r="S21" i="11"/>
  <c r="T21" i="11"/>
  <c r="U21" i="11"/>
  <c r="W21" i="11"/>
  <c r="X21" i="11"/>
  <c r="Y21" i="11"/>
  <c r="AD21" i="11"/>
  <c r="AE21" i="11"/>
  <c r="AG21" i="11"/>
  <c r="AH21" i="11"/>
  <c r="AI21" i="11"/>
  <c r="AM21" i="11"/>
  <c r="AN21" i="11"/>
  <c r="AO21" i="11"/>
  <c r="AS21" i="11"/>
  <c r="AT21" i="11"/>
  <c r="AU21" i="11"/>
  <c r="AY21" i="11"/>
  <c r="AZ21" i="11"/>
  <c r="BA21" i="11"/>
  <c r="BB21" i="11"/>
  <c r="BF21" i="11"/>
  <c r="BG21" i="11"/>
  <c r="BH21" i="11"/>
  <c r="H21" i="11"/>
  <c r="AD4" i="11"/>
  <c r="AD5" i="11"/>
  <c r="H70" i="16"/>
  <c r="F12" i="19"/>
  <c r="F23" i="19"/>
  <c r="E12" i="19"/>
  <c r="E23" i="19"/>
  <c r="D12" i="19"/>
  <c r="D23" i="19"/>
  <c r="E21" i="19"/>
  <c r="F21" i="19"/>
  <c r="H21" i="19"/>
  <c r="D21" i="19"/>
  <c r="G21" i="19"/>
  <c r="H10" i="19"/>
  <c r="G10" i="19"/>
  <c r="H98" i="11"/>
  <c r="H97" i="11"/>
  <c r="H96" i="11"/>
  <c r="H93" i="11"/>
  <c r="H88" i="11"/>
  <c r="H30" i="11"/>
  <c r="H34" i="11"/>
  <c r="H38" i="11"/>
  <c r="H42" i="11"/>
  <c r="H48" i="11"/>
  <c r="H49" i="11"/>
  <c r="H52" i="11"/>
  <c r="H53" i="11"/>
  <c r="H54" i="11"/>
  <c r="H55" i="11"/>
  <c r="H56" i="11"/>
  <c r="H57" i="11"/>
  <c r="H58" i="11"/>
  <c r="H59" i="11"/>
  <c r="H60" i="11"/>
  <c r="H61" i="11"/>
  <c r="H75" i="11"/>
  <c r="H76" i="11"/>
  <c r="H77" i="11"/>
  <c r="H78" i="11"/>
  <c r="H79" i="11"/>
  <c r="H80" i="11"/>
  <c r="H81" i="11"/>
  <c r="H82" i="11"/>
  <c r="H84" i="11"/>
  <c r="H86" i="11"/>
  <c r="H87" i="11"/>
  <c r="H89" i="11"/>
  <c r="H91" i="11"/>
  <c r="H92" i="11"/>
  <c r="H95" i="11"/>
  <c r="H100" i="11"/>
  <c r="H26" i="12"/>
  <c r="D37" i="12"/>
  <c r="H24" i="12"/>
  <c r="H40" i="11"/>
  <c r="H45" i="11"/>
  <c r="H51" i="11"/>
  <c r="H63" i="11"/>
  <c r="H72" i="11"/>
  <c r="H105" i="11"/>
  <c r="D125" i="11"/>
  <c r="H31" i="11"/>
  <c r="H35" i="11"/>
  <c r="H46" i="11"/>
  <c r="H73" i="11"/>
  <c r="H103" i="11"/>
  <c r="D124" i="11"/>
  <c r="H29" i="11"/>
  <c r="H33" i="11"/>
  <c r="H41" i="11"/>
  <c r="H44" i="11"/>
  <c r="H47" i="11"/>
  <c r="H50" i="11"/>
  <c r="H62" i="11"/>
  <c r="H70" i="11"/>
  <c r="H83" i="11"/>
  <c r="H85" i="11"/>
  <c r="H90" i="11"/>
  <c r="H99" i="11"/>
  <c r="H104" i="11"/>
  <c r="F19" i="13"/>
  <c r="H39" i="11"/>
  <c r="H43" i="11"/>
  <c r="H71" i="11"/>
  <c r="H94" i="11"/>
  <c r="D123" i="11"/>
  <c r="Z106" i="11"/>
  <c r="V106" i="11"/>
  <c r="I27" i="11"/>
  <c r="I113" i="11"/>
  <c r="I106" i="11"/>
  <c r="I101" i="11"/>
  <c r="I64" i="11"/>
  <c r="I36" i="11"/>
  <c r="N27" i="11"/>
  <c r="N113" i="11"/>
  <c r="N106" i="11"/>
  <c r="N101" i="11"/>
  <c r="N64" i="11"/>
  <c r="M36" i="11"/>
  <c r="H69" i="11"/>
  <c r="H74" i="11"/>
  <c r="D126" i="11"/>
  <c r="H28" i="11"/>
  <c r="H32" i="11"/>
  <c r="F25" i="19"/>
  <c r="D25" i="19"/>
  <c r="G25" i="19"/>
  <c r="F20" i="19"/>
  <c r="D20" i="19"/>
  <c r="G20" i="19"/>
  <c r="E20" i="19"/>
  <c r="H20" i="19"/>
  <c r="F15" i="19"/>
  <c r="D15" i="19"/>
  <c r="G15" i="19"/>
  <c r="H14" i="19"/>
  <c r="H13" i="19"/>
  <c r="H12" i="19"/>
  <c r="H11" i="19"/>
  <c r="H9" i="19"/>
  <c r="G14" i="19"/>
  <c r="G13" i="19"/>
  <c r="G12" i="19"/>
  <c r="G11" i="19"/>
  <c r="G9" i="19"/>
  <c r="E15" i="19"/>
  <c r="E25" i="19"/>
  <c r="F24" i="19"/>
  <c r="D24" i="19"/>
  <c r="G24" i="19"/>
  <c r="E24" i="19"/>
  <c r="G23" i="19"/>
  <c r="F22" i="19"/>
  <c r="E22" i="19"/>
  <c r="H22" i="19"/>
  <c r="D22" i="19"/>
  <c r="E26" i="19"/>
  <c r="D26" i="19"/>
  <c r="G61" i="16"/>
  <c r="G59" i="16"/>
  <c r="G58" i="16"/>
  <c r="G57" i="16"/>
  <c r="G56" i="16"/>
  <c r="G55" i="16"/>
  <c r="G54" i="16"/>
  <c r="G53" i="16"/>
  <c r="G51" i="16"/>
  <c r="G50" i="16"/>
  <c r="G49" i="16"/>
  <c r="G48" i="16"/>
  <c r="G46" i="16"/>
  <c r="G44" i="16"/>
  <c r="G43" i="16"/>
  <c r="G42" i="16"/>
  <c r="G41" i="16"/>
  <c r="G40" i="16"/>
  <c r="G39" i="16"/>
  <c r="G37" i="16"/>
  <c r="G38" i="16"/>
  <c r="G69" i="16"/>
  <c r="G68" i="16"/>
  <c r="G67" i="16"/>
  <c r="E4" i="17"/>
  <c r="G4" i="17"/>
  <c r="E3" i="17"/>
  <c r="G5" i="17"/>
  <c r="G64" i="16"/>
  <c r="E64" i="16"/>
  <c r="G35" i="16"/>
  <c r="E35" i="16"/>
  <c r="G33" i="16"/>
  <c r="E33" i="16"/>
  <c r="G21" i="16"/>
  <c r="E21" i="16"/>
  <c r="E15" i="16"/>
  <c r="G15" i="16"/>
  <c r="E69" i="16"/>
  <c r="E68" i="16"/>
  <c r="E67" i="16"/>
  <c r="E61" i="16"/>
  <c r="E59" i="16"/>
  <c r="E58" i="16"/>
  <c r="E57" i="16"/>
  <c r="E56" i="16"/>
  <c r="E55" i="16"/>
  <c r="E54" i="16"/>
  <c r="E53" i="16"/>
  <c r="E51" i="16"/>
  <c r="E50" i="16"/>
  <c r="E49" i="16"/>
  <c r="E48" i="16"/>
  <c r="E46" i="16"/>
  <c r="E44" i="16"/>
  <c r="E43" i="16"/>
  <c r="E42" i="16"/>
  <c r="E41" i="16"/>
  <c r="E40" i="16"/>
  <c r="E39" i="16"/>
  <c r="E38" i="16"/>
  <c r="E37" i="16"/>
  <c r="G8" i="16"/>
  <c r="G5" i="16"/>
  <c r="E8" i="16"/>
  <c r="E5" i="16"/>
  <c r="G31" i="16"/>
  <c r="G30" i="16"/>
  <c r="G29" i="16"/>
  <c r="G28" i="16"/>
  <c r="G27" i="16"/>
  <c r="G26" i="16"/>
  <c r="G25" i="16"/>
  <c r="G24" i="16"/>
  <c r="G23" i="16"/>
  <c r="G22" i="16"/>
  <c r="E31" i="16"/>
  <c r="E30" i="16"/>
  <c r="E29" i="16"/>
  <c r="E28" i="16"/>
  <c r="E27" i="16"/>
  <c r="E26" i="16"/>
  <c r="E25" i="16"/>
  <c r="E24" i="16"/>
  <c r="E23" i="16"/>
  <c r="E22" i="16"/>
  <c r="E65" i="16"/>
  <c r="G65" i="16"/>
  <c r="G19" i="16"/>
  <c r="E19" i="16"/>
  <c r="G18" i="16"/>
  <c r="E18" i="16"/>
  <c r="G13" i="16"/>
  <c r="E13" i="16"/>
  <c r="E66" i="16"/>
  <c r="E63" i="16"/>
  <c r="E60" i="16"/>
  <c r="E52" i="16"/>
  <c r="E47" i="16"/>
  <c r="E45" i="16"/>
  <c r="E34" i="16"/>
  <c r="E32" i="16"/>
  <c r="E20" i="16"/>
  <c r="E17" i="16"/>
  <c r="E14" i="16"/>
  <c r="E12" i="16"/>
  <c r="E7" i="16"/>
  <c r="E4" i="16"/>
  <c r="E3" i="16"/>
  <c r="G36" i="16"/>
  <c r="G9" i="16"/>
  <c r="G6" i="16"/>
  <c r="G16" i="16"/>
  <c r="G62" i="16"/>
  <c r="G11" i="16"/>
  <c r="G10" i="16"/>
  <c r="E11" i="16"/>
  <c r="E10" i="16"/>
  <c r="H6" i="17"/>
  <c r="H66" i="11"/>
  <c r="AV36" i="11"/>
  <c r="AZ36" i="11"/>
  <c r="BE36" i="11"/>
  <c r="AE36" i="11"/>
  <c r="AI101" i="11"/>
  <c r="AE101" i="11"/>
  <c r="Z101" i="11"/>
  <c r="V101" i="11"/>
  <c r="R101" i="11"/>
  <c r="AE64" i="11"/>
  <c r="Z113" i="11"/>
  <c r="V113" i="11"/>
  <c r="R113" i="11"/>
  <c r="F20" i="13"/>
  <c r="F11" i="13"/>
  <c r="F28" i="13"/>
  <c r="F26" i="13"/>
  <c r="F22" i="13"/>
  <c r="F29" i="13"/>
  <c r="F24" i="13"/>
  <c r="F18" i="13"/>
  <c r="F16" i="13"/>
  <c r="F15" i="13"/>
  <c r="F14" i="13"/>
  <c r="F12" i="13"/>
  <c r="F10" i="13"/>
  <c r="AD6" i="12"/>
  <c r="BE26" i="12"/>
  <c r="BA26" i="12"/>
  <c r="AV26" i="12"/>
  <c r="AR26" i="12"/>
  <c r="AM26" i="12"/>
  <c r="AI26" i="12"/>
  <c r="AE26" i="12"/>
  <c r="Z26" i="12"/>
  <c r="V26" i="12"/>
  <c r="R26" i="12"/>
  <c r="N26" i="12"/>
  <c r="I26" i="12"/>
  <c r="F9" i="13"/>
  <c r="AA19" i="12"/>
  <c r="Z19" i="12"/>
  <c r="Y19" i="12"/>
  <c r="BE113" i="11"/>
  <c r="BA113" i="11"/>
  <c r="AV113" i="11"/>
  <c r="AR113" i="11"/>
  <c r="AM113" i="11"/>
  <c r="AI113" i="11"/>
  <c r="AE113" i="11"/>
  <c r="BE101" i="11"/>
  <c r="BA101" i="11"/>
  <c r="AV101" i="11"/>
  <c r="AR101" i="11"/>
  <c r="AM101" i="11"/>
  <c r="BE64" i="11"/>
  <c r="BA64" i="11"/>
  <c r="AV64" i="11"/>
  <c r="AR64" i="11"/>
  <c r="AM64" i="11"/>
  <c r="AI64" i="11"/>
  <c r="Z64" i="11"/>
  <c r="V64" i="11"/>
  <c r="R64" i="11"/>
  <c r="AI36" i="11"/>
  <c r="BE27" i="11"/>
  <c r="AV27" i="11"/>
  <c r="AR27" i="11"/>
  <c r="AM27" i="11"/>
  <c r="AI27" i="11"/>
  <c r="AI106" i="11"/>
  <c r="AI114" i="11"/>
  <c r="AE27" i="11"/>
  <c r="V27" i="11"/>
  <c r="R27" i="11"/>
  <c r="AR36" i="11"/>
  <c r="AM36" i="11"/>
  <c r="Z36" i="11"/>
  <c r="V36" i="11"/>
  <c r="Q36" i="11"/>
  <c r="H17" i="11"/>
  <c r="H20" i="11"/>
  <c r="H19" i="11"/>
  <c r="BA27" i="11"/>
  <c r="Z27" i="11"/>
  <c r="H21" i="12"/>
  <c r="D32" i="12"/>
  <c r="H22" i="12"/>
  <c r="D33" i="12"/>
  <c r="H23" i="12"/>
  <c r="D34" i="12"/>
  <c r="H25" i="12"/>
  <c r="D35" i="12"/>
  <c r="H29" i="12"/>
  <c r="H18" i="12"/>
  <c r="H17" i="12"/>
  <c r="H16" i="12"/>
  <c r="H15" i="12"/>
  <c r="BG11" i="12"/>
  <c r="BH11" i="12"/>
  <c r="BD11" i="12"/>
  <c r="AY11" i="12"/>
  <c r="AU11" i="12"/>
  <c r="AP11" i="12"/>
  <c r="AQ11" i="12"/>
  <c r="AL11" i="12"/>
  <c r="AH11" i="12"/>
  <c r="AD11" i="12"/>
  <c r="U11" i="12"/>
  <c r="BE106" i="11"/>
  <c r="BA106" i="11"/>
  <c r="AV106" i="11"/>
  <c r="AR106" i="11"/>
  <c r="AM106" i="11"/>
  <c r="AE106" i="11"/>
  <c r="R106" i="11"/>
  <c r="H117" i="11"/>
  <c r="H18" i="11"/>
  <c r="H15" i="11"/>
  <c r="H16" i="11"/>
  <c r="BG11" i="11"/>
  <c r="BH11" i="11"/>
  <c r="BD11" i="11"/>
  <c r="AU11" i="11"/>
  <c r="AP11" i="11"/>
  <c r="AQ11" i="11"/>
  <c r="AL11" i="11"/>
  <c r="AH11" i="11"/>
  <c r="AD11" i="11"/>
  <c r="U11" i="11"/>
  <c r="AY11" i="11"/>
  <c r="H25" i="19"/>
  <c r="D120" i="11"/>
  <c r="H24" i="19"/>
  <c r="H23" i="19"/>
  <c r="G22" i="19"/>
  <c r="H15" i="19"/>
  <c r="F26" i="19"/>
  <c r="H19" i="12"/>
  <c r="AD5" i="12"/>
  <c r="I27" i="12"/>
  <c r="D41" i="12"/>
  <c r="AR114" i="11"/>
  <c r="H106" i="11"/>
  <c r="BE114" i="11"/>
  <c r="H36" i="11"/>
  <c r="BA114" i="11"/>
  <c r="H101" i="11"/>
  <c r="Z114" i="11"/>
  <c r="AM114" i="11"/>
  <c r="H64" i="11"/>
  <c r="V114" i="11"/>
  <c r="R114" i="11"/>
  <c r="I114" i="11"/>
  <c r="AE114" i="11"/>
  <c r="AV114" i="11"/>
  <c r="N114" i="11"/>
  <c r="G26" i="19"/>
  <c r="H26" i="19"/>
  <c r="V27" i="12"/>
  <c r="I28" i="12"/>
  <c r="E6" i="12"/>
  <c r="AV27" i="12"/>
  <c r="AI27" i="12"/>
  <c r="C40" i="12"/>
  <c r="X2" i="12"/>
  <c r="C37" i="12"/>
  <c r="Q3" i="12"/>
  <c r="C36" i="12"/>
  <c r="M3" i="12"/>
  <c r="C39" i="12"/>
  <c r="T3" i="12"/>
  <c r="C34" i="12"/>
  <c r="I3" i="12"/>
  <c r="C38" i="12"/>
  <c r="T2" i="12"/>
  <c r="C35" i="12"/>
  <c r="Q2" i="12"/>
  <c r="C32" i="12"/>
  <c r="I2" i="12"/>
  <c r="C33" i="12"/>
  <c r="M2" i="12"/>
  <c r="H114" i="11"/>
  <c r="C107" i="11"/>
  <c r="D130" i="11"/>
  <c r="C120" i="11"/>
  <c r="AI28" i="12"/>
  <c r="C15" i="11"/>
  <c r="AV115" i="11"/>
  <c r="AI116" i="11"/>
  <c r="C37" i="11"/>
  <c r="V115" i="11"/>
  <c r="E6" i="11"/>
  <c r="C65" i="11"/>
  <c r="C28" i="11"/>
  <c r="AI115" i="11"/>
  <c r="I116" i="11"/>
  <c r="I115" i="11"/>
  <c r="C102" i="11"/>
  <c r="I2" i="11"/>
  <c r="C125" i="11"/>
  <c r="T2" i="11"/>
  <c r="C128" i="11"/>
  <c r="M3" i="11"/>
  <c r="C127" i="11"/>
  <c r="X2" i="11"/>
  <c r="C124" i="11"/>
  <c r="Q2" i="11"/>
  <c r="C123" i="11"/>
  <c r="Q3" i="11"/>
  <c r="C126" i="11"/>
  <c r="T3" i="11"/>
  <c r="C121" i="11"/>
  <c r="M2" i="11"/>
  <c r="C122" i="11"/>
  <c r="I3" i="11"/>
  <c r="C114" i="11"/>
  <c r="BI115" i="11"/>
  <c r="BI116" i="11"/>
  <c r="C13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tc={AFC0F6EA-07BF-A943-9EDF-CFDE03DDE720}</author>
    <author>tc={85668997-185B-E944-841F-CE557485DD65}</author>
    <author>tc={04CFD26F-3E50-7E40-9E85-36832D5AD6D7}</author>
    <author>tc={83490B26-FCB6-2C4D-9606-07A5E3B9D0DE}</author>
  </authors>
  <commentList>
    <comment ref="D5" authorId="0" shapeId="0" xr:uid="{AFC0F6EA-07BF-A943-9EDF-CFDE03DDE720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your currency</t>
      </text>
    </comment>
    <comment ref="E5" authorId="1" shapeId="0" xr:uid="{85668997-185B-E944-841F-CE557485DD65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BP Budget</t>
      </text>
    </comment>
    <comment ref="F79" authorId="2" shapeId="0" xr:uid="{04CFD26F-3E50-7E40-9E85-36832D5AD6D7}">
      <text>
        <t>[Threaded comment]
Your version of Excel allows you to read this threaded comment; however, any edits to it will get removed if the file is opened in a newer version of Excel. Learn more: https://go.microsoft.com/fwlink/?linkid=870924
Comment:
    Elevator Moves</t>
      </text>
    </comment>
    <comment ref="F81" authorId="3" shapeId="0" xr:uid="{83490B26-FCB6-2C4D-9606-07A5E3B9D0DE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Bull Break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tc={681B8C75-3F82-C543-BE82-960BAC1E143A}</author>
    <author>tc={0EBB3BBE-2454-DD41-9D68-D49139AD94B2}</author>
  </authors>
  <commentList>
    <comment ref="D5" authorId="0" shapeId="0" xr:uid="{681B8C75-3F82-C543-BE82-960BAC1E143A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your currency</t>
      </text>
    </comment>
    <comment ref="E5" authorId="1" shapeId="0" xr:uid="{0EBB3BBE-2454-DD41-9D68-D49139AD94B2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BP Budget</t>
      </text>
    </comment>
  </commentList>
</comments>
</file>

<file path=xl/sharedStrings.xml><?xml version="1.0" encoding="utf-8"?>
<sst xmlns="http://schemas.openxmlformats.org/spreadsheetml/2006/main" count="728" uniqueCount="207">
  <si>
    <t>MANAGEMENT PROFIT CENTER:</t>
  </si>
  <si>
    <t>YEAR:</t>
  </si>
  <si>
    <t>TV</t>
  </si>
  <si>
    <t>WebTV</t>
  </si>
  <si>
    <t>SEM</t>
  </si>
  <si>
    <t>Digital Display</t>
  </si>
  <si>
    <t>Print</t>
  </si>
  <si>
    <t>Red Bull ED TV Key Infos (A18-34)</t>
  </si>
  <si>
    <t xml:space="preserve">MEDIA AGENCY: </t>
  </si>
  <si>
    <t>Paid Social</t>
  </si>
  <si>
    <t>Cinema</t>
  </si>
  <si>
    <t>OOH</t>
  </si>
  <si>
    <t>Radio</t>
  </si>
  <si>
    <t>Total Weeks on Air</t>
  </si>
  <si>
    <t>Avg GRPs/ week (all lengths)</t>
  </si>
  <si>
    <t>Approved Budget</t>
  </si>
  <si>
    <t>BP</t>
  </si>
  <si>
    <t>Avg CpGRP (all lengths)</t>
  </si>
  <si>
    <t>Media Plan Budget</t>
  </si>
  <si>
    <t>Avg Reach 1+/ flight</t>
  </si>
  <si>
    <t>Q1</t>
  </si>
  <si>
    <t>Q2</t>
  </si>
  <si>
    <t>Q3</t>
  </si>
  <si>
    <t>Q4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</si>
  <si>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</si>
  <si>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</si>
  <si>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</si>
  <si>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</si>
  <si>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</si>
  <si>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</si>
  <si>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</si>
  <si>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</si>
  <si>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</si>
  <si>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</si>
  <si>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</si>
  <si>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</si>
  <si>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</si>
  <si>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</si>
  <si>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Link to Campaign List</t>
  </si>
  <si>
    <t>w/c Monday</t>
  </si>
  <si>
    <t>MEDIA</t>
  </si>
  <si>
    <t>Status</t>
  </si>
  <si>
    <t>Planned</t>
  </si>
  <si>
    <t>Campaign Type</t>
  </si>
  <si>
    <t>% of total</t>
  </si>
  <si>
    <t>Media Types</t>
  </si>
  <si>
    <t>Campaign / IO</t>
  </si>
  <si>
    <t>Creative</t>
  </si>
  <si>
    <t>KPI</t>
  </si>
  <si>
    <t>Cartoon</t>
  </si>
  <si>
    <t>GRPs 15"</t>
  </si>
  <si>
    <t>GRPs 30"</t>
  </si>
  <si>
    <t>Total GRPs</t>
  </si>
  <si>
    <t>A18-34 Reach 1+/ flight (in %)</t>
  </si>
  <si>
    <t>A18-49 Reach 1+/ flight (in %)</t>
  </si>
  <si>
    <t>A18-34 Integrated Reach 1+/ flight (in %)</t>
  </si>
  <si>
    <t>Budget</t>
  </si>
  <si>
    <t>Total Budget</t>
  </si>
  <si>
    <t>Cartoon Occasions &amp; Big Moments</t>
  </si>
  <si>
    <t>Cartoon Big Moments</t>
  </si>
  <si>
    <t>World Recycling Day</t>
  </si>
  <si>
    <t>Flankers</t>
  </si>
  <si>
    <t>Red Bull Campus Clutch</t>
  </si>
  <si>
    <t>Initiatives</t>
  </si>
  <si>
    <t>Red Bull Summer Edition</t>
  </si>
  <si>
    <t>Red Bull Winter Edition</t>
  </si>
  <si>
    <t>Color-block</t>
  </si>
  <si>
    <t>Brand</t>
  </si>
  <si>
    <t>Media House Projects</t>
  </si>
  <si>
    <t>Boosting</t>
  </si>
  <si>
    <t>Total</t>
  </si>
  <si>
    <t>TOTAL SPENDS</t>
  </si>
  <si>
    <t>QUARTERLY SPLITS</t>
  </si>
  <si>
    <t>HALF YEAR SPLITS</t>
  </si>
  <si>
    <t xml:space="preserve">AVB/ Credits </t>
  </si>
  <si>
    <t>Total AVB/Credit</t>
  </si>
  <si>
    <t xml:space="preserve">Red Bull ED Media Mix </t>
  </si>
  <si>
    <t xml:space="preserve">in % </t>
  </si>
  <si>
    <t xml:space="preserve">in absolute </t>
  </si>
  <si>
    <t xml:space="preserve">Paid Social </t>
  </si>
  <si>
    <t>Sum</t>
  </si>
  <si>
    <t>TV Key Infos (A18-34)</t>
  </si>
  <si>
    <t>Organics</t>
  </si>
  <si>
    <t>Artist</t>
  </si>
  <si>
    <t>Photo</t>
  </si>
  <si>
    <t>Dancer</t>
  </si>
  <si>
    <t>Vignette Spot</t>
  </si>
  <si>
    <t xml:space="preserve">Media Mix </t>
  </si>
  <si>
    <t>TURKEY</t>
  </si>
  <si>
    <t>WAVEMAKER</t>
  </si>
  <si>
    <t>Barbershop</t>
  </si>
  <si>
    <t>Parrot</t>
  </si>
  <si>
    <t xml:space="preserve">Football </t>
  </si>
  <si>
    <t>Fortune Teller</t>
  </si>
  <si>
    <t>GRPs 20"</t>
  </si>
  <si>
    <t>Cupid</t>
  </si>
  <si>
    <t>TRY</t>
  </si>
  <si>
    <t>Red Bull Flugtag</t>
  </si>
  <si>
    <t>Integrated</t>
  </si>
  <si>
    <t>Study, Driving, Work, Socializing, Fitness, Gaming</t>
  </si>
  <si>
    <t>Ramadan</t>
  </si>
  <si>
    <t>Longest Day</t>
  </si>
  <si>
    <t>Longest Night</t>
  </si>
  <si>
    <t>Black Friday</t>
  </si>
  <si>
    <t>Red Bull Dance Your Style</t>
  </si>
  <si>
    <t>Event - Red Bull Dance Your Style</t>
  </si>
  <si>
    <t>Red Bull BC One Cypher</t>
  </si>
  <si>
    <t>Red Bull Flick</t>
  </si>
  <si>
    <t>Red Bull SoloQ</t>
  </si>
  <si>
    <t>Red Bull Neymar JR's Five</t>
  </si>
  <si>
    <t>CA - Red Bull Dance Your Style</t>
  </si>
  <si>
    <t>Red Bull Grab the Flag</t>
  </si>
  <si>
    <t>Red Bull Half Court</t>
  </si>
  <si>
    <t>Red Bull Basement</t>
  </si>
  <si>
    <t>Red Bull Jump &amp; Freeze</t>
  </si>
  <si>
    <t>Event - Red Bull Flugtag</t>
  </si>
  <si>
    <t>CA - Red Bull Flugtag</t>
  </si>
  <si>
    <t>Red Bull Lan Party</t>
  </si>
  <si>
    <t>Red Bull Paper Wings</t>
  </si>
  <si>
    <t>Red Bull Unlocked</t>
  </si>
  <si>
    <t>Red Bull Console Wars</t>
  </si>
  <si>
    <t>Fairy Flight</t>
  </si>
  <si>
    <t>Vantage Point</t>
  </si>
  <si>
    <t>Petrol Heads Challenge</t>
  </si>
  <si>
    <t>Cartoon Occasion - Always-on</t>
  </si>
  <si>
    <t>Cartoon Occasion - Fitness</t>
  </si>
  <si>
    <t>Cartoon Occasion - Gaming</t>
  </si>
  <si>
    <t>Cartoon Occasion - Party &amp; Socialising</t>
  </si>
  <si>
    <t xml:space="preserve">Red Bull Mind the Gap </t>
  </si>
  <si>
    <t>Event - Red Bull Jump &amp; Freeze</t>
  </si>
  <si>
    <t xml:space="preserve">Event - Red Bull Mind the Gap </t>
  </si>
  <si>
    <t>Event - Red Bull Lan Party</t>
  </si>
  <si>
    <t>Event - Red Bull Paper Wings</t>
  </si>
  <si>
    <t>Event - Red Bull Console Wars</t>
  </si>
  <si>
    <t>MN - Fairy Flight</t>
  </si>
  <si>
    <t>MN - Vantage Point</t>
  </si>
  <si>
    <t>MN - Petrol Heads Challenge</t>
  </si>
  <si>
    <t>Event - Red Bull Basement</t>
  </si>
  <si>
    <t xml:space="preserve">Event - Red Bull Formulaz </t>
  </si>
  <si>
    <t>Event - Red Bull Half Court</t>
  </si>
  <si>
    <t>Event - Red Bull Campus Clutch</t>
  </si>
  <si>
    <t>Event - Red Bull Grab the Flag</t>
  </si>
  <si>
    <t>Event - Red Bull Neymar JR's Five</t>
  </si>
  <si>
    <t xml:space="preserve">Event - Red Bull SoloQ </t>
  </si>
  <si>
    <t>Event - Red Bull Flick</t>
  </si>
  <si>
    <t>Event - Red Bull BC One Cypher</t>
  </si>
  <si>
    <t>Red Bull Formula Z</t>
  </si>
  <si>
    <t>Rooster</t>
  </si>
  <si>
    <t>Study</t>
  </si>
  <si>
    <t>Driving</t>
  </si>
  <si>
    <t>Work</t>
  </si>
  <si>
    <t>Socializing</t>
  </si>
  <si>
    <t>Fitness</t>
  </si>
  <si>
    <t>Gaming</t>
  </si>
  <si>
    <t xml:space="preserve">Event - Red Bull Unlocked </t>
  </si>
  <si>
    <t>Innovation Day</t>
  </si>
  <si>
    <t>Earth Day</t>
  </si>
  <si>
    <t>FIFA World Cup 2022</t>
  </si>
  <si>
    <t>Euro Basket 2022</t>
  </si>
  <si>
    <t>2022 FIVB Volleyball Women's World Championship</t>
  </si>
  <si>
    <t xml:space="preserve">MN- Red Bull BC One Cypher </t>
  </si>
  <si>
    <t xml:space="preserve">MN - Red Bull Dance Your Style </t>
  </si>
  <si>
    <t xml:space="preserve">IN TL (K) </t>
  </si>
  <si>
    <t>2021 BP</t>
  </si>
  <si>
    <t>MEDIA AGENCY FEE</t>
  </si>
  <si>
    <t>LOCAL CREATIVE AGENCY FEE</t>
  </si>
  <si>
    <t>K&amp;P FEE</t>
  </si>
  <si>
    <t>PRODUCTION COST</t>
  </si>
  <si>
    <t>TOTAL ADVERTISING INVESTMENT</t>
  </si>
  <si>
    <t>TOTAL BRAND BUDGET</t>
  </si>
  <si>
    <t xml:space="preserve"> 2021 FRE </t>
  </si>
  <si>
    <t>2022 BP</t>
  </si>
  <si>
    <t>2022 BP vs 2021 BP</t>
  </si>
  <si>
    <t>2022 BP vs 2021 FRE</t>
  </si>
  <si>
    <t xml:space="preserve">IN EUR (K) </t>
  </si>
  <si>
    <t>Amazon Advertising</t>
  </si>
  <si>
    <t>BUDGET</t>
  </si>
  <si>
    <t>Total Digital Budget</t>
  </si>
  <si>
    <t>Organics by Red Bull</t>
  </si>
  <si>
    <t>Est. Unit Cost (CPC)</t>
  </si>
  <si>
    <t>Est. Unit Cost (CPM/CPV)</t>
  </si>
  <si>
    <t>KPI (Clicks)</t>
  </si>
  <si>
    <t>KPI (Impressions/Views)</t>
  </si>
  <si>
    <t>**</t>
  </si>
  <si>
    <t>Big Moments</t>
  </si>
  <si>
    <t>Flugtag</t>
  </si>
  <si>
    <t>DYS</t>
  </si>
  <si>
    <t>Occasions</t>
  </si>
  <si>
    <t>Editions</t>
  </si>
  <si>
    <t>Classic 
Cartoon</t>
  </si>
  <si>
    <t>BC One</t>
  </si>
  <si>
    <t>Fiick</t>
  </si>
  <si>
    <t>SoloQ</t>
  </si>
  <si>
    <t>Half Court</t>
  </si>
  <si>
    <t>E-Com</t>
  </si>
  <si>
    <t>Unlocked</t>
  </si>
  <si>
    <t>Currency</t>
  </si>
  <si>
    <t>BP21</t>
  </si>
  <si>
    <t>FRE21</t>
  </si>
  <si>
    <t>BP22</t>
  </si>
  <si>
    <t>CONSUMER ACTIVATION INCENTIVES</t>
  </si>
  <si>
    <r>
      <rPr>
        <b/>
        <sz val="10"/>
        <rFont val="Futura Com Book"/>
      </rPr>
      <t>TR_IBAMEDIA</t>
    </r>
    <r>
      <rPr>
        <sz val="10"/>
        <rFont val="Futura Com Book"/>
      </rPr>
      <t xml:space="preserve"> 764700</t>
    </r>
  </si>
  <si>
    <r>
      <rPr>
        <b/>
        <sz val="10"/>
        <rFont val="Futura Com Book"/>
      </rPr>
      <t xml:space="preserve">TR_IBACREATI </t>
    </r>
    <r>
      <rPr>
        <sz val="10"/>
        <rFont val="Futura Com Book"/>
      </rPr>
      <t>764700</t>
    </r>
  </si>
  <si>
    <r>
      <rPr>
        <b/>
        <sz val="10"/>
        <rFont val="Futura Com Book"/>
      </rPr>
      <t xml:space="preserve">TR_IBAKP &amp; TR_ESWORLD </t>
    </r>
    <r>
      <rPr>
        <sz val="10"/>
        <rFont val="Futura Com Book"/>
      </rPr>
      <t>764600</t>
    </r>
  </si>
  <si>
    <t xml:space="preserve">768251 (Consumer Act. Incentives Tax Deductable) &amp; 768257 (Consumer Act. Agency Handling Sevices) </t>
  </si>
  <si>
    <t>Sports &amp; Culture</t>
  </si>
  <si>
    <r>
      <t xml:space="preserve">764630 (OOH Prod.) &amp; 768256 (Cons Act. Digital Elements) &amp; 764640 (Digital Prod.) &amp; 764620 (TV Prod.) 
</t>
    </r>
    <r>
      <rPr>
        <b/>
        <sz val="10"/>
        <rFont val="Futura Com Book"/>
      </rPr>
      <t>TR_IBOCFIT &amp; TR_IBSUMMER &amp; TR_EDWINTER</t>
    </r>
    <r>
      <rPr>
        <sz val="10"/>
        <rFont val="Futura Com Book"/>
      </rPr>
      <t xml:space="preserve"> 764600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</si>
</sst>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(&quot;₺&quot;* #,##0_);_(&quot;₺&quot;* \(#,##0\);_(&quot;₺&quot;* &quot;-&quot;_);_(@_)"/>
    <numFmt numFmtId="164" formatCode="_-* #,##0.00_-;\-* #,##0.00_-;_-* &quot;-&quot;??_-;_-@_-"/>
    <numFmt numFmtId="165" formatCode="_ &quot;CHF&quot;\ * #,##0_ ;_ &quot;CHF&quot;\ * \-#,##0_ ;_ &quot;CHF&quot;\ * &quot;-&quot;_ ;_ @_ "/>
    <numFmt numFmtId="166" formatCode="_ * #,##0_ ;_ * \-#,##0_ ;_ * &quot;-&quot;_ ;_ @_ "/>
    <numFmt numFmtId="167" formatCode="_ &quot;CHF&quot;\ * #,##0.00_ ;_ &quot;CHF&quot;\ * \-#,##0.00_ ;_ &quot;CHF&quot;\ * &quot;-&quot;??_ ;_ @_ "/>
    <numFmt numFmtId="168" formatCode="_ * #,##0.00_ ;_ * \-#,##0.00_ ;_ * &quot;-&quot;??_ ;_ @_ "/>
    <numFmt numFmtId="169" formatCode="_ * #,##0_ ;_ * \-#,##0_ ;_ * &quot;-&quot;??_ ;_ @_ "/>
    <numFmt numFmtId="170" formatCode="_-* #,##0_-;\-* #,##0_-;_-* &quot;-&quot;??_-;_-@_-"/>
    <numFmt numFmtId="171" formatCode="&quot;₺&quot;#,##0"/>
    <numFmt numFmtId="172" formatCode="_(&quot;₺&quot;* #,##0_);_(&quot;₺&quot;* \(#,##0\);_(&quot;₺&quot;* &quot;-&quot;??_);_(@_)"/>
    <numFmt numFmtId="173" formatCode="0.0%"/>
    <numFmt numFmtId="174" formatCode="_-[$₺-41F]* #,##0_-;\-[$₺-41F]* #,##0_-;_-[$₺-41F]* &quot;-&quot;??_-;_-@_-"/>
    <numFmt numFmtId="175" formatCode="#,##0.0000"/>
  </numFmts>
  <fonts count="50"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Futura Com Book"/>
    </font>
    <font>
      <sz val="10"/>
      <name val="Futura Com Book"/>
    </font>
    <font>
      <b/>
      <sz val="14"/>
      <name val="Futura Com Book"/>
    </font>
    <font>
      <sz val="9"/>
      <name val="Futura Com Book"/>
    </font>
    <font>
      <b/>
      <sz val="11"/>
      <name val="Futura Com Book"/>
    </font>
    <font>
      <b/>
      <sz val="8"/>
      <name val="Futura Com Book"/>
    </font>
    <font>
      <b/>
      <sz val="12"/>
      <name val="Futura Com Book"/>
    </font>
    <font>
      <b/>
      <sz val="8"/>
      <color theme="1"/>
      <name val="Futura Com Book"/>
    </font>
    <font>
      <b/>
      <sz val="10"/>
      <name val="Futura Com Book"/>
    </font>
    <font>
      <sz val="11"/>
      <name val="Futura Com Book"/>
    </font>
    <font>
      <b/>
      <sz val="14"/>
      <color theme="0"/>
      <name val="Futura Com Book"/>
    </font>
    <font>
      <b/>
      <sz val="8"/>
      <color theme="2"/>
      <name val="Futura Com Book"/>
    </font>
    <font>
      <b/>
      <sz val="8"/>
      <color theme="0" tint="-0.499984740745262"/>
      <name val="Futura Com Book"/>
    </font>
    <font>
      <b/>
      <i/>
      <sz val="11"/>
      <name val="Futura Com Book"/>
    </font>
    <font>
      <i/>
      <sz val="11"/>
      <name val="Futura Com Book"/>
    </font>
    <font>
      <sz val="8"/>
      <color theme="2"/>
      <name val="Futura Com Book"/>
    </font>
    <font>
      <u/>
      <sz val="8"/>
      <color theme="10"/>
      <name val="Arial"/>
      <family val="2"/>
    </font>
    <font>
      <sz val="9"/>
      <name val="Arial"/>
      <family val="2"/>
    </font>
    <font>
      <sz val="8"/>
      <name val="Futura Medium"/>
    </font>
    <font>
      <b/>
      <sz val="11"/>
      <name val="Futura Medium"/>
    </font>
    <font>
      <sz val="11"/>
      <name val="Futura Medium"/>
    </font>
    <font>
      <sz val="9"/>
      <color theme="2"/>
      <name val="Futura Medium"/>
    </font>
    <font>
      <b/>
      <sz val="9"/>
      <color theme="2"/>
      <name val="Futura Medium"/>
    </font>
    <font>
      <sz val="9"/>
      <name val="Futura Medium"/>
    </font>
    <font>
      <b/>
      <sz val="9"/>
      <name val="Futura Com Book"/>
    </font>
    <font>
      <sz val="8"/>
      <color theme="0" tint="-0.89999084444715716"/>
      <name val="Futura Com Book"/>
    </font>
    <font>
      <b/>
      <sz val="14"/>
      <color theme="0" tint="-0.89999084444715716"/>
      <name val="Futura Com Book"/>
    </font>
    <font>
      <b/>
      <sz val="11"/>
      <color theme="0" tint="-0.89999084444715716"/>
      <name val="Futura Com Book"/>
    </font>
    <font>
      <sz val="10"/>
      <color theme="0" tint="-0.89999084444715716"/>
      <name val="Futura Com Book"/>
    </font>
    <font>
      <sz val="8"/>
      <color theme="0" tint="-0.89999084444715716"/>
      <name val="Arial"/>
      <family val="2"/>
    </font>
    <font>
      <u/>
      <sz val="8"/>
      <color theme="0" tint="-0.89999084444715716"/>
      <name val="Futura Com Book"/>
    </font>
    <font>
      <sz val="11"/>
      <color theme="0" tint="-0.89999084444715716"/>
      <name val="Futura Com Book"/>
    </font>
    <font>
      <b/>
      <sz val="11"/>
      <color theme="0" tint="-0.89999084444715716"/>
      <name val="Futura Medium"/>
    </font>
    <font>
      <i/>
      <sz val="11"/>
      <color theme="0" tint="-0.89999084444715716"/>
      <name val="Futura Com Book"/>
    </font>
    <font>
      <b/>
      <sz val="8"/>
      <color theme="2"/>
      <name val="Arial"/>
      <family val="2"/>
    </font>
    <font>
      <b/>
      <sz val="8"/>
      <color theme="0" tint="-0.749992370372631"/>
      <name val="Arial"/>
      <family val="2"/>
    </font>
    <font>
      <sz val="11"/>
      <color rgb="FF151515"/>
      <name val="Futura Com Book"/>
    </font>
    <font>
      <sz val="10"/>
      <color theme="2"/>
      <name val="Futura Com Book"/>
    </font>
    <font>
      <b/>
      <sz val="10"/>
      <color theme="2"/>
      <name val="Futura Com Book"/>
    </font>
    <font>
      <b/>
      <sz val="10"/>
      <color rgb="FFFFFFFF"/>
      <name val="Futura Com Book"/>
    </font>
    <font>
      <sz val="10"/>
      <color rgb="FF000000"/>
      <name val="Futura Com Book"/>
    </font>
    <font>
      <b/>
      <sz val="10"/>
      <color rgb="FF000000"/>
      <name val="Futura Com Book"/>
    </font>
    <font>
      <sz val="9"/>
      <name val="Futura Com Book"/>
    </font>
    <font>
      <b/>
      <sz val="9"/>
      <name val="Futura Com Book"/>
    </font>
    <font>
      <b/>
      <sz val="10"/>
      <name val="Futura Com Book"/>
    </font>
    <font>
      <i/>
      <sz val="10"/>
      <name val="Futura Com Book"/>
    </font>
    <font>
      <b/>
      <sz val="9"/>
      <color theme="2"/>
      <name val="Futura Com Book"/>
    </font>
  </fonts>
  <fills count="2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87AE4"/>
        <bgColor indexed="64"/>
      </patternFill>
    </fill>
    <fill>
      <patternFill patternType="solid">
        <fgColor rgb="FFED1747"/>
        <bgColor indexed="64"/>
      </patternFill>
    </fill>
    <fill>
      <patternFill patternType="solid">
        <fgColor rgb="FFFFC422"/>
        <bgColor indexed="64"/>
      </patternFill>
    </fill>
    <fill>
      <patternFill patternType="solid">
        <fgColor rgb="FF926A00"/>
        <bgColor indexed="64"/>
      </patternFill>
    </fill>
    <fill>
      <patternFill patternType="solid">
        <fgColor rgb="FFFFF4D3"/>
        <bgColor indexed="64"/>
      </patternFill>
    </fill>
    <fill>
      <patternFill patternType="solid">
        <fgColor rgb="FFDB9F00"/>
        <bgColor indexed="64"/>
      </patternFill>
    </fill>
    <fill>
      <patternFill patternType="solid">
        <fgColor rgb="FFFEE3E9"/>
        <bgColor indexed="64"/>
      </patternFill>
    </fill>
    <fill>
      <patternFill patternType="solid">
        <fgColor rgb="FFF4759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3E9"/>
        <bgColor indexed="64"/>
      </patternFill>
    </fill>
    <fill>
      <patternFill patternType="solid">
        <fgColor rgb="FF153B8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89999084444715716"/>
      </left>
      <right/>
      <top style="medium">
        <color theme="0" tint="-0.89999084444715716"/>
      </top>
      <bottom style="medium">
        <color theme="0" tint="-0.89999084444715716"/>
      </bottom>
      <diagonal/>
    </border>
    <border>
      <left/>
      <right style="medium">
        <color theme="0" tint="-0.89999084444715716"/>
      </right>
      <top style="medium">
        <color theme="0" tint="-0.89999084444715716"/>
      </top>
      <bottom style="medium">
        <color theme="0" tint="-0.89999084444715716"/>
      </bottom>
      <diagonal/>
    </border>
    <border>
      <left/>
      <right/>
      <top style="medium">
        <color theme="0" tint="-0.89999084444715716"/>
      </top>
      <bottom style="medium">
        <color theme="0" tint="-0.89999084444715716"/>
      </bottom>
      <diagonal/>
    </border>
    <border>
      <left style="thin">
        <color indexed="64"/>
      </left>
      <right style="thin">
        <color indexed="64"/>
      </right>
      <top style="medium">
        <color theme="0" tint="-0.89999084444715716"/>
      </top>
      <bottom style="medium">
        <color theme="0" tint="-0.8999908444471571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15"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4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8" fillId="0" borderId="24" xfId="0" applyFont="1" applyBorder="1"/>
    <xf numFmtId="0" fontId="3" fillId="0" borderId="24" xfId="0" applyFont="1" applyBorder="1"/>
    <xf numFmtId="9" fontId="3" fillId="0" borderId="24" xfId="10" applyFont="1" applyBorder="1"/>
    <xf numFmtId="0" fontId="3" fillId="0" borderId="0" xfId="0" applyFont="1" applyBorder="1"/>
    <xf numFmtId="9" fontId="3" fillId="0" borderId="0" xfId="0" applyNumberFormat="1" applyFont="1" applyBorder="1"/>
    <xf numFmtId="0" fontId="7" fillId="0" borderId="6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2" fillId="0" borderId="2" xfId="0" applyFont="1" applyBorder="1"/>
    <xf numFmtId="0" fontId="12" fillId="0" borderId="2" xfId="0" applyFont="1" applyFill="1" applyBorder="1"/>
    <xf numFmtId="0" fontId="3" fillId="0" borderId="0" xfId="0" applyFont="1" applyFill="1"/>
    <xf numFmtId="0" fontId="7" fillId="0" borderId="9" xfId="0" applyFont="1" applyBorder="1"/>
    <xf numFmtId="0" fontId="7" fillId="0" borderId="4" xfId="0" applyFont="1" applyBorder="1" applyAlignment="1">
      <alignment vertical="center"/>
    </xf>
    <xf numFmtId="0" fontId="12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7" fillId="0" borderId="35" xfId="0" applyFont="1" applyBorder="1" applyAlignment="1">
      <alignment vertical="center"/>
    </xf>
    <xf numFmtId="0" fontId="12" fillId="0" borderId="18" xfId="0" applyFont="1" applyBorder="1"/>
    <xf numFmtId="0" fontId="7" fillId="0" borderId="35" xfId="0" applyFont="1" applyBorder="1"/>
    <xf numFmtId="0" fontId="12" fillId="0" borderId="17" xfId="0" applyFont="1" applyBorder="1"/>
    <xf numFmtId="0" fontId="7" fillId="0" borderId="9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Border="1"/>
    <xf numFmtId="0" fontId="12" fillId="0" borderId="8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2" fillId="0" borderId="0" xfId="0" applyFont="1"/>
    <xf numFmtId="170" fontId="7" fillId="0" borderId="52" xfId="11" applyNumberFormat="1" applyFont="1" applyBorder="1"/>
    <xf numFmtId="170" fontId="7" fillId="0" borderId="53" xfId="11" applyNumberFormat="1" applyFont="1" applyBorder="1"/>
    <xf numFmtId="0" fontId="7" fillId="0" borderId="5" xfId="0" applyFont="1" applyBorder="1" applyAlignment="1"/>
    <xf numFmtId="0" fontId="7" fillId="0" borderId="5" xfId="0" applyFont="1" applyBorder="1" applyAlignment="1">
      <alignment horizontal="left"/>
    </xf>
    <xf numFmtId="14" fontId="7" fillId="0" borderId="5" xfId="0" applyNumberFormat="1" applyFont="1" applyBorder="1" applyAlignment="1">
      <alignment horizontal="left"/>
    </xf>
    <xf numFmtId="169" fontId="12" fillId="0" borderId="51" xfId="11" applyNumberFormat="1" applyFont="1" applyBorder="1" applyAlignment="1">
      <alignment horizontal="center"/>
    </xf>
    <xf numFmtId="169" fontId="12" fillId="0" borderId="1" xfId="11" applyNumberFormat="1" applyFont="1" applyBorder="1" applyAlignment="1">
      <alignment horizontal="center"/>
    </xf>
    <xf numFmtId="169" fontId="12" fillId="0" borderId="1" xfId="11" applyNumberFormat="1" applyFont="1" applyFill="1" applyBorder="1" applyAlignment="1">
      <alignment horizontal="center"/>
    </xf>
    <xf numFmtId="169" fontId="7" fillId="0" borderId="1" xfId="11" applyNumberFormat="1" applyFont="1" applyBorder="1" applyAlignment="1">
      <alignment horizontal="center"/>
    </xf>
    <xf numFmtId="169" fontId="7" fillId="0" borderId="16" xfId="11" applyNumberFormat="1" applyFont="1" applyBorder="1" applyAlignment="1">
      <alignment horizontal="center" vertical="center"/>
    </xf>
    <xf numFmtId="0" fontId="3" fillId="4" borderId="39" xfId="0" applyFont="1" applyFill="1" applyBorder="1" applyAlignment="1">
      <alignment horizontal="right" vertical="center" wrapText="1"/>
    </xf>
    <xf numFmtId="0" fontId="3" fillId="4" borderId="40" xfId="0" applyFont="1" applyFill="1" applyBorder="1" applyAlignment="1">
      <alignment horizontal="right" vertical="center"/>
    </xf>
    <xf numFmtId="0" fontId="3" fillId="0" borderId="1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0" fillId="0" borderId="6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68" xfId="0" applyFont="1" applyBorder="1" applyAlignment="1">
      <alignment horizontal="center" vertical="center"/>
    </xf>
    <xf numFmtId="9" fontId="14" fillId="2" borderId="0" xfId="0" applyNumberFormat="1" applyFont="1" applyFill="1" applyBorder="1" applyAlignment="1">
      <alignment horizontal="center"/>
    </xf>
    <xf numFmtId="9" fontId="14" fillId="8" borderId="0" xfId="0" applyNumberFormat="1" applyFont="1" applyFill="1" applyBorder="1" applyAlignment="1">
      <alignment horizontal="center"/>
    </xf>
    <xf numFmtId="9" fontId="14" fillId="7" borderId="0" xfId="0" applyNumberFormat="1" applyFont="1" applyFill="1" applyBorder="1" applyAlignment="1">
      <alignment horizontal="left" vertical="center"/>
    </xf>
    <xf numFmtId="9" fontId="14" fillId="12" borderId="0" xfId="0" applyNumberFormat="1" applyFont="1" applyFill="1" applyBorder="1" applyAlignment="1">
      <alignment horizontal="left" vertical="center"/>
    </xf>
    <xf numFmtId="9" fontId="14" fillId="9" borderId="0" xfId="0" applyNumberFormat="1" applyFont="1" applyFill="1" applyBorder="1" applyAlignment="1">
      <alignment horizontal="left" vertical="center"/>
    </xf>
    <xf numFmtId="9" fontId="15" fillId="13" borderId="0" xfId="0" applyNumberFormat="1" applyFont="1" applyFill="1" applyBorder="1" applyAlignment="1">
      <alignment horizontal="left" vertical="center"/>
    </xf>
    <xf numFmtId="0" fontId="17" fillId="0" borderId="69" xfId="0" applyFont="1" applyBorder="1"/>
    <xf numFmtId="0" fontId="17" fillId="0" borderId="71" xfId="0" applyFont="1" applyBorder="1"/>
    <xf numFmtId="0" fontId="16" fillId="0" borderId="72" xfId="0" applyFont="1" applyBorder="1"/>
    <xf numFmtId="169" fontId="16" fillId="0" borderId="70" xfId="11" applyNumberFormat="1" applyFont="1" applyBorder="1" applyAlignment="1">
      <alignment horizontal="center"/>
    </xf>
    <xf numFmtId="9" fontId="14" fillId="14" borderId="0" xfId="0" applyNumberFormat="1" applyFont="1" applyFill="1" applyAlignment="1">
      <alignment horizontal="left" vertical="center"/>
    </xf>
    <xf numFmtId="9" fontId="14" fillId="10" borderId="0" xfId="0" applyNumberFormat="1" applyFont="1" applyFill="1" applyAlignment="1">
      <alignment horizontal="left" vertical="center"/>
    </xf>
    <xf numFmtId="9" fontId="15" fillId="11" borderId="0" xfId="0" applyNumberFormat="1" applyFont="1" applyFill="1" applyAlignment="1">
      <alignment horizontal="left" vertical="center"/>
    </xf>
    <xf numFmtId="0" fontId="0" fillId="0" borderId="68" xfId="0" applyFont="1" applyBorder="1"/>
    <xf numFmtId="0" fontId="0" fillId="0" borderId="74" xfId="0" applyFont="1" applyBorder="1"/>
    <xf numFmtId="0" fontId="0" fillId="0" borderId="75" xfId="0" applyFont="1" applyBorder="1"/>
    <xf numFmtId="0" fontId="0" fillId="0" borderId="76" xfId="0" applyFont="1" applyBorder="1"/>
    <xf numFmtId="0" fontId="0" fillId="0" borderId="77" xfId="0" applyFont="1" applyBorder="1"/>
    <xf numFmtId="0" fontId="0" fillId="0" borderId="78" xfId="0" applyFont="1" applyBorder="1"/>
    <xf numFmtId="0" fontId="12" fillId="0" borderId="7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3" fontId="13" fillId="0" borderId="6" xfId="0" applyNumberFormat="1" applyFont="1" applyBorder="1" applyAlignment="1">
      <alignment vertical="center"/>
    </xf>
    <xf numFmtId="3" fontId="13" fillId="0" borderId="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9" fontId="14" fillId="2" borderId="0" xfId="0" applyNumberFormat="1" applyFont="1" applyFill="1" applyBorder="1" applyAlignment="1">
      <alignment horizontal="center" vertical="center"/>
    </xf>
    <xf numFmtId="0" fontId="8" fillId="0" borderId="68" xfId="0" applyFont="1" applyBorder="1" applyAlignment="1">
      <alignment vertical="center"/>
    </xf>
    <xf numFmtId="14" fontId="3" fillId="0" borderId="0" xfId="0" applyNumberFormat="1" applyFont="1" applyAlignment="1">
      <alignment horizontal="left" vertical="center"/>
    </xf>
    <xf numFmtId="9" fontId="14" fillId="8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14" fontId="7" fillId="0" borderId="5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2" fillId="0" borderId="89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3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169" fontId="12" fillId="0" borderId="1" xfId="1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169" fontId="7" fillId="0" borderId="1" xfId="11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7" fillId="0" borderId="46" xfId="0" applyFont="1" applyBorder="1" applyAlignment="1">
      <alignment horizontal="center" vertical="center"/>
    </xf>
    <xf numFmtId="9" fontId="7" fillId="0" borderId="38" xfId="0" applyNumberFormat="1" applyFont="1" applyBorder="1" applyAlignment="1">
      <alignment horizontal="center" vertical="center"/>
    </xf>
    <xf numFmtId="169" fontId="9" fillId="4" borderId="44" xfId="0" applyNumberFormat="1" applyFont="1" applyFill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9" fontId="18" fillId="0" borderId="0" xfId="0" applyNumberFormat="1" applyFont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71" xfId="0" applyFont="1" applyBorder="1" applyAlignment="1">
      <alignment vertical="center"/>
    </xf>
    <xf numFmtId="0" fontId="16" fillId="0" borderId="72" xfId="0" applyFont="1" applyBorder="1" applyAlignment="1">
      <alignment vertical="center"/>
    </xf>
    <xf numFmtId="169" fontId="16" fillId="0" borderId="70" xfId="11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13" fillId="0" borderId="4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3" fontId="20" fillId="0" borderId="77" xfId="0" applyNumberFormat="1" applyFont="1" applyBorder="1" applyAlignment="1">
      <alignment horizontal="center" vertical="center"/>
    </xf>
    <xf numFmtId="3" fontId="20" fillId="0" borderId="68" xfId="0" applyNumberFormat="1" applyFont="1" applyBorder="1" applyAlignment="1">
      <alignment horizontal="center" vertical="center"/>
    </xf>
    <xf numFmtId="0" fontId="21" fillId="0" borderId="0" xfId="0" applyFont="1"/>
    <xf numFmtId="3" fontId="22" fillId="0" borderId="77" xfId="0" applyNumberFormat="1" applyFont="1" applyBorder="1" applyAlignment="1">
      <alignment horizontal="center"/>
    </xf>
    <xf numFmtId="3" fontId="22" fillId="0" borderId="68" xfId="0" applyNumberFormat="1" applyFont="1" applyBorder="1" applyAlignment="1">
      <alignment horizontal="center"/>
    </xf>
    <xf numFmtId="3" fontId="22" fillId="0" borderId="78" xfId="0" applyNumberFormat="1" applyFont="1" applyBorder="1" applyAlignment="1">
      <alignment horizontal="center"/>
    </xf>
    <xf numFmtId="0" fontId="22" fillId="0" borderId="9" xfId="0" applyFont="1" applyBorder="1"/>
    <xf numFmtId="0" fontId="3" fillId="0" borderId="89" xfId="0" applyFont="1" applyBorder="1" applyAlignment="1">
      <alignment vertical="center" wrapText="1"/>
    </xf>
    <xf numFmtId="3" fontId="20" fillId="0" borderId="83" xfId="0" applyNumberFormat="1" applyFont="1" applyBorder="1" applyAlignment="1">
      <alignment horizontal="center" vertical="center"/>
    </xf>
    <xf numFmtId="3" fontId="20" fillId="0" borderId="78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3" fontId="20" fillId="0" borderId="84" xfId="0" applyNumberFormat="1" applyFont="1" applyBorder="1" applyAlignment="1">
      <alignment horizontal="center" vertical="center"/>
    </xf>
    <xf numFmtId="169" fontId="12" fillId="0" borderId="9" xfId="11" applyNumberFormat="1" applyFont="1" applyFill="1" applyBorder="1" applyAlignment="1">
      <alignment horizontal="center" vertical="center"/>
    </xf>
    <xf numFmtId="169" fontId="7" fillId="0" borderId="86" xfId="11" applyNumberFormat="1" applyFont="1" applyFill="1" applyBorder="1" applyAlignment="1">
      <alignment horizontal="center" vertical="center"/>
    </xf>
    <xf numFmtId="169" fontId="7" fillId="0" borderId="16" xfId="11" applyNumberFormat="1" applyFont="1" applyFill="1" applyBorder="1" applyAlignment="1">
      <alignment horizontal="center" vertical="center"/>
    </xf>
    <xf numFmtId="169" fontId="12" fillId="0" borderId="51" xfId="11" applyNumberFormat="1" applyFont="1" applyFill="1" applyBorder="1" applyAlignment="1">
      <alignment horizontal="center" vertical="center"/>
    </xf>
    <xf numFmtId="169" fontId="7" fillId="0" borderId="54" xfId="11" applyNumberFormat="1" applyFont="1" applyFill="1" applyBorder="1" applyAlignment="1">
      <alignment horizontal="center" vertical="center"/>
    </xf>
    <xf numFmtId="3" fontId="22" fillId="0" borderId="83" xfId="0" applyNumberFormat="1" applyFont="1" applyBorder="1" applyAlignment="1">
      <alignment horizontal="center"/>
    </xf>
    <xf numFmtId="169" fontId="7" fillId="0" borderId="51" xfId="11" applyNumberFormat="1" applyFont="1" applyFill="1" applyBorder="1" applyAlignment="1">
      <alignment horizontal="center" vertical="center"/>
    </xf>
    <xf numFmtId="169" fontId="12" fillId="0" borderId="7" xfId="11" applyNumberFormat="1" applyFont="1" applyFill="1" applyBorder="1" applyAlignment="1">
      <alignment horizontal="center" vertical="center"/>
    </xf>
    <xf numFmtId="169" fontId="7" fillId="0" borderId="17" xfId="11" applyNumberFormat="1" applyFont="1" applyFill="1" applyBorder="1" applyAlignment="1">
      <alignment horizontal="center" vertical="center"/>
    </xf>
    <xf numFmtId="3" fontId="26" fillId="0" borderId="77" xfId="0" applyNumberFormat="1" applyFont="1" applyBorder="1" applyAlignment="1">
      <alignment horizontal="center" vertical="center"/>
    </xf>
    <xf numFmtId="3" fontId="26" fillId="0" borderId="68" xfId="0" applyNumberFormat="1" applyFont="1" applyBorder="1" applyAlignment="1">
      <alignment horizontal="center" vertical="center"/>
    </xf>
    <xf numFmtId="3" fontId="26" fillId="0" borderId="77" xfId="0" applyNumberFormat="1" applyFont="1" applyBorder="1" applyAlignment="1">
      <alignment vertical="center"/>
    </xf>
    <xf numFmtId="3" fontId="26" fillId="0" borderId="68" xfId="0" applyNumberFormat="1" applyFont="1" applyBorder="1" applyAlignment="1">
      <alignment vertical="center"/>
    </xf>
    <xf numFmtId="3" fontId="26" fillId="0" borderId="78" xfId="0" applyNumberFormat="1" applyFont="1" applyBorder="1" applyAlignment="1">
      <alignment vertical="center"/>
    </xf>
    <xf numFmtId="3" fontId="26" fillId="0" borderId="83" xfId="0" applyNumberFormat="1" applyFont="1" applyBorder="1" applyAlignment="1">
      <alignment vertical="center"/>
    </xf>
    <xf numFmtId="3" fontId="26" fillId="0" borderId="78" xfId="0" applyNumberFormat="1" applyFont="1" applyBorder="1" applyAlignment="1">
      <alignment horizontal="center" vertical="center"/>
    </xf>
    <xf numFmtId="3" fontId="26" fillId="0" borderId="79" xfId="0" applyNumberFormat="1" applyFont="1" applyBorder="1" applyAlignment="1">
      <alignment vertical="center"/>
    </xf>
    <xf numFmtId="3" fontId="26" fillId="0" borderId="80" xfId="0" applyNumberFormat="1" applyFont="1" applyBorder="1" applyAlignment="1">
      <alignment vertical="center"/>
    </xf>
    <xf numFmtId="3" fontId="26" fillId="0" borderId="81" xfId="0" applyNumberFormat="1" applyFont="1" applyBorder="1" applyAlignment="1">
      <alignment vertical="center"/>
    </xf>
    <xf numFmtId="3" fontId="20" fillId="0" borderId="68" xfId="0" applyNumberFormat="1" applyFont="1" applyBorder="1" applyAlignment="1">
      <alignment vertical="center"/>
    </xf>
    <xf numFmtId="3" fontId="20" fillId="0" borderId="83" xfId="0" applyNumberFormat="1" applyFont="1" applyBorder="1" applyAlignment="1">
      <alignment vertical="center"/>
    </xf>
    <xf numFmtId="3" fontId="20" fillId="0" borderId="77" xfId="0" applyNumberFormat="1" applyFont="1" applyBorder="1" applyAlignment="1">
      <alignment vertical="center"/>
    </xf>
    <xf numFmtId="3" fontId="20" fillId="0" borderId="78" xfId="0" applyNumberFormat="1" applyFont="1" applyBorder="1" applyAlignment="1">
      <alignment vertical="center"/>
    </xf>
    <xf numFmtId="3" fontId="20" fillId="0" borderId="84" xfId="0" applyNumberFormat="1" applyFont="1" applyBorder="1" applyAlignment="1">
      <alignment vertical="center"/>
    </xf>
    <xf numFmtId="3" fontId="20" fillId="0" borderId="82" xfId="0" applyNumberFormat="1" applyFont="1" applyBorder="1" applyAlignment="1">
      <alignment vertical="center"/>
    </xf>
    <xf numFmtId="167" fontId="20" fillId="0" borderId="68" xfId="1" applyFont="1" applyBorder="1" applyAlignment="1">
      <alignment horizontal="center" vertical="center"/>
    </xf>
    <xf numFmtId="167" fontId="20" fillId="0" borderId="84" xfId="1" applyFont="1" applyBorder="1" applyAlignment="1">
      <alignment horizontal="center" vertical="center"/>
    </xf>
    <xf numFmtId="167" fontId="20" fillId="0" borderId="82" xfId="1" applyFont="1" applyBorder="1" applyAlignment="1">
      <alignment horizontal="center" vertical="center"/>
    </xf>
    <xf numFmtId="167" fontId="26" fillId="0" borderId="83" xfId="1" applyFont="1" applyBorder="1" applyAlignment="1">
      <alignment horizontal="center" vertical="center"/>
    </xf>
    <xf numFmtId="167" fontId="26" fillId="0" borderId="68" xfId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14" fontId="28" fillId="0" borderId="0" xfId="0" applyNumberFormat="1" applyFont="1" applyAlignment="1">
      <alignment horizontal="left" vertical="center"/>
    </xf>
    <xf numFmtId="170" fontId="30" fillId="0" borderId="52" xfId="11" applyNumberFormat="1" applyFont="1" applyBorder="1" applyAlignment="1">
      <alignment vertical="center"/>
    </xf>
    <xf numFmtId="170" fontId="30" fillId="0" borderId="53" xfId="11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12" applyFont="1" applyAlignment="1">
      <alignment horizontal="left" vertical="center"/>
    </xf>
    <xf numFmtId="3" fontId="29" fillId="0" borderId="4" xfId="0" applyNumberFormat="1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0" fillId="0" borderId="18" xfId="0" applyFont="1" applyBorder="1" applyAlignment="1">
      <alignment vertical="center"/>
    </xf>
    <xf numFmtId="0" fontId="35" fillId="0" borderId="0" xfId="0" applyFont="1"/>
    <xf numFmtId="0" fontId="34" fillId="0" borderId="18" xfId="0" applyFont="1" applyBorder="1" applyAlignment="1">
      <alignment vertical="center"/>
    </xf>
    <xf numFmtId="0" fontId="34" fillId="0" borderId="18" xfId="0" applyFont="1" applyFill="1" applyBorder="1" applyAlignment="1">
      <alignment vertical="center"/>
    </xf>
    <xf numFmtId="0" fontId="34" fillId="0" borderId="29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6" fillId="0" borderId="71" xfId="0" applyFont="1" applyBorder="1" applyAlignment="1">
      <alignment vertical="center"/>
    </xf>
    <xf numFmtId="0" fontId="34" fillId="0" borderId="0" xfId="0" applyFont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169" fontId="3" fillId="0" borderId="24" xfId="10" applyNumberFormat="1" applyFont="1" applyBorder="1"/>
    <xf numFmtId="169" fontId="3" fillId="0" borderId="0" xfId="0" applyNumberFormat="1" applyFont="1"/>
    <xf numFmtId="0" fontId="27" fillId="0" borderId="24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173" fontId="6" fillId="0" borderId="24" xfId="10" applyNumberFormat="1" applyFont="1" applyBorder="1" applyAlignment="1">
      <alignment vertical="center"/>
    </xf>
    <xf numFmtId="169" fontId="6" fillId="0" borderId="24" xfId="10" applyNumberFormat="1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9" fontId="6" fillId="0" borderId="68" xfId="0" applyNumberFormat="1" applyFont="1" applyBorder="1" applyAlignment="1">
      <alignment vertical="center"/>
    </xf>
    <xf numFmtId="169" fontId="6" fillId="0" borderId="68" xfId="0" applyNumberFormat="1" applyFont="1" applyBorder="1" applyAlignment="1">
      <alignment vertical="center"/>
    </xf>
    <xf numFmtId="169" fontId="12" fillId="0" borderId="116" xfId="11" applyNumberFormat="1" applyFont="1" applyFill="1" applyBorder="1" applyAlignment="1">
      <alignment horizontal="center" vertical="center"/>
    </xf>
    <xf numFmtId="169" fontId="12" fillId="0" borderId="105" xfId="11" applyNumberFormat="1" applyFont="1" applyFill="1" applyBorder="1" applyAlignment="1">
      <alignment horizontal="center" vertical="center"/>
    </xf>
    <xf numFmtId="169" fontId="12" fillId="0" borderId="86" xfId="11" applyNumberFormat="1" applyFont="1" applyFill="1" applyBorder="1" applyAlignment="1">
      <alignment horizontal="center" vertical="center"/>
    </xf>
    <xf numFmtId="0" fontId="3" fillId="0" borderId="67" xfId="0" applyFont="1" applyBorder="1" applyAlignment="1">
      <alignment vertical="center" wrapText="1"/>
    </xf>
    <xf numFmtId="0" fontId="20" fillId="0" borderId="0" xfId="0" applyFont="1"/>
    <xf numFmtId="0" fontId="20" fillId="0" borderId="75" xfId="0" applyFont="1" applyBorder="1"/>
    <xf numFmtId="0" fontId="20" fillId="0" borderId="77" xfId="0" applyFont="1" applyBorder="1"/>
    <xf numFmtId="0" fontId="20" fillId="0" borderId="68" xfId="0" applyFont="1" applyBorder="1"/>
    <xf numFmtId="0" fontId="20" fillId="0" borderId="78" xfId="0" applyFont="1" applyBorder="1"/>
    <xf numFmtId="0" fontId="20" fillId="0" borderId="79" xfId="0" applyFont="1" applyBorder="1"/>
    <xf numFmtId="0" fontId="20" fillId="0" borderId="80" xfId="0" applyFont="1" applyBorder="1"/>
    <xf numFmtId="0" fontId="20" fillId="0" borderId="81" xfId="0" applyFont="1" applyBorder="1"/>
    <xf numFmtId="169" fontId="12" fillId="0" borderId="54" xfId="11" applyNumberFormat="1" applyFont="1" applyFill="1" applyBorder="1" applyAlignment="1">
      <alignment horizontal="center" vertical="center"/>
    </xf>
    <xf numFmtId="3" fontId="22" fillId="0" borderId="119" xfId="0" applyNumberFormat="1" applyFont="1" applyBorder="1" applyAlignment="1">
      <alignment horizontal="center"/>
    </xf>
    <xf numFmtId="3" fontId="22" fillId="0" borderId="117" xfId="0" applyNumberFormat="1" applyFont="1" applyBorder="1" applyAlignment="1">
      <alignment horizontal="center"/>
    </xf>
    <xf numFmtId="3" fontId="22" fillId="0" borderId="120" xfId="0" applyNumberFormat="1" applyFont="1" applyBorder="1" applyAlignment="1">
      <alignment horizontal="center"/>
    </xf>
    <xf numFmtId="3" fontId="22" fillId="0" borderId="109" xfId="0" applyNumberFormat="1" applyFont="1" applyBorder="1" applyAlignment="1">
      <alignment horizontal="center"/>
    </xf>
    <xf numFmtId="3" fontId="22" fillId="0" borderId="110" xfId="0" applyNumberFormat="1" applyFont="1" applyBorder="1" applyAlignment="1">
      <alignment horizontal="center"/>
    </xf>
    <xf numFmtId="3" fontId="22" fillId="0" borderId="68" xfId="0" applyNumberFormat="1" applyFont="1" applyFill="1" applyBorder="1" applyAlignment="1">
      <alignment horizontal="center"/>
    </xf>
    <xf numFmtId="42" fontId="25" fillId="0" borderId="68" xfId="0" applyNumberFormat="1" applyFont="1" applyFill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23" fillId="0" borderId="0" xfId="0" applyFont="1" applyBorder="1"/>
    <xf numFmtId="0" fontId="23" fillId="0" borderId="95" xfId="0" applyFont="1" applyBorder="1"/>
    <xf numFmtId="0" fontId="22" fillId="0" borderId="96" xfId="0" applyFont="1" applyBorder="1"/>
    <xf numFmtId="0" fontId="22" fillId="0" borderId="85" xfId="0" applyFont="1" applyBorder="1"/>
    <xf numFmtId="0" fontId="12" fillId="0" borderId="96" xfId="0" applyFont="1" applyBorder="1" applyAlignment="1">
      <alignment vertical="center"/>
    </xf>
    <xf numFmtId="3" fontId="28" fillId="0" borderId="0" xfId="0" applyNumberFormat="1" applyFont="1" applyAlignment="1">
      <alignment vertical="center"/>
    </xf>
    <xf numFmtId="170" fontId="31" fillId="0" borderId="0" xfId="0" applyNumberFormat="1" applyFont="1" applyAlignment="1">
      <alignment vertical="center"/>
    </xf>
    <xf numFmtId="3" fontId="4" fillId="0" borderId="77" xfId="0" applyNumberFormat="1" applyFont="1" applyBorder="1" applyAlignment="1">
      <alignment vertical="center"/>
    </xf>
    <xf numFmtId="3" fontId="4" fillId="0" borderId="68" xfId="0" applyNumberFormat="1" applyFont="1" applyBorder="1" applyAlignment="1">
      <alignment vertical="center"/>
    </xf>
    <xf numFmtId="3" fontId="4" fillId="0" borderId="78" xfId="0" applyNumberFormat="1" applyFont="1" applyBorder="1" applyAlignment="1">
      <alignment vertical="center"/>
    </xf>
    <xf numFmtId="3" fontId="4" fillId="0" borderId="68" xfId="0" applyNumberFormat="1" applyFont="1" applyBorder="1" applyAlignment="1">
      <alignment horizontal="center" vertical="center"/>
    </xf>
    <xf numFmtId="3" fontId="4" fillId="0" borderId="82" xfId="0" applyNumberFormat="1" applyFont="1" applyBorder="1" applyAlignment="1">
      <alignment vertical="center"/>
    </xf>
    <xf numFmtId="3" fontId="4" fillId="0" borderId="94" xfId="0" applyNumberFormat="1" applyFont="1" applyBorder="1" applyAlignment="1">
      <alignment horizontal="center" vertical="center"/>
    </xf>
    <xf numFmtId="3" fontId="4" fillId="0" borderId="85" xfId="0" applyNumberFormat="1" applyFont="1" applyBorder="1" applyAlignment="1">
      <alignment vertical="center"/>
    </xf>
    <xf numFmtId="3" fontId="4" fillId="0" borderId="45" xfId="0" applyNumberFormat="1" applyFont="1" applyBorder="1" applyAlignment="1">
      <alignment vertical="center"/>
    </xf>
    <xf numFmtId="3" fontId="4" fillId="0" borderId="86" xfId="0" applyNumberFormat="1" applyFont="1" applyBorder="1" applyAlignment="1">
      <alignment vertical="center"/>
    </xf>
    <xf numFmtId="3" fontId="4" fillId="0" borderId="111" xfId="0" applyNumberFormat="1" applyFont="1" applyBorder="1" applyAlignment="1">
      <alignment vertical="center"/>
    </xf>
    <xf numFmtId="3" fontId="4" fillId="0" borderId="112" xfId="0" applyNumberFormat="1" applyFont="1" applyBorder="1" applyAlignment="1">
      <alignment vertical="center"/>
    </xf>
    <xf numFmtId="3" fontId="4" fillId="0" borderId="108" xfId="0" applyNumberFormat="1" applyFont="1" applyBorder="1" applyAlignment="1">
      <alignment vertical="center"/>
    </xf>
    <xf numFmtId="3" fontId="4" fillId="0" borderId="112" xfId="0" applyNumberFormat="1" applyFont="1" applyBorder="1" applyAlignment="1">
      <alignment horizontal="center" vertical="center"/>
    </xf>
    <xf numFmtId="3" fontId="4" fillId="0" borderId="121" xfId="0" applyNumberFormat="1" applyFont="1" applyBorder="1" applyAlignment="1">
      <alignment vertical="center"/>
    </xf>
    <xf numFmtId="3" fontId="4" fillId="0" borderId="118" xfId="0" applyNumberFormat="1" applyFont="1" applyBorder="1" applyAlignment="1">
      <alignment vertical="center"/>
    </xf>
    <xf numFmtId="3" fontId="4" fillId="0" borderId="83" xfId="0" applyNumberFormat="1" applyFont="1" applyBorder="1" applyAlignment="1">
      <alignment vertical="center"/>
    </xf>
    <xf numFmtId="3" fontId="4" fillId="0" borderId="83" xfId="0" applyNumberFormat="1" applyFont="1" applyBorder="1" applyAlignment="1">
      <alignment horizontal="center" vertical="center"/>
    </xf>
    <xf numFmtId="3" fontId="41" fillId="0" borderId="9" xfId="0" applyNumberFormat="1" applyFont="1" applyBorder="1" applyAlignment="1">
      <alignment horizontal="center" vertical="center"/>
    </xf>
    <xf numFmtId="3" fontId="41" fillId="0" borderId="0" xfId="0" applyNumberFormat="1" applyFont="1" applyBorder="1" applyAlignment="1">
      <alignment horizontal="center" vertical="center"/>
    </xf>
    <xf numFmtId="3" fontId="41" fillId="0" borderId="23" xfId="0" applyNumberFormat="1" applyFont="1" applyBorder="1" applyAlignment="1">
      <alignment horizontal="center" vertical="center"/>
    </xf>
    <xf numFmtId="3" fontId="4" fillId="0" borderId="82" xfId="0" applyNumberFormat="1" applyFont="1" applyBorder="1" applyAlignment="1">
      <alignment horizontal="center" vertical="center"/>
    </xf>
    <xf numFmtId="3" fontId="4" fillId="0" borderId="77" xfId="0" applyNumberFormat="1" applyFont="1" applyBorder="1" applyAlignment="1">
      <alignment horizontal="center" vertical="center"/>
    </xf>
    <xf numFmtId="3" fontId="4" fillId="0" borderId="78" xfId="0" applyNumberFormat="1" applyFont="1" applyBorder="1" applyAlignment="1">
      <alignment horizontal="center" vertical="center"/>
    </xf>
    <xf numFmtId="0" fontId="42" fillId="20" borderId="128" xfId="0" applyFont="1" applyFill="1" applyBorder="1" applyAlignment="1">
      <alignment horizontal="center" vertical="center" wrapText="1" readingOrder="1"/>
    </xf>
    <xf numFmtId="0" fontId="42" fillId="20" borderId="124" xfId="0" applyFont="1" applyFill="1" applyBorder="1" applyAlignment="1">
      <alignment horizontal="center" vertical="center" wrapText="1" readingOrder="1"/>
    </xf>
    <xf numFmtId="0" fontId="42" fillId="20" borderId="122" xfId="0" applyFont="1" applyFill="1" applyBorder="1" applyAlignment="1">
      <alignment horizontal="center" vertical="center" wrapText="1" readingOrder="1"/>
    </xf>
    <xf numFmtId="9" fontId="43" fillId="0" borderId="123" xfId="0" applyNumberFormat="1" applyFont="1" applyBorder="1" applyAlignment="1">
      <alignment horizontal="center" vertical="center" wrapText="1" readingOrder="1"/>
    </xf>
    <xf numFmtId="0" fontId="44" fillId="0" borderId="132" xfId="0" applyFont="1" applyBorder="1" applyAlignment="1">
      <alignment horizontal="center" vertical="center" wrapText="1" readingOrder="1"/>
    </xf>
    <xf numFmtId="9" fontId="44" fillId="0" borderId="5" xfId="0" applyNumberFormat="1" applyFont="1" applyBorder="1" applyAlignment="1">
      <alignment horizontal="center" vertical="center" wrapText="1" readingOrder="1"/>
    </xf>
    <xf numFmtId="0" fontId="3" fillId="0" borderId="89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vertical="center" wrapText="1"/>
    </xf>
    <xf numFmtId="169" fontId="6" fillId="0" borderId="24" xfId="10" applyNumberFormat="1" applyFont="1" applyFill="1" applyBorder="1" applyAlignment="1">
      <alignment vertical="center"/>
    </xf>
    <xf numFmtId="0" fontId="45" fillId="0" borderId="0" xfId="0" applyFont="1"/>
    <xf numFmtId="174" fontId="45" fillId="0" borderId="0" xfId="0" applyNumberFormat="1" applyFont="1"/>
    <xf numFmtId="0" fontId="45" fillId="0" borderId="0" xfId="0" applyFont="1" applyBorder="1"/>
    <xf numFmtId="0" fontId="47" fillId="0" borderId="0" xfId="0" applyFont="1"/>
    <xf numFmtId="174" fontId="47" fillId="0" borderId="0" xfId="0" applyNumberFormat="1" applyFont="1"/>
    <xf numFmtId="164" fontId="45" fillId="0" borderId="0" xfId="11" applyFont="1"/>
    <xf numFmtId="164" fontId="45" fillId="0" borderId="0" xfId="11" applyFont="1" applyBorder="1"/>
    <xf numFmtId="170" fontId="45" fillId="0" borderId="0" xfId="11" applyNumberFormat="1" applyFont="1"/>
    <xf numFmtId="164" fontId="0" fillId="0" borderId="0" xfId="11" applyFont="1"/>
    <xf numFmtId="170" fontId="45" fillId="0" borderId="0" xfId="11" applyNumberFormat="1" applyFont="1" applyBorder="1"/>
    <xf numFmtId="0" fontId="45" fillId="0" borderId="9" xfId="0" applyFont="1" applyBorder="1"/>
    <xf numFmtId="164" fontId="45" fillId="0" borderId="0" xfId="11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174" fontId="45" fillId="0" borderId="23" xfId="0" applyNumberFormat="1" applyFont="1" applyBorder="1"/>
    <xf numFmtId="164" fontId="45" fillId="0" borderId="0" xfId="11" applyFont="1" applyFill="1" applyBorder="1"/>
    <xf numFmtId="0" fontId="45" fillId="0" borderId="17" xfId="0" applyFont="1" applyBorder="1"/>
    <xf numFmtId="0" fontId="45" fillId="0" borderId="18" xfId="0" applyFont="1" applyBorder="1"/>
    <xf numFmtId="164" fontId="45" fillId="0" borderId="18" xfId="11" applyFont="1" applyBorder="1"/>
    <xf numFmtId="170" fontId="45" fillId="0" borderId="18" xfId="11" applyNumberFormat="1" applyFont="1" applyBorder="1"/>
    <xf numFmtId="174" fontId="45" fillId="0" borderId="67" xfId="0" applyNumberFormat="1" applyFont="1" applyBorder="1"/>
    <xf numFmtId="0" fontId="46" fillId="0" borderId="6" xfId="0" applyFont="1" applyBorder="1"/>
    <xf numFmtId="0" fontId="46" fillId="0" borderId="4" xfId="0" applyFont="1" applyBorder="1"/>
    <xf numFmtId="164" fontId="46" fillId="0" borderId="4" xfId="11" applyFont="1" applyBorder="1"/>
    <xf numFmtId="170" fontId="46" fillId="0" borderId="4" xfId="11" applyNumberFormat="1" applyFont="1" applyBorder="1"/>
    <xf numFmtId="174" fontId="46" fillId="0" borderId="15" xfId="0" applyNumberFormat="1" applyFont="1" applyBorder="1"/>
    <xf numFmtId="170" fontId="45" fillId="0" borderId="0" xfId="11" applyNumberFormat="1" applyFont="1" applyBorder="1" applyAlignment="1">
      <alignment horizontal="center"/>
    </xf>
    <xf numFmtId="164" fontId="45" fillId="0" borderId="18" xfId="11" applyFont="1" applyBorder="1" applyAlignment="1">
      <alignment horizontal="center"/>
    </xf>
    <xf numFmtId="170" fontId="45" fillId="0" borderId="18" xfId="11" applyNumberFormat="1" applyFont="1" applyBorder="1" applyAlignment="1">
      <alignment horizontal="center"/>
    </xf>
    <xf numFmtId="0" fontId="43" fillId="0" borderId="125" xfId="0" applyFont="1" applyBorder="1" applyAlignment="1">
      <alignment horizontal="center" vertical="center" wrapText="1" readingOrder="1"/>
    </xf>
    <xf numFmtId="0" fontId="43" fillId="0" borderId="123" xfId="0" applyFont="1" applyBorder="1" applyAlignment="1">
      <alignment horizontal="center" vertical="center" wrapText="1" readingOrder="1"/>
    </xf>
    <xf numFmtId="3" fontId="44" fillId="0" borderId="127" xfId="0" applyNumberFormat="1" applyFont="1" applyBorder="1" applyAlignment="1">
      <alignment horizontal="center" vertical="center" wrapText="1" readingOrder="1"/>
    </xf>
    <xf numFmtId="1" fontId="43" fillId="0" borderId="125" xfId="0" applyNumberFormat="1" applyFont="1" applyBorder="1" applyAlignment="1">
      <alignment horizontal="center" vertical="center" wrapText="1" readingOrder="1"/>
    </xf>
    <xf numFmtId="1" fontId="43" fillId="0" borderId="123" xfId="0" applyNumberFormat="1" applyFont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/>
    </xf>
    <xf numFmtId="1" fontId="37" fillId="2" borderId="75" xfId="0" applyNumberFormat="1" applyFont="1" applyFill="1" applyBorder="1" applyAlignment="1">
      <alignment horizontal="center" vertical="center"/>
    </xf>
    <xf numFmtId="0" fontId="12" fillId="0" borderId="9" xfId="0" applyFont="1" applyFill="1" applyBorder="1"/>
    <xf numFmtId="0" fontId="43" fillId="15" borderId="129" xfId="0" applyFont="1" applyFill="1" applyBorder="1" applyAlignment="1">
      <alignment horizontal="center" vertical="center" wrapText="1" readingOrder="1"/>
    </xf>
    <xf numFmtId="0" fontId="43" fillId="15" borderId="125" xfId="0" applyFont="1" applyFill="1" applyBorder="1" applyAlignment="1">
      <alignment horizontal="center" vertical="center" wrapText="1" readingOrder="1"/>
    </xf>
    <xf numFmtId="0" fontId="43" fillId="15" borderId="130" xfId="0" applyFont="1" applyFill="1" applyBorder="1" applyAlignment="1">
      <alignment horizontal="center" vertical="center" wrapText="1" readingOrder="1"/>
    </xf>
    <xf numFmtId="0" fontId="43" fillId="15" borderId="123" xfId="0" applyFont="1" applyFill="1" applyBorder="1" applyAlignment="1">
      <alignment horizontal="center" vertical="center" wrapText="1" readingOrder="1"/>
    </xf>
    <xf numFmtId="0" fontId="43" fillId="15" borderId="9" xfId="0" applyFont="1" applyFill="1" applyBorder="1" applyAlignment="1">
      <alignment horizontal="center" vertical="center" wrapText="1" readingOrder="1"/>
    </xf>
    <xf numFmtId="3" fontId="43" fillId="0" borderId="28" xfId="0" applyNumberFormat="1" applyFont="1" applyBorder="1" applyAlignment="1">
      <alignment horizontal="center" vertical="center" wrapText="1" readingOrder="1"/>
    </xf>
    <xf numFmtId="3" fontId="43" fillId="15" borderId="28" xfId="0" applyNumberFormat="1" applyFont="1" applyFill="1" applyBorder="1" applyAlignment="1">
      <alignment horizontal="center" vertical="center" wrapText="1" readingOrder="1"/>
    </xf>
    <xf numFmtId="0" fontId="43" fillId="15" borderId="131" xfId="0" applyFont="1" applyFill="1" applyBorder="1" applyAlignment="1">
      <alignment horizontal="center" vertical="center" wrapText="1" readingOrder="1"/>
    </xf>
    <xf numFmtId="3" fontId="43" fillId="15" borderId="126" xfId="0" applyNumberFormat="1" applyFont="1" applyFill="1" applyBorder="1" applyAlignment="1">
      <alignment horizontal="center" vertical="center" wrapText="1" readingOrder="1"/>
    </xf>
    <xf numFmtId="0" fontId="44" fillId="15" borderId="132" xfId="0" applyFont="1" applyFill="1" applyBorder="1" applyAlignment="1">
      <alignment horizontal="center" vertical="center" wrapText="1" readingOrder="1"/>
    </xf>
    <xf numFmtId="3" fontId="44" fillId="15" borderId="127" xfId="0" applyNumberFormat="1" applyFont="1" applyFill="1" applyBorder="1" applyAlignment="1">
      <alignment horizontal="center" vertical="center" wrapText="1" readingOrder="1"/>
    </xf>
    <xf numFmtId="1" fontId="43" fillId="15" borderId="125" xfId="0" applyNumberFormat="1" applyFont="1" applyFill="1" applyBorder="1" applyAlignment="1">
      <alignment horizontal="center" vertical="center" wrapText="1" readingOrder="1"/>
    </xf>
    <xf numFmtId="1" fontId="43" fillId="15" borderId="123" xfId="0" applyNumberFormat="1" applyFont="1" applyFill="1" applyBorder="1" applyAlignment="1">
      <alignment horizontal="center" vertical="center" wrapText="1" readingOrder="1"/>
    </xf>
    <xf numFmtId="1" fontId="43" fillId="0" borderId="28" xfId="0" applyNumberFormat="1" applyFont="1" applyBorder="1" applyAlignment="1">
      <alignment horizontal="center" vertical="center" wrapText="1" readingOrder="1"/>
    </xf>
    <xf numFmtId="1" fontId="43" fillId="15" borderId="28" xfId="0" applyNumberFormat="1" applyFont="1" applyFill="1" applyBorder="1" applyAlignment="1">
      <alignment horizontal="center" vertical="center" wrapText="1" readingOrder="1"/>
    </xf>
    <xf numFmtId="1" fontId="43" fillId="15" borderId="126" xfId="0" applyNumberFormat="1" applyFont="1" applyFill="1" applyBorder="1" applyAlignment="1">
      <alignment horizontal="center" vertical="center" wrapText="1" readingOrder="1"/>
    </xf>
    <xf numFmtId="3" fontId="4" fillId="0" borderId="83" xfId="0" applyNumberFormat="1" applyFont="1" applyBorder="1" applyAlignment="1">
      <alignment horizontal="center" vertical="center"/>
    </xf>
    <xf numFmtId="3" fontId="4" fillId="0" borderId="94" xfId="0" applyNumberFormat="1" applyFont="1" applyBorder="1" applyAlignment="1">
      <alignment horizontal="center" vertical="center"/>
    </xf>
    <xf numFmtId="3" fontId="4" fillId="0" borderId="68" xfId="0" applyNumberFormat="1" applyFont="1" applyBorder="1" applyAlignment="1">
      <alignment horizontal="center" vertical="center"/>
    </xf>
    <xf numFmtId="3" fontId="4" fillId="0" borderId="77" xfId="0" applyNumberFormat="1" applyFont="1" applyBorder="1" applyAlignment="1">
      <alignment horizontal="center" vertical="center"/>
    </xf>
    <xf numFmtId="3" fontId="4" fillId="0" borderId="78" xfId="0" applyNumberFormat="1" applyFont="1" applyBorder="1" applyAlignment="1">
      <alignment horizontal="center" vertical="center"/>
    </xf>
    <xf numFmtId="3" fontId="26" fillId="0" borderId="80" xfId="0" applyNumberFormat="1" applyFont="1" applyBorder="1" applyAlignment="1">
      <alignment horizontal="center" vertical="center"/>
    </xf>
    <xf numFmtId="3" fontId="20" fillId="0" borderId="104" xfId="0" applyNumberFormat="1" applyFont="1" applyBorder="1" applyAlignment="1">
      <alignment horizontal="center" vertical="center"/>
    </xf>
    <xf numFmtId="3" fontId="20" fillId="0" borderId="80" xfId="0" applyNumberFormat="1" applyFont="1" applyBorder="1" applyAlignment="1">
      <alignment horizontal="center" vertical="center"/>
    </xf>
    <xf numFmtId="0" fontId="12" fillId="0" borderId="61" xfId="0" applyFont="1" applyBorder="1" applyAlignment="1">
      <alignment horizontal="left" vertical="center"/>
    </xf>
    <xf numFmtId="0" fontId="34" fillId="0" borderId="4" xfId="0" applyFont="1" applyBorder="1" applyAlignment="1">
      <alignment horizontal="left" vertical="center"/>
    </xf>
    <xf numFmtId="3" fontId="20" fillId="0" borderId="75" xfId="0" applyNumberFormat="1" applyFont="1" applyBorder="1" applyAlignment="1">
      <alignment horizontal="center" vertical="center"/>
    </xf>
    <xf numFmtId="3" fontId="26" fillId="0" borderId="68" xfId="0" applyNumberFormat="1" applyFont="1" applyBorder="1" applyAlignment="1">
      <alignment horizontal="center" vertical="center"/>
    </xf>
    <xf numFmtId="3" fontId="20" fillId="0" borderId="68" xfId="0" applyNumberFormat="1" applyFont="1" applyBorder="1" applyAlignment="1">
      <alignment horizontal="center" vertical="center"/>
    </xf>
    <xf numFmtId="0" fontId="0" fillId="0" borderId="100" xfId="0" applyFont="1" applyBorder="1"/>
    <xf numFmtId="0" fontId="0" fillId="0" borderId="82" xfId="0" applyFont="1" applyBorder="1"/>
    <xf numFmtId="1" fontId="37" fillId="2" borderId="68" xfId="0" applyNumberFormat="1" applyFont="1" applyFill="1" applyBorder="1" applyAlignment="1">
      <alignment horizontal="center" vertical="center"/>
    </xf>
    <xf numFmtId="9" fontId="4" fillId="0" borderId="82" xfId="10" applyFont="1" applyBorder="1" applyAlignment="1">
      <alignment vertical="center"/>
    </xf>
    <xf numFmtId="171" fontId="4" fillId="0" borderId="83" xfId="1" applyNumberFormat="1" applyFont="1" applyBorder="1" applyAlignment="1">
      <alignment vertical="center"/>
    </xf>
    <xf numFmtId="3" fontId="6" fillId="0" borderId="77" xfId="0" applyNumberFormat="1" applyFont="1" applyBorder="1" applyAlignment="1">
      <alignment vertical="center"/>
    </xf>
    <xf numFmtId="3" fontId="6" fillId="0" borderId="68" xfId="0" applyNumberFormat="1" applyFont="1" applyBorder="1" applyAlignment="1">
      <alignment vertical="center"/>
    </xf>
    <xf numFmtId="3" fontId="6" fillId="0" borderId="68" xfId="0" applyNumberFormat="1" applyFont="1" applyBorder="1" applyAlignment="1">
      <alignment horizontal="center" vertical="center"/>
    </xf>
    <xf numFmtId="3" fontId="6" fillId="0" borderId="78" xfId="0" applyNumberFormat="1" applyFont="1" applyBorder="1" applyAlignment="1">
      <alignment vertical="center"/>
    </xf>
    <xf numFmtId="3" fontId="6" fillId="0" borderId="94" xfId="0" applyNumberFormat="1" applyFont="1" applyBorder="1" applyAlignment="1">
      <alignment horizontal="center" vertical="center"/>
    </xf>
    <xf numFmtId="3" fontId="6" fillId="0" borderId="82" xfId="0" applyNumberFormat="1" applyFont="1" applyBorder="1" applyAlignment="1">
      <alignment vertical="center"/>
    </xf>
    <xf numFmtId="3" fontId="6" fillId="0" borderId="80" xfId="0" applyNumberFormat="1" applyFont="1" applyBorder="1" applyAlignment="1">
      <alignment horizontal="center" vertical="center"/>
    </xf>
    <xf numFmtId="3" fontId="6" fillId="0" borderId="107" xfId="0" applyNumberFormat="1" applyFont="1" applyBorder="1" applyAlignment="1">
      <alignment horizontal="center" vertical="center"/>
    </xf>
    <xf numFmtId="3" fontId="20" fillId="0" borderId="80" xfId="0" applyNumberFormat="1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169" fontId="12" fillId="0" borderId="60" xfId="11" applyNumberFormat="1" applyFont="1" applyFill="1" applyBorder="1" applyAlignment="1">
      <alignment horizontal="center" vertical="center"/>
    </xf>
    <xf numFmtId="0" fontId="20" fillId="0" borderId="14" xfId="0" applyFont="1" applyBorder="1"/>
    <xf numFmtId="3" fontId="6" fillId="0" borderId="79" xfId="0" applyNumberFormat="1" applyFont="1" applyBorder="1" applyAlignment="1">
      <alignment vertical="center"/>
    </xf>
    <xf numFmtId="3" fontId="6" fillId="0" borderId="80" xfId="0" applyNumberFormat="1" applyFont="1" applyBorder="1" applyAlignment="1">
      <alignment vertical="center"/>
    </xf>
    <xf numFmtId="3" fontId="6" fillId="0" borderId="81" xfId="0" applyNumberFormat="1" applyFont="1" applyBorder="1" applyAlignment="1">
      <alignment vertical="center"/>
    </xf>
    <xf numFmtId="0" fontId="20" fillId="0" borderId="83" xfId="0" applyFont="1" applyBorder="1"/>
    <xf numFmtId="0" fontId="20" fillId="0" borderId="104" xfId="0" applyFont="1" applyBorder="1"/>
    <xf numFmtId="0" fontId="20" fillId="0" borderId="99" xfId="0" applyFont="1" applyBorder="1"/>
    <xf numFmtId="3" fontId="20" fillId="0" borderId="82" xfId="0" applyNumberFormat="1" applyFont="1" applyBorder="1" applyAlignment="1">
      <alignment horizontal="center" vertical="center"/>
    </xf>
    <xf numFmtId="3" fontId="20" fillId="0" borderId="8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45" fillId="0" borderId="9" xfId="0" applyFont="1" applyFill="1" applyBorder="1"/>
    <xf numFmtId="170" fontId="45" fillId="0" borderId="0" xfId="11" applyNumberFormat="1" applyFont="1" applyFill="1" applyBorder="1"/>
    <xf numFmtId="174" fontId="45" fillId="0" borderId="23" xfId="0" applyNumberFormat="1" applyFont="1" applyFill="1" applyBorder="1"/>
    <xf numFmtId="0" fontId="0" fillId="0" borderId="0" xfId="0" applyFont="1" applyFill="1"/>
    <xf numFmtId="0" fontId="45" fillId="0" borderId="0" xfId="0" applyFont="1" applyFill="1" applyBorder="1"/>
    <xf numFmtId="170" fontId="47" fillId="0" borderId="5" xfId="11" applyNumberFormat="1" applyFont="1" applyBorder="1"/>
    <xf numFmtId="174" fontId="47" fillId="0" borderId="5" xfId="0" applyNumberFormat="1" applyFont="1" applyBorder="1"/>
    <xf numFmtId="9" fontId="12" fillId="0" borderId="1" xfId="10" applyFont="1" applyFill="1" applyBorder="1" applyAlignment="1">
      <alignment horizontal="right" vertical="center"/>
    </xf>
    <xf numFmtId="170" fontId="45" fillId="23" borderId="0" xfId="11" applyNumberFormat="1" applyFont="1" applyFill="1" applyBorder="1"/>
    <xf numFmtId="170" fontId="45" fillId="19" borderId="0" xfId="11" applyNumberFormat="1" applyFont="1" applyFill="1" applyBorder="1"/>
    <xf numFmtId="170" fontId="45" fillId="24" borderId="0" xfId="11" applyNumberFormat="1" applyFont="1" applyFill="1" applyBorder="1"/>
    <xf numFmtId="170" fontId="45" fillId="24" borderId="18" xfId="11" applyNumberFormat="1" applyFont="1" applyFill="1" applyBorder="1"/>
    <xf numFmtId="170" fontId="45" fillId="25" borderId="0" xfId="11" applyNumberFormat="1" applyFont="1" applyFill="1" applyBorder="1"/>
    <xf numFmtId="170" fontId="45" fillId="22" borderId="0" xfId="11" applyNumberFormat="1" applyFont="1" applyFill="1" applyBorder="1"/>
    <xf numFmtId="170" fontId="45" fillId="17" borderId="0" xfId="11" applyNumberFormat="1" applyFont="1" applyFill="1" applyBorder="1"/>
    <xf numFmtId="3" fontId="4" fillId="0" borderId="84" xfId="0" applyNumberFormat="1" applyFont="1" applyBorder="1" applyAlignment="1">
      <alignment vertical="center"/>
    </xf>
    <xf numFmtId="3" fontId="20" fillId="0" borderId="83" xfId="0" applyNumberFormat="1" applyFont="1" applyBorder="1" applyAlignment="1">
      <alignment horizontal="center" vertical="center"/>
    </xf>
    <xf numFmtId="3" fontId="20" fillId="0" borderId="99" xfId="0" applyNumberFormat="1" applyFont="1" applyBorder="1" applyAlignment="1">
      <alignment horizontal="center" vertical="center"/>
    </xf>
    <xf numFmtId="3" fontId="26" fillId="0" borderId="75" xfId="0" applyNumberFormat="1" applyFont="1" applyBorder="1" applyAlignment="1">
      <alignment horizontal="center" vertical="center"/>
    </xf>
    <xf numFmtId="3" fontId="26" fillId="0" borderId="74" xfId="0" applyNumberFormat="1" applyFont="1" applyBorder="1" applyAlignment="1">
      <alignment horizontal="center" vertical="center"/>
    </xf>
    <xf numFmtId="3" fontId="24" fillId="2" borderId="74" xfId="0" applyNumberFormat="1" applyFont="1" applyFill="1" applyBorder="1" applyAlignment="1">
      <alignment horizontal="center" vertical="center"/>
    </xf>
    <xf numFmtId="3" fontId="24" fillId="2" borderId="75" xfId="0" applyNumberFormat="1" applyFont="1" applyFill="1" applyBorder="1" applyAlignment="1">
      <alignment horizontal="center" vertical="center"/>
    </xf>
    <xf numFmtId="3" fontId="24" fillId="2" borderId="76" xfId="0" applyNumberFormat="1" applyFont="1" applyFill="1" applyBorder="1" applyAlignment="1">
      <alignment horizontal="center" vertical="center"/>
    </xf>
    <xf numFmtId="3" fontId="24" fillId="2" borderId="77" xfId="0" applyNumberFormat="1" applyFont="1" applyFill="1" applyBorder="1" applyAlignment="1">
      <alignment horizontal="center" vertical="center"/>
    </xf>
    <xf numFmtId="3" fontId="24" fillId="2" borderId="68" xfId="0" applyNumberFormat="1" applyFont="1" applyFill="1" applyBorder="1" applyAlignment="1">
      <alignment horizontal="center" vertical="center"/>
    </xf>
    <xf numFmtId="3" fontId="24" fillId="2" borderId="7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33" xfId="0" applyFont="1" applyBorder="1" applyAlignment="1">
      <alignment horizontal="center" vertical="center" wrapText="1"/>
    </xf>
    <xf numFmtId="170" fontId="3" fillId="0" borderId="82" xfId="11" applyNumberFormat="1" applyFont="1" applyBorder="1" applyAlignment="1">
      <alignment vertical="center"/>
    </xf>
    <xf numFmtId="0" fontId="45" fillId="0" borderId="7" xfId="0" applyFont="1" applyBorder="1" applyAlignment="1">
      <alignment vertical="center"/>
    </xf>
    <xf numFmtId="0" fontId="45" fillId="0" borderId="21" xfId="0" applyFont="1" applyBorder="1" applyAlignment="1">
      <alignment vertical="center"/>
    </xf>
    <xf numFmtId="164" fontId="45" fillId="0" borderId="21" xfId="11" applyFont="1" applyBorder="1" applyAlignment="1">
      <alignment vertical="center"/>
    </xf>
    <xf numFmtId="170" fontId="45" fillId="0" borderId="21" xfId="11" applyNumberFormat="1" applyFont="1" applyBorder="1" applyAlignment="1">
      <alignment vertical="center"/>
    </xf>
    <xf numFmtId="164" fontId="45" fillId="0" borderId="21" xfId="11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174" fontId="45" fillId="0" borderId="89" xfId="0" applyNumberFormat="1" applyFont="1" applyBorder="1" applyAlignment="1">
      <alignment vertical="center"/>
    </xf>
    <xf numFmtId="0" fontId="6" fillId="0" borderId="0" xfId="0" applyFont="1" applyBorder="1"/>
    <xf numFmtId="174" fontId="0" fillId="0" borderId="0" xfId="0" applyNumberFormat="1" applyFont="1"/>
    <xf numFmtId="0" fontId="4" fillId="0" borderId="7" xfId="0" applyFont="1" applyBorder="1"/>
    <xf numFmtId="0" fontId="48" fillId="0" borderId="89" xfId="0" applyFont="1" applyBorder="1"/>
    <xf numFmtId="0" fontId="4" fillId="0" borderId="9" xfId="0" applyFont="1" applyBorder="1" applyAlignment="1">
      <alignment horizontal="right"/>
    </xf>
    <xf numFmtId="175" fontId="4" fillId="0" borderId="23" xfId="0" applyNumberFormat="1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17" xfId="0" applyFont="1" applyBorder="1" applyAlignment="1">
      <alignment horizontal="right"/>
    </xf>
    <xf numFmtId="0" fontId="4" fillId="0" borderId="67" xfId="0" applyFont="1" applyBorder="1" applyAlignment="1">
      <alignment horizontal="left"/>
    </xf>
    <xf numFmtId="3" fontId="4" fillId="0" borderId="82" xfId="0" applyNumberFormat="1" applyFont="1" applyBorder="1" applyAlignment="1">
      <alignment horizontal="center"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4" xfId="0" applyNumberFormat="1" applyFont="1" applyBorder="1" applyAlignment="1">
      <alignment horizontal="center" vertical="center"/>
    </xf>
    <xf numFmtId="3" fontId="4" fillId="0" borderId="83" xfId="0" applyNumberFormat="1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3" fontId="4" fillId="0" borderId="98" xfId="0" applyNumberFormat="1" applyFont="1" applyBorder="1" applyAlignment="1">
      <alignment horizontal="center" vertical="center"/>
    </xf>
    <xf numFmtId="3" fontId="4" fillId="0" borderId="101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9" fontId="22" fillId="0" borderId="28" xfId="10" applyFont="1" applyBorder="1" applyAlignment="1">
      <alignment horizontal="center" vertical="center"/>
    </xf>
    <xf numFmtId="9" fontId="22" fillId="0" borderId="34" xfId="10" applyFont="1" applyBorder="1" applyAlignment="1">
      <alignment horizontal="center" vertical="center"/>
    </xf>
    <xf numFmtId="3" fontId="4" fillId="0" borderId="99" xfId="0" applyNumberFormat="1" applyFont="1" applyBorder="1" applyAlignment="1">
      <alignment horizontal="center" vertical="center"/>
    </xf>
    <xf numFmtId="3" fontId="4" fillId="0" borderId="75" xfId="0" applyNumberFormat="1" applyFont="1" applyBorder="1" applyAlignment="1">
      <alignment horizontal="center" vertical="center"/>
    </xf>
    <xf numFmtId="3" fontId="4" fillId="0" borderId="76" xfId="0" applyNumberFormat="1" applyFont="1" applyBorder="1" applyAlignment="1">
      <alignment horizontal="center" vertical="center"/>
    </xf>
    <xf numFmtId="3" fontId="4" fillId="6" borderId="17" xfId="0" applyNumberFormat="1" applyFont="1" applyFill="1" applyBorder="1" applyAlignment="1">
      <alignment horizontal="center" vertical="center"/>
    </xf>
    <xf numFmtId="3" fontId="4" fillId="6" borderId="18" xfId="0" applyNumberFormat="1" applyFont="1" applyFill="1" applyBorder="1" applyAlignment="1">
      <alignment horizontal="center" vertical="center"/>
    </xf>
    <xf numFmtId="3" fontId="4" fillId="6" borderId="35" xfId="0" applyNumberFormat="1" applyFont="1" applyFill="1" applyBorder="1" applyAlignment="1">
      <alignment horizontal="center" vertical="center"/>
    </xf>
    <xf numFmtId="3" fontId="4" fillId="6" borderId="54" xfId="0" applyNumberFormat="1" applyFont="1" applyFill="1" applyBorder="1" applyAlignment="1">
      <alignment horizontal="center" vertical="center"/>
    </xf>
    <xf numFmtId="3" fontId="4" fillId="6" borderId="67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0" fontId="34" fillId="0" borderId="21" xfId="0" applyFont="1" applyBorder="1" applyAlignment="1">
      <alignment horizontal="left" vertical="center"/>
    </xf>
    <xf numFmtId="0" fontId="12" fillId="0" borderId="96" xfId="0" applyFont="1" applyBorder="1" applyAlignment="1">
      <alignment horizontal="left" vertical="center"/>
    </xf>
    <xf numFmtId="0" fontId="12" fillId="0" borderId="95" xfId="0" applyFont="1" applyBorder="1" applyAlignment="1">
      <alignment horizontal="left" vertical="center"/>
    </xf>
    <xf numFmtId="3" fontId="4" fillId="0" borderId="68" xfId="0" applyNumberFormat="1" applyFont="1" applyBorder="1" applyAlignment="1">
      <alignment horizontal="center" vertical="center"/>
    </xf>
    <xf numFmtId="3" fontId="4" fillId="0" borderId="78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3" fontId="4" fillId="0" borderId="103" xfId="0" applyNumberFormat="1" applyFont="1" applyBorder="1" applyAlignment="1">
      <alignment horizontal="center" vertical="center"/>
    </xf>
    <xf numFmtId="3" fontId="4" fillId="0" borderId="104" xfId="0" applyNumberFormat="1" applyFont="1" applyBorder="1" applyAlignment="1">
      <alignment horizontal="center" vertical="center"/>
    </xf>
    <xf numFmtId="3" fontId="40" fillId="22" borderId="68" xfId="0" applyNumberFormat="1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9" fontId="20" fillId="0" borderId="82" xfId="10" applyFont="1" applyBorder="1" applyAlignment="1">
      <alignment horizontal="center" vertical="center"/>
    </xf>
    <xf numFmtId="9" fontId="20" fillId="0" borderId="84" xfId="10" applyFont="1" applyBorder="1" applyAlignment="1">
      <alignment horizontal="center" vertical="center"/>
    </xf>
    <xf numFmtId="9" fontId="20" fillId="0" borderId="83" xfId="10" applyFont="1" applyBorder="1" applyAlignment="1">
      <alignment horizontal="center" vertical="center"/>
    </xf>
    <xf numFmtId="172" fontId="26" fillId="0" borderId="84" xfId="1" applyNumberFormat="1" applyFont="1" applyBorder="1" applyAlignment="1">
      <alignment horizontal="center" vertical="center"/>
    </xf>
    <xf numFmtId="172" fontId="26" fillId="0" borderId="83" xfId="1" applyNumberFormat="1" applyFont="1" applyBorder="1" applyAlignment="1">
      <alignment horizontal="center" vertical="center"/>
    </xf>
    <xf numFmtId="3" fontId="22" fillId="6" borderId="79" xfId="0" applyNumberFormat="1" applyFont="1" applyFill="1" applyBorder="1" applyAlignment="1">
      <alignment horizontal="center"/>
    </xf>
    <xf numFmtId="3" fontId="22" fillId="6" borderId="80" xfId="0" applyNumberFormat="1" applyFont="1" applyFill="1" applyBorder="1" applyAlignment="1">
      <alignment horizontal="center"/>
    </xf>
    <xf numFmtId="3" fontId="22" fillId="6" borderId="81" xfId="0" applyNumberFormat="1" applyFont="1" applyFill="1" applyBorder="1" applyAlignment="1">
      <alignment horizontal="center"/>
    </xf>
    <xf numFmtId="3" fontId="22" fillId="6" borderId="104" xfId="0" applyNumberFormat="1" applyFont="1" applyFill="1" applyBorder="1" applyAlignment="1">
      <alignment horizontal="center"/>
    </xf>
    <xf numFmtId="3" fontId="22" fillId="6" borderId="45" xfId="0" applyNumberFormat="1" applyFont="1" applyFill="1" applyBorder="1" applyAlignment="1">
      <alignment horizontal="center"/>
    </xf>
    <xf numFmtId="3" fontId="4" fillId="0" borderId="74" xfId="0" applyNumberFormat="1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9" fontId="26" fillId="0" borderId="84" xfId="10" applyFont="1" applyBorder="1" applyAlignment="1">
      <alignment horizontal="center" vertical="center"/>
    </xf>
    <xf numFmtId="9" fontId="26" fillId="0" borderId="83" xfId="10" applyFont="1" applyBorder="1" applyAlignment="1">
      <alignment horizontal="center" vertical="center"/>
    </xf>
    <xf numFmtId="171" fontId="20" fillId="0" borderId="77" xfId="1" applyNumberFormat="1" applyFont="1" applyBorder="1" applyAlignment="1">
      <alignment horizontal="center" vertical="center"/>
    </xf>
    <xf numFmtId="171" fontId="20" fillId="0" borderId="68" xfId="1" applyNumberFormat="1" applyFont="1" applyBorder="1" applyAlignment="1">
      <alignment horizontal="center" vertical="center"/>
    </xf>
    <xf numFmtId="172" fontId="20" fillId="0" borderId="77" xfId="1" applyNumberFormat="1" applyFont="1" applyBorder="1" applyAlignment="1">
      <alignment horizontal="center" vertical="center"/>
    </xf>
    <xf numFmtId="172" fontId="20" fillId="0" borderId="68" xfId="1" applyNumberFormat="1" applyFont="1" applyBorder="1" applyAlignment="1">
      <alignment horizontal="center" vertical="center"/>
    </xf>
    <xf numFmtId="172" fontId="20" fillId="0" borderId="78" xfId="1" applyNumberFormat="1" applyFont="1" applyBorder="1" applyAlignment="1">
      <alignment horizontal="center" vertical="center"/>
    </xf>
    <xf numFmtId="171" fontId="20" fillId="0" borderId="78" xfId="1" applyNumberFormat="1" applyFont="1" applyBorder="1" applyAlignment="1">
      <alignment horizontal="center" vertical="center"/>
    </xf>
    <xf numFmtId="3" fontId="20" fillId="0" borderId="82" xfId="0" applyNumberFormat="1" applyFont="1" applyBorder="1" applyAlignment="1">
      <alignment horizontal="center" vertical="center"/>
    </xf>
    <xf numFmtId="3" fontId="20" fillId="0" borderId="83" xfId="0" applyNumberFormat="1" applyFont="1" applyBorder="1" applyAlignment="1">
      <alignment horizontal="center" vertical="center"/>
    </xf>
    <xf numFmtId="9" fontId="20" fillId="0" borderId="68" xfId="10" applyFont="1" applyBorder="1" applyAlignment="1">
      <alignment horizontal="center" vertical="center"/>
    </xf>
    <xf numFmtId="3" fontId="27" fillId="16" borderId="61" xfId="0" applyNumberFormat="1" applyFont="1" applyFill="1" applyBorder="1" applyAlignment="1">
      <alignment horizontal="center" vertical="center"/>
    </xf>
    <xf numFmtId="3" fontId="27" fillId="16" borderId="14" xfId="0" applyNumberFormat="1" applyFont="1" applyFill="1" applyBorder="1" applyAlignment="1">
      <alignment horizontal="center" vertical="center"/>
    </xf>
    <xf numFmtId="3" fontId="4" fillId="6" borderId="6" xfId="0" applyNumberFormat="1" applyFont="1" applyFill="1" applyBorder="1" applyAlignment="1">
      <alignment horizontal="center" vertical="center"/>
    </xf>
    <xf numFmtId="3" fontId="4" fillId="6" borderId="4" xfId="0" applyNumberFormat="1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3" fontId="4" fillId="6" borderId="16" xfId="0" applyNumberFormat="1" applyFont="1" applyFill="1" applyBorder="1" applyAlignment="1">
      <alignment horizontal="center" vertical="center"/>
    </xf>
    <xf numFmtId="3" fontId="22" fillId="6" borderId="45" xfId="0" applyNumberFormat="1" applyFont="1" applyFill="1" applyBorder="1" applyAlignment="1">
      <alignment horizontal="center" vertical="center"/>
    </xf>
    <xf numFmtId="3" fontId="4" fillId="6" borderId="61" xfId="0" applyNumberFormat="1" applyFont="1" applyFill="1" applyBorder="1" applyAlignment="1">
      <alignment horizontal="center" vertical="center"/>
    </xf>
    <xf numFmtId="3" fontId="4" fillId="6" borderId="1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5" borderId="57" xfId="0" applyFont="1" applyFill="1" applyBorder="1" applyAlignment="1">
      <alignment horizontal="center" vertical="center"/>
    </xf>
    <xf numFmtId="0" fontId="9" fillId="5" borderId="58" xfId="0" applyFont="1" applyFill="1" applyBorder="1" applyAlignment="1">
      <alignment horizontal="center" vertical="center"/>
    </xf>
    <xf numFmtId="9" fontId="7" fillId="0" borderId="7" xfId="10" applyFont="1" applyBorder="1" applyAlignment="1">
      <alignment horizontal="center" vertical="center"/>
    </xf>
    <xf numFmtId="9" fontId="7" fillId="0" borderId="9" xfId="10" applyFont="1" applyBorder="1" applyAlignment="1">
      <alignment horizontal="center" vertical="center"/>
    </xf>
    <xf numFmtId="9" fontId="7" fillId="0" borderId="17" xfId="10" applyFont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13" fillId="15" borderId="9" xfId="0" applyNumberFormat="1" applyFont="1" applyFill="1" applyBorder="1" applyAlignment="1">
      <alignment horizontal="center" vertical="center"/>
    </xf>
    <xf numFmtId="3" fontId="13" fillId="15" borderId="0" xfId="0" applyNumberFormat="1" applyFont="1" applyFill="1" applyBorder="1" applyAlignment="1">
      <alignment horizontal="center" vertical="center"/>
    </xf>
    <xf numFmtId="3" fontId="22" fillId="6" borderId="35" xfId="0" applyNumberFormat="1" applyFont="1" applyFill="1" applyBorder="1" applyAlignment="1">
      <alignment horizontal="center" vertical="center"/>
    </xf>
    <xf numFmtId="3" fontId="22" fillId="6" borderId="8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9" fontId="20" fillId="0" borderId="77" xfId="10" applyFont="1" applyBorder="1" applyAlignment="1">
      <alignment horizontal="center" vertical="center"/>
    </xf>
    <xf numFmtId="0" fontId="3" fillId="0" borderId="68" xfId="0" applyFont="1" applyBorder="1" applyAlignment="1">
      <alignment horizontal="left" vertical="center"/>
    </xf>
    <xf numFmtId="3" fontId="13" fillId="0" borderId="14" xfId="0" applyNumberFormat="1" applyFont="1" applyBorder="1" applyAlignment="1">
      <alignment horizontal="center" vertical="center"/>
    </xf>
    <xf numFmtId="3" fontId="27" fillId="6" borderId="80" xfId="0" applyNumberFormat="1" applyFont="1" applyFill="1" applyBorder="1" applyAlignment="1">
      <alignment horizontal="center" vertical="center"/>
    </xf>
    <xf numFmtId="3" fontId="27" fillId="6" borderId="81" xfId="0" applyNumberFormat="1" applyFont="1" applyFill="1" applyBorder="1" applyAlignment="1">
      <alignment horizontal="center" vertical="center"/>
    </xf>
    <xf numFmtId="3" fontId="27" fillId="6" borderId="45" xfId="0" applyNumberFormat="1" applyFont="1" applyFill="1" applyBorder="1" applyAlignment="1">
      <alignment horizontal="center" vertical="center"/>
    </xf>
    <xf numFmtId="3" fontId="27" fillId="6" borderId="86" xfId="0" applyNumberFormat="1" applyFont="1" applyFill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4" fillId="0" borderId="23" xfId="0" applyNumberFormat="1" applyFont="1" applyBorder="1" applyAlignment="1">
      <alignment horizontal="center" vertical="center"/>
    </xf>
    <xf numFmtId="3" fontId="27" fillId="6" borderId="54" xfId="0" applyNumberFormat="1" applyFont="1" applyFill="1" applyBorder="1" applyAlignment="1">
      <alignment horizontal="center" vertical="center"/>
    </xf>
    <xf numFmtId="3" fontId="27" fillId="6" borderId="35" xfId="0" applyNumberFormat="1" applyFont="1" applyFill="1" applyBorder="1" applyAlignment="1">
      <alignment horizontal="center" vertical="center"/>
    </xf>
    <xf numFmtId="3" fontId="27" fillId="6" borderId="85" xfId="0" applyNumberFormat="1" applyFont="1" applyFill="1" applyBorder="1" applyAlignment="1">
      <alignment horizontal="center" vertical="center"/>
    </xf>
    <xf numFmtId="3" fontId="27" fillId="6" borderId="79" xfId="0" applyNumberFormat="1" applyFont="1" applyFill="1" applyBorder="1" applyAlignment="1">
      <alignment horizontal="center" vertical="center"/>
    </xf>
    <xf numFmtId="0" fontId="7" fillId="0" borderId="87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3" fontId="22" fillId="6" borderId="86" xfId="0" applyNumberFormat="1" applyFont="1" applyFill="1" applyBorder="1" applyAlignment="1">
      <alignment horizontal="center" vertical="center"/>
    </xf>
    <xf numFmtId="3" fontId="22" fillId="6" borderId="80" xfId="0" applyNumberFormat="1" applyFont="1" applyFill="1" applyBorder="1" applyAlignment="1">
      <alignment horizontal="center" vertical="center"/>
    </xf>
    <xf numFmtId="3" fontId="22" fillId="6" borderId="81" xfId="0" applyNumberFormat="1" applyFont="1" applyFill="1" applyBorder="1" applyAlignment="1">
      <alignment horizontal="center" vertical="center"/>
    </xf>
    <xf numFmtId="3" fontId="22" fillId="6" borderId="79" xfId="0" applyNumberFormat="1" applyFont="1" applyFill="1" applyBorder="1" applyAlignment="1">
      <alignment horizontal="center" vertical="center"/>
    </xf>
    <xf numFmtId="3" fontId="4" fillId="6" borderId="60" xfId="0" applyNumberFormat="1" applyFont="1" applyFill="1" applyBorder="1" applyAlignment="1">
      <alignment horizontal="center" vertical="center"/>
    </xf>
    <xf numFmtId="9" fontId="20" fillId="0" borderId="78" xfId="10" applyFont="1" applyBorder="1" applyAlignment="1">
      <alignment horizontal="center" vertical="center"/>
    </xf>
    <xf numFmtId="170" fontId="25" fillId="2" borderId="82" xfId="11" applyNumberFormat="1" applyFont="1" applyFill="1" applyBorder="1" applyAlignment="1">
      <alignment horizontal="center" vertical="center"/>
    </xf>
    <xf numFmtId="170" fontId="25" fillId="2" borderId="84" xfId="11" applyNumberFormat="1" applyFont="1" applyFill="1" applyBorder="1" applyAlignment="1">
      <alignment horizontal="center" vertical="center"/>
    </xf>
    <xf numFmtId="170" fontId="25" fillId="2" borderId="83" xfId="11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9" fontId="7" fillId="0" borderId="7" xfId="10" applyNumberFormat="1" applyFont="1" applyBorder="1" applyAlignment="1">
      <alignment horizontal="center" vertical="center" wrapText="1"/>
    </xf>
    <xf numFmtId="9" fontId="7" fillId="0" borderId="9" xfId="10" applyNumberFormat="1" applyFont="1" applyBorder="1" applyAlignment="1">
      <alignment horizontal="center" vertical="center" wrapText="1"/>
    </xf>
    <xf numFmtId="9" fontId="7" fillId="0" borderId="17" xfId="10" applyNumberFormat="1" applyFont="1" applyBorder="1" applyAlignment="1">
      <alignment horizontal="center" vertical="center" wrapText="1"/>
    </xf>
    <xf numFmtId="9" fontId="9" fillId="4" borderId="113" xfId="10" applyNumberFormat="1" applyFont="1" applyFill="1" applyBorder="1" applyAlignment="1">
      <alignment horizontal="center" vertical="center"/>
    </xf>
    <xf numFmtId="9" fontId="9" fillId="4" borderId="114" xfId="10" applyNumberFormat="1" applyFont="1" applyFill="1" applyBorder="1" applyAlignment="1">
      <alignment horizontal="center" vertical="center"/>
    </xf>
    <xf numFmtId="9" fontId="9" fillId="4" borderId="115" xfId="10" applyNumberFormat="1" applyFont="1" applyFill="1" applyBorder="1" applyAlignment="1">
      <alignment horizontal="center" vertical="center"/>
    </xf>
    <xf numFmtId="9" fontId="9" fillId="4" borderId="6" xfId="10" applyNumberFormat="1" applyFont="1" applyFill="1" applyBorder="1" applyAlignment="1">
      <alignment horizontal="center" vertical="center"/>
    </xf>
    <xf numFmtId="9" fontId="9" fillId="4" borderId="4" xfId="10" applyNumberFormat="1" applyFont="1" applyFill="1" applyBorder="1" applyAlignment="1">
      <alignment horizontal="center" vertical="center"/>
    </xf>
    <xf numFmtId="9" fontId="9" fillId="4" borderId="15" xfId="10" applyNumberFormat="1" applyFont="1" applyFill="1" applyBorder="1" applyAlignment="1">
      <alignment horizontal="center" vertical="center"/>
    </xf>
    <xf numFmtId="9" fontId="7" fillId="0" borderId="7" xfId="10" applyFont="1" applyBorder="1" applyAlignment="1">
      <alignment horizontal="center" vertical="center" wrapText="1"/>
    </xf>
    <xf numFmtId="9" fontId="7" fillId="0" borderId="9" xfId="10" applyFont="1" applyBorder="1" applyAlignment="1">
      <alignment horizontal="center" vertical="center" wrapText="1"/>
    </xf>
    <xf numFmtId="9" fontId="7" fillId="0" borderId="17" xfId="10" applyFont="1" applyBorder="1" applyAlignment="1">
      <alignment horizontal="center" vertical="center" wrapText="1"/>
    </xf>
    <xf numFmtId="3" fontId="27" fillId="16" borderId="85" xfId="0" applyNumberFormat="1" applyFont="1" applyFill="1" applyBorder="1" applyAlignment="1">
      <alignment horizontal="center" vertical="center"/>
    </xf>
    <xf numFmtId="3" fontId="27" fillId="16" borderId="45" xfId="0" applyNumberFormat="1" applyFont="1" applyFill="1" applyBorder="1" applyAlignment="1">
      <alignment horizontal="center" vertical="center"/>
    </xf>
    <xf numFmtId="3" fontId="27" fillId="16" borderId="54" xfId="0" applyNumberFormat="1" applyFont="1" applyFill="1" applyBorder="1" applyAlignment="1">
      <alignment horizontal="center" vertical="center"/>
    </xf>
    <xf numFmtId="3" fontId="4" fillId="0" borderId="77" xfId="0" applyNumberFormat="1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center" vertical="center" wrapText="1"/>
    </xf>
    <xf numFmtId="3" fontId="3" fillId="6" borderId="61" xfId="0" applyNumberFormat="1" applyFont="1" applyFill="1" applyBorder="1" applyAlignment="1">
      <alignment horizontal="center" vertical="center"/>
    </xf>
    <xf numFmtId="3" fontId="3" fillId="6" borderId="14" xfId="0" applyNumberFormat="1" applyFont="1" applyFill="1" applyBorder="1" applyAlignment="1">
      <alignment horizontal="center" vertical="center"/>
    </xf>
    <xf numFmtId="3" fontId="3" fillId="6" borderId="60" xfId="0" applyNumberFormat="1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right" vertical="center"/>
    </xf>
    <xf numFmtId="0" fontId="9" fillId="4" borderId="30" xfId="0" applyFont="1" applyFill="1" applyBorder="1" applyAlignment="1">
      <alignment horizontal="right" vertical="center"/>
    </xf>
    <xf numFmtId="9" fontId="9" fillId="5" borderId="113" xfId="10" applyNumberFormat="1" applyFont="1" applyFill="1" applyBorder="1" applyAlignment="1">
      <alignment horizontal="center" vertical="center"/>
    </xf>
    <xf numFmtId="9" fontId="9" fillId="5" borderId="114" xfId="10" applyNumberFormat="1" applyFont="1" applyFill="1" applyBorder="1" applyAlignment="1">
      <alignment horizontal="center" vertical="center"/>
    </xf>
    <xf numFmtId="9" fontId="9" fillId="5" borderId="115" xfId="10" applyNumberFormat="1" applyFont="1" applyFill="1" applyBorder="1" applyAlignment="1">
      <alignment horizontal="center" vertical="center"/>
    </xf>
    <xf numFmtId="9" fontId="9" fillId="5" borderId="113" xfId="10" applyFont="1" applyFill="1" applyBorder="1" applyAlignment="1">
      <alignment horizontal="center" vertical="center"/>
    </xf>
    <xf numFmtId="9" fontId="9" fillId="5" borderId="114" xfId="10" applyFont="1" applyFill="1" applyBorder="1" applyAlignment="1">
      <alignment horizontal="center" vertical="center"/>
    </xf>
    <xf numFmtId="9" fontId="9" fillId="5" borderId="115" xfId="10" applyFont="1" applyFill="1" applyBorder="1" applyAlignment="1">
      <alignment horizontal="center" vertical="center"/>
    </xf>
    <xf numFmtId="9" fontId="9" fillId="4" borderId="113" xfId="10" applyFont="1" applyFill="1" applyBorder="1" applyAlignment="1">
      <alignment horizontal="center" vertical="center"/>
    </xf>
    <xf numFmtId="9" fontId="9" fillId="4" borderId="114" xfId="10" applyFont="1" applyFill="1" applyBorder="1" applyAlignment="1">
      <alignment horizontal="center" vertical="center"/>
    </xf>
    <xf numFmtId="9" fontId="9" fillId="4" borderId="115" xfId="10" applyFont="1" applyFill="1" applyBorder="1" applyAlignment="1">
      <alignment horizontal="center" vertical="center"/>
    </xf>
    <xf numFmtId="3" fontId="27" fillId="16" borderId="86" xfId="0" applyNumberFormat="1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right" vertical="center"/>
    </xf>
    <xf numFmtId="3" fontId="27" fillId="16" borderId="60" xfId="0" applyNumberFormat="1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horizontal="right" vertical="center"/>
    </xf>
    <xf numFmtId="0" fontId="9" fillId="4" borderId="42" xfId="0" applyFont="1" applyFill="1" applyBorder="1" applyAlignment="1">
      <alignment horizontal="right" vertical="center"/>
    </xf>
    <xf numFmtId="0" fontId="9" fillId="4" borderId="43" xfId="0" applyFont="1" applyFill="1" applyBorder="1" applyAlignment="1">
      <alignment horizontal="right" vertical="center"/>
    </xf>
    <xf numFmtId="3" fontId="3" fillId="0" borderId="68" xfId="0" applyNumberFormat="1" applyFont="1" applyBorder="1" applyAlignment="1">
      <alignment horizontal="left" vertical="center"/>
    </xf>
    <xf numFmtId="1" fontId="3" fillId="0" borderId="68" xfId="0" applyNumberFormat="1" applyFont="1" applyBorder="1" applyAlignment="1">
      <alignment horizontal="left" vertical="center"/>
    </xf>
    <xf numFmtId="9" fontId="3" fillId="0" borderId="68" xfId="0" applyNumberFormat="1" applyFont="1" applyBorder="1" applyAlignment="1">
      <alignment horizontal="left" vertical="center"/>
    </xf>
    <xf numFmtId="3" fontId="4" fillId="0" borderId="97" xfId="0" applyNumberFormat="1" applyFont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3" fontId="13" fillId="0" borderId="61" xfId="0" applyNumberFormat="1" applyFont="1" applyBorder="1" applyAlignment="1">
      <alignment horizontal="center" vertical="center"/>
    </xf>
    <xf numFmtId="3" fontId="13" fillId="0" borderId="16" xfId="0" applyNumberFormat="1" applyFont="1" applyBorder="1" applyAlignment="1">
      <alignment horizontal="center" vertical="center"/>
    </xf>
    <xf numFmtId="3" fontId="27" fillId="16" borderId="35" xfId="0" applyNumberFormat="1" applyFont="1" applyFill="1" applyBorder="1" applyAlignment="1">
      <alignment horizontal="center" vertical="center"/>
    </xf>
    <xf numFmtId="3" fontId="13" fillId="15" borderId="23" xfId="0" applyNumberFormat="1" applyFont="1" applyFill="1" applyBorder="1" applyAlignment="1">
      <alignment horizontal="center" vertical="center"/>
    </xf>
    <xf numFmtId="3" fontId="13" fillId="0" borderId="60" xfId="0" applyNumberFormat="1" applyFont="1" applyBorder="1" applyAlignment="1">
      <alignment horizontal="center" vertical="center"/>
    </xf>
    <xf numFmtId="9" fontId="7" fillId="0" borderId="33" xfId="10" applyFont="1" applyBorder="1" applyAlignment="1">
      <alignment horizontal="center" vertical="center" wrapText="1"/>
    </xf>
    <xf numFmtId="9" fontId="7" fillId="0" borderId="28" xfId="10" applyFont="1" applyBorder="1" applyAlignment="1">
      <alignment horizontal="center" vertical="center" wrapText="1"/>
    </xf>
    <xf numFmtId="9" fontId="7" fillId="0" borderId="34" xfId="10" applyFont="1" applyBorder="1" applyAlignment="1">
      <alignment horizontal="center" vertical="center" wrapText="1"/>
    </xf>
    <xf numFmtId="3" fontId="41" fillId="0" borderId="6" xfId="0" applyNumberFormat="1" applyFont="1" applyBorder="1" applyAlignment="1">
      <alignment horizontal="center" vertical="center"/>
    </xf>
    <xf numFmtId="3" fontId="41" fillId="0" borderId="4" xfId="0" applyNumberFormat="1" applyFont="1" applyBorder="1" applyAlignment="1">
      <alignment horizontal="center" vertical="center"/>
    </xf>
    <xf numFmtId="3" fontId="41" fillId="0" borderId="15" xfId="0" applyNumberFormat="1" applyFont="1" applyBorder="1" applyAlignment="1">
      <alignment horizontal="center" vertical="center"/>
    </xf>
    <xf numFmtId="9" fontId="7" fillId="0" borderId="88" xfId="10" applyFont="1" applyBorder="1" applyAlignment="1">
      <alignment horizontal="center" vertical="center" wrapText="1"/>
    </xf>
    <xf numFmtId="9" fontId="7" fillId="0" borderId="40" xfId="10" applyFont="1" applyBorder="1" applyAlignment="1">
      <alignment horizontal="center" vertical="center" wrapText="1"/>
    </xf>
    <xf numFmtId="9" fontId="7" fillId="0" borderId="91" xfId="1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3" fontId="4" fillId="0" borderId="82" xfId="0" applyNumberFormat="1" applyFont="1" applyBorder="1" applyAlignment="1">
      <alignment horizontal="center" vertical="center" wrapText="1"/>
    </xf>
    <xf numFmtId="3" fontId="4" fillId="0" borderId="84" xfId="0" applyNumberFormat="1" applyFont="1" applyBorder="1" applyAlignment="1">
      <alignment horizontal="center" vertical="center" wrapText="1"/>
    </xf>
    <xf numFmtId="3" fontId="4" fillId="0" borderId="94" xfId="0" applyNumberFormat="1" applyFont="1" applyBorder="1" applyAlignment="1">
      <alignment horizontal="center" vertical="center" wrapText="1"/>
    </xf>
    <xf numFmtId="9" fontId="26" fillId="0" borderId="68" xfId="10" applyFont="1" applyBorder="1" applyAlignment="1">
      <alignment horizontal="center" vertical="center"/>
    </xf>
    <xf numFmtId="9" fontId="26" fillId="0" borderId="78" xfId="10" applyFont="1" applyBorder="1" applyAlignment="1">
      <alignment horizontal="center" vertical="center"/>
    </xf>
    <xf numFmtId="3" fontId="4" fillId="6" borderId="15" xfId="0" applyNumberFormat="1" applyFont="1" applyFill="1" applyBorder="1" applyAlignment="1">
      <alignment horizontal="center" vertical="center"/>
    </xf>
    <xf numFmtId="171" fontId="4" fillId="0" borderId="82" xfId="1" applyNumberFormat="1" applyFont="1" applyBorder="1" applyAlignment="1">
      <alignment horizontal="center" vertical="center"/>
    </xf>
    <xf numFmtId="171" fontId="4" fillId="0" borderId="84" xfId="1" applyNumberFormat="1" applyFont="1" applyBorder="1" applyAlignment="1">
      <alignment horizontal="center" vertical="center"/>
    </xf>
    <xf numFmtId="171" fontId="4" fillId="0" borderId="83" xfId="1" applyNumberFormat="1" applyFont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center"/>
    </xf>
    <xf numFmtId="3" fontId="26" fillId="0" borderId="82" xfId="0" applyNumberFormat="1" applyFont="1" applyBorder="1" applyAlignment="1">
      <alignment horizontal="center" vertical="center"/>
    </xf>
    <xf numFmtId="3" fontId="26" fillId="0" borderId="84" xfId="0" applyNumberFormat="1" applyFont="1" applyBorder="1" applyAlignment="1">
      <alignment horizontal="center" vertical="center"/>
    </xf>
    <xf numFmtId="3" fontId="26" fillId="0" borderId="83" xfId="0" applyNumberFormat="1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9" fontId="26" fillId="0" borderId="82" xfId="10" applyFont="1" applyBorder="1" applyAlignment="1">
      <alignment horizontal="center" vertical="center"/>
    </xf>
    <xf numFmtId="172" fontId="26" fillId="0" borderId="82" xfId="1" applyNumberFormat="1" applyFont="1" applyBorder="1" applyAlignment="1">
      <alignment horizontal="center" vertical="center"/>
    </xf>
    <xf numFmtId="3" fontId="49" fillId="21" borderId="93" xfId="0" applyNumberFormat="1" applyFont="1" applyFill="1" applyBorder="1" applyAlignment="1">
      <alignment horizontal="center" vertical="center"/>
    </xf>
    <xf numFmtId="3" fontId="49" fillId="21" borderId="84" xfId="0" applyNumberFormat="1" applyFont="1" applyFill="1" applyBorder="1" applyAlignment="1">
      <alignment horizontal="center" vertical="center"/>
    </xf>
    <xf numFmtId="3" fontId="49" fillId="21" borderId="83" xfId="0" applyNumberFormat="1" applyFont="1" applyFill="1" applyBorder="1" applyAlignment="1">
      <alignment horizontal="center" vertical="center"/>
    </xf>
    <xf numFmtId="3" fontId="49" fillId="21" borderId="82" xfId="0" applyNumberFormat="1" applyFont="1" applyFill="1" applyBorder="1" applyAlignment="1">
      <alignment horizontal="center" vertical="center"/>
    </xf>
    <xf numFmtId="3" fontId="49" fillId="18" borderId="100" xfId="0" applyNumberFormat="1" applyFont="1" applyFill="1" applyBorder="1" applyAlignment="1">
      <alignment horizontal="center" vertical="center"/>
    </xf>
    <xf numFmtId="3" fontId="49" fillId="18" borderId="98" xfId="0" applyNumberFormat="1" applyFont="1" applyFill="1" applyBorder="1" applyAlignment="1">
      <alignment horizontal="center" vertical="center"/>
    </xf>
    <xf numFmtId="3" fontId="49" fillId="18" borderId="101" xfId="0" applyNumberFormat="1" applyFont="1" applyFill="1" applyBorder="1" applyAlignment="1">
      <alignment horizontal="center" vertical="center"/>
    </xf>
    <xf numFmtId="3" fontId="49" fillId="18" borderId="97" xfId="0" applyNumberFormat="1" applyFont="1" applyFill="1" applyBorder="1" applyAlignment="1">
      <alignment horizontal="center" vertical="center"/>
    </xf>
    <xf numFmtId="3" fontId="49" fillId="18" borderId="99" xfId="0" applyNumberFormat="1" applyFont="1" applyFill="1" applyBorder="1" applyAlignment="1">
      <alignment horizontal="center" vertical="center"/>
    </xf>
    <xf numFmtId="3" fontId="49" fillId="21" borderId="94" xfId="0" applyNumberFormat="1" applyFont="1" applyFill="1" applyBorder="1" applyAlignment="1">
      <alignment horizontal="center" vertical="center"/>
    </xf>
    <xf numFmtId="3" fontId="26" fillId="0" borderId="6" xfId="0" applyNumberFormat="1" applyFont="1" applyBorder="1" applyAlignment="1">
      <alignment horizontal="center" vertical="center"/>
    </xf>
    <xf numFmtId="3" fontId="26" fillId="0" borderId="4" xfId="0" applyNumberFormat="1" applyFont="1" applyBorder="1" applyAlignment="1">
      <alignment horizontal="center" vertical="center"/>
    </xf>
    <xf numFmtId="3" fontId="26" fillId="0" borderId="13" xfId="0" applyNumberFormat="1" applyFont="1" applyBorder="1" applyAlignment="1">
      <alignment horizontal="center" vertical="center"/>
    </xf>
    <xf numFmtId="0" fontId="34" fillId="0" borderId="18" xfId="0" applyFont="1" applyBorder="1" applyAlignment="1">
      <alignment horizontal="left" vertical="center"/>
    </xf>
    <xf numFmtId="3" fontId="26" fillId="0" borderId="16" xfId="0" applyNumberFormat="1" applyFont="1" applyBorder="1" applyAlignment="1">
      <alignment horizontal="center" vertical="center"/>
    </xf>
    <xf numFmtId="3" fontId="26" fillId="0" borderId="15" xfId="0" applyNumberFormat="1" applyFont="1" applyBorder="1" applyAlignment="1">
      <alignment horizontal="center" vertical="center"/>
    </xf>
    <xf numFmtId="3" fontId="24" fillId="14" borderId="80" xfId="0" applyNumberFormat="1" applyFont="1" applyFill="1" applyBorder="1" applyAlignment="1">
      <alignment horizontal="center" vertical="center"/>
    </xf>
    <xf numFmtId="3" fontId="26" fillId="0" borderId="80" xfId="0" applyNumberFormat="1" applyFont="1" applyBorder="1" applyAlignment="1">
      <alignment horizontal="center" vertical="center"/>
    </xf>
    <xf numFmtId="3" fontId="26" fillId="0" borderId="81" xfId="0" applyNumberFormat="1" applyFont="1" applyBorder="1" applyAlignment="1">
      <alignment horizontal="center" vertical="center"/>
    </xf>
    <xf numFmtId="3" fontId="20" fillId="0" borderId="104" xfId="0" applyNumberFormat="1" applyFont="1" applyBorder="1" applyAlignment="1">
      <alignment horizontal="center" vertical="center"/>
    </xf>
    <xf numFmtId="3" fontId="20" fillId="0" borderId="80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3" fillId="0" borderId="89" xfId="0" applyNumberFormat="1" applyFont="1" applyBorder="1" applyAlignment="1">
      <alignment horizontal="center" vertical="center"/>
    </xf>
    <xf numFmtId="0" fontId="12" fillId="0" borderId="85" xfId="0" applyFont="1" applyBorder="1" applyAlignment="1">
      <alignment horizontal="left" vertical="center"/>
    </xf>
    <xf numFmtId="3" fontId="20" fillId="0" borderId="6" xfId="0" applyNumberFormat="1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20" fillId="0" borderId="13" xfId="0" applyNumberFormat="1" applyFont="1" applyBorder="1" applyAlignment="1">
      <alignment horizontal="center" vertical="center"/>
    </xf>
    <xf numFmtId="3" fontId="20" fillId="0" borderId="16" xfId="0" applyNumberFormat="1" applyFont="1" applyBorder="1" applyAlignment="1">
      <alignment horizontal="center" vertical="center"/>
    </xf>
    <xf numFmtId="3" fontId="20" fillId="0" borderId="15" xfId="0" applyNumberFormat="1" applyFont="1" applyBorder="1" applyAlignment="1">
      <alignment horizontal="center" vertical="center"/>
    </xf>
    <xf numFmtId="3" fontId="20" fillId="0" borderId="100" xfId="0" applyNumberFormat="1" applyFont="1" applyBorder="1" applyAlignment="1">
      <alignment horizontal="center" vertical="center"/>
    </xf>
    <xf numFmtId="3" fontId="20" fillId="0" borderId="98" xfId="0" applyNumberFormat="1" applyFont="1" applyBorder="1" applyAlignment="1">
      <alignment horizontal="center" vertical="center"/>
    </xf>
    <xf numFmtId="3" fontId="20" fillId="0" borderId="99" xfId="0" applyNumberFormat="1" applyFont="1" applyBorder="1" applyAlignment="1">
      <alignment horizontal="center" vertical="center"/>
    </xf>
    <xf numFmtId="3" fontId="26" fillId="0" borderId="97" xfId="0" applyNumberFormat="1" applyFont="1" applyBorder="1" applyAlignment="1">
      <alignment horizontal="center" vertical="center"/>
    </xf>
    <xf numFmtId="3" fontId="26" fillId="0" borderId="98" xfId="0" applyNumberFormat="1" applyFont="1" applyBorder="1" applyAlignment="1">
      <alignment horizontal="center" vertical="center"/>
    </xf>
    <xf numFmtId="3" fontId="26" fillId="0" borderId="99" xfId="0" applyNumberFormat="1" applyFont="1" applyBorder="1" applyAlignment="1">
      <alignment horizontal="center" vertical="center"/>
    </xf>
    <xf numFmtId="3" fontId="26" fillId="0" borderId="100" xfId="0" applyNumberFormat="1" applyFont="1" applyBorder="1" applyAlignment="1">
      <alignment horizontal="center" vertical="center"/>
    </xf>
    <xf numFmtId="3" fontId="26" fillId="0" borderId="101" xfId="0" applyNumberFormat="1" applyFont="1" applyBorder="1" applyAlignment="1">
      <alignment horizontal="center" vertical="center"/>
    </xf>
    <xf numFmtId="3" fontId="24" fillId="14" borderId="81" xfId="0" applyNumberFormat="1" applyFont="1" applyFill="1" applyBorder="1" applyAlignment="1">
      <alignment horizontal="center" vertical="center"/>
    </xf>
    <xf numFmtId="3" fontId="24" fillId="14" borderId="79" xfId="0" applyNumberFormat="1" applyFont="1" applyFill="1" applyBorder="1" applyAlignment="1">
      <alignment horizontal="center" vertical="center"/>
    </xf>
    <xf numFmtId="3" fontId="24" fillId="14" borderId="68" xfId="0" applyNumberFormat="1" applyFont="1" applyFill="1" applyBorder="1" applyAlignment="1">
      <alignment horizontal="center" vertical="center"/>
    </xf>
    <xf numFmtId="3" fontId="24" fillId="14" borderId="78" xfId="0" applyNumberFormat="1" applyFont="1" applyFill="1" applyBorder="1" applyAlignment="1">
      <alignment horizontal="center" vertical="center"/>
    </xf>
    <xf numFmtId="3" fontId="24" fillId="14" borderId="77" xfId="0" applyNumberFormat="1" applyFont="1" applyFill="1" applyBorder="1" applyAlignment="1">
      <alignment horizontal="center" vertical="center"/>
    </xf>
    <xf numFmtId="3" fontId="20" fillId="0" borderId="97" xfId="0" applyNumberFormat="1" applyFont="1" applyBorder="1" applyAlignment="1">
      <alignment horizontal="center" vertical="center"/>
    </xf>
    <xf numFmtId="3" fontId="20" fillId="0" borderId="101" xfId="0" applyNumberFormat="1" applyFont="1" applyBorder="1" applyAlignment="1">
      <alignment horizontal="center" vertical="center"/>
    </xf>
    <xf numFmtId="3" fontId="26" fillId="0" borderId="75" xfId="0" applyNumberFormat="1" applyFont="1" applyBorder="1" applyAlignment="1">
      <alignment horizontal="center" vertical="center"/>
    </xf>
    <xf numFmtId="3" fontId="26" fillId="0" borderId="76" xfId="0" applyNumberFormat="1" applyFont="1" applyBorder="1" applyAlignment="1">
      <alignment horizontal="center" vertical="center"/>
    </xf>
    <xf numFmtId="3" fontId="26" fillId="0" borderId="74" xfId="0" applyNumberFormat="1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89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170" fontId="37" fillId="26" borderId="68" xfId="11" applyNumberFormat="1" applyFont="1" applyFill="1" applyBorder="1" applyAlignment="1">
      <alignment horizontal="center" vertical="center"/>
    </xf>
    <xf numFmtId="3" fontId="37" fillId="18" borderId="102" xfId="0" applyNumberFormat="1" applyFont="1" applyFill="1" applyBorder="1" applyAlignment="1">
      <alignment horizontal="center"/>
    </xf>
    <xf numFmtId="3" fontId="37" fillId="18" borderId="103" xfId="0" applyNumberFormat="1" applyFont="1" applyFill="1" applyBorder="1" applyAlignment="1">
      <alignment horizontal="center"/>
    </xf>
    <xf numFmtId="3" fontId="37" fillId="18" borderId="107" xfId="0" applyNumberFormat="1" applyFont="1" applyFill="1" applyBorder="1" applyAlignment="1">
      <alignment horizontal="center"/>
    </xf>
    <xf numFmtId="3" fontId="37" fillId="18" borderId="106" xfId="0" applyNumberFormat="1" applyFont="1" applyFill="1" applyBorder="1" applyAlignment="1">
      <alignment horizontal="center"/>
    </xf>
    <xf numFmtId="3" fontId="37" fillId="18" borderId="104" xfId="0" applyNumberFormat="1" applyFont="1" applyFill="1" applyBorder="1" applyAlignment="1">
      <alignment horizontal="center"/>
    </xf>
    <xf numFmtId="0" fontId="37" fillId="18" borderId="103" xfId="0" applyFont="1" applyFill="1" applyBorder="1" applyAlignment="1">
      <alignment horizontal="center"/>
    </xf>
    <xf numFmtId="0" fontId="37" fillId="18" borderId="104" xfId="0" applyFont="1" applyFill="1" applyBorder="1" applyAlignment="1">
      <alignment horizontal="center"/>
    </xf>
    <xf numFmtId="0" fontId="37" fillId="18" borderId="109" xfId="0" applyFont="1" applyFill="1" applyBorder="1" applyAlignment="1">
      <alignment horizontal="center"/>
    </xf>
    <xf numFmtId="3" fontId="37" fillId="18" borderId="110" xfId="0" applyNumberFormat="1" applyFont="1" applyFill="1" applyBorder="1" applyAlignment="1">
      <alignment horizontal="center"/>
    </xf>
    <xf numFmtId="0" fontId="37" fillId="18" borderId="133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68" xfId="0" applyFont="1" applyBorder="1" applyAlignment="1">
      <alignment horizontal="left"/>
    </xf>
    <xf numFmtId="0" fontId="8" fillId="0" borderId="82" xfId="0" applyFont="1" applyBorder="1" applyAlignment="1">
      <alignment horizontal="center"/>
    </xf>
    <xf numFmtId="0" fontId="8" fillId="0" borderId="84" xfId="0" applyFont="1" applyBorder="1" applyAlignment="1">
      <alignment horizontal="center"/>
    </xf>
    <xf numFmtId="0" fontId="8" fillId="0" borderId="83" xfId="0" applyFont="1" applyBorder="1" applyAlignment="1">
      <alignment horizontal="center"/>
    </xf>
    <xf numFmtId="1" fontId="3" fillId="0" borderId="68" xfId="0" applyNumberFormat="1" applyFont="1" applyBorder="1" applyAlignment="1">
      <alignment horizontal="left"/>
    </xf>
    <xf numFmtId="0" fontId="9" fillId="5" borderId="57" xfId="0" applyFont="1" applyFill="1" applyBorder="1" applyAlignment="1">
      <alignment horizontal="center"/>
    </xf>
    <xf numFmtId="0" fontId="9" fillId="5" borderId="58" xfId="0" applyFont="1" applyFill="1" applyBorder="1" applyAlignment="1">
      <alignment horizontal="center"/>
    </xf>
    <xf numFmtId="0" fontId="9" fillId="5" borderId="59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3" fontId="8" fillId="6" borderId="14" xfId="0" applyNumberFormat="1" applyFont="1" applyFill="1" applyBorder="1" applyAlignment="1">
      <alignment horizontal="center"/>
    </xf>
    <xf numFmtId="3" fontId="8" fillId="6" borderId="60" xfId="0" applyNumberFormat="1" applyFont="1" applyFill="1" applyBorder="1" applyAlignment="1">
      <alignment horizontal="center"/>
    </xf>
    <xf numFmtId="3" fontId="38" fillId="19" borderId="102" xfId="0" applyNumberFormat="1" applyFont="1" applyFill="1" applyBorder="1" applyAlignment="1">
      <alignment horizontal="center"/>
    </xf>
    <xf numFmtId="0" fontId="38" fillId="19" borderId="103" xfId="0" applyFont="1" applyFill="1" applyBorder="1" applyAlignment="1">
      <alignment horizontal="center"/>
    </xf>
    <xf numFmtId="0" fontId="38" fillId="19" borderId="107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3" fontId="13" fillId="0" borderId="6" xfId="0" applyNumberFormat="1" applyFont="1" applyBorder="1" applyAlignment="1">
      <alignment horizontal="right" vertical="center"/>
    </xf>
    <xf numFmtId="3" fontId="13" fillId="0" borderId="4" xfId="0" applyNumberFormat="1" applyFont="1" applyBorder="1" applyAlignment="1">
      <alignment horizontal="right" vertical="center"/>
    </xf>
    <xf numFmtId="3" fontId="38" fillId="19" borderId="106" xfId="0" applyNumberFormat="1" applyFont="1" applyFill="1" applyBorder="1" applyAlignment="1">
      <alignment horizontal="center"/>
    </xf>
    <xf numFmtId="0" fontId="38" fillId="19" borderId="104" xfId="0" applyFont="1" applyFill="1" applyBorder="1" applyAlignment="1">
      <alignment horizontal="center"/>
    </xf>
    <xf numFmtId="0" fontId="38" fillId="19" borderId="35" xfId="0" applyFont="1" applyFill="1" applyBorder="1" applyAlignment="1">
      <alignment horizontal="center"/>
    </xf>
    <xf numFmtId="3" fontId="38" fillId="19" borderId="54" xfId="0" applyNumberFormat="1" applyFont="1" applyFill="1" applyBorder="1" applyAlignment="1">
      <alignment horizontal="center"/>
    </xf>
    <xf numFmtId="0" fontId="38" fillId="19" borderId="18" xfId="0" applyFont="1" applyFill="1" applyBorder="1" applyAlignment="1">
      <alignment horizontal="center"/>
    </xf>
    <xf numFmtId="9" fontId="7" fillId="0" borderId="33" xfId="10" applyFont="1" applyBorder="1" applyAlignment="1">
      <alignment horizontal="center" vertical="center"/>
    </xf>
    <xf numFmtId="9" fontId="7" fillId="0" borderId="28" xfId="10" applyFont="1" applyBorder="1" applyAlignment="1">
      <alignment horizontal="center" vertical="center"/>
    </xf>
    <xf numFmtId="9" fontId="7" fillId="0" borderId="34" xfId="10" applyFont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73" xfId="0" applyFont="1" applyBorder="1" applyAlignment="1">
      <alignment horizontal="left" vertical="center"/>
    </xf>
    <xf numFmtId="3" fontId="8" fillId="6" borderId="61" xfId="0" applyNumberFormat="1" applyFont="1" applyFill="1" applyBorder="1" applyAlignment="1">
      <alignment horizontal="center"/>
    </xf>
    <xf numFmtId="3" fontId="37" fillId="17" borderId="68" xfId="0" applyNumberFormat="1" applyFont="1" applyFill="1" applyBorder="1" applyAlignment="1">
      <alignment horizontal="center" vertical="center"/>
    </xf>
    <xf numFmtId="3" fontId="37" fillId="2" borderId="68" xfId="0" applyNumberFormat="1" applyFont="1" applyFill="1" applyBorder="1" applyAlignment="1">
      <alignment horizontal="center" vertical="center"/>
    </xf>
    <xf numFmtId="10" fontId="0" fillId="0" borderId="68" xfId="0" applyNumberFormat="1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9" fillId="4" borderId="25" xfId="0" applyFont="1" applyFill="1" applyBorder="1" applyAlignment="1">
      <alignment horizontal="right"/>
    </xf>
    <xf numFmtId="0" fontId="9" fillId="4" borderId="26" xfId="0" applyFont="1" applyFill="1" applyBorder="1" applyAlignment="1">
      <alignment horizontal="right"/>
    </xf>
    <xf numFmtId="9" fontId="9" fillId="4" borderId="55" xfId="10" applyNumberFormat="1" applyFont="1" applyFill="1" applyBorder="1" applyAlignment="1">
      <alignment horizontal="center"/>
    </xf>
    <xf numFmtId="9" fontId="9" fillId="4" borderId="24" xfId="10" applyNumberFormat="1" applyFont="1" applyFill="1" applyBorder="1" applyAlignment="1">
      <alignment horizontal="center"/>
    </xf>
    <xf numFmtId="9" fontId="9" fillId="4" borderId="31" xfId="10" applyNumberFormat="1" applyFont="1" applyFill="1" applyBorder="1" applyAlignment="1">
      <alignment horizontal="center"/>
    </xf>
    <xf numFmtId="9" fontId="9" fillId="4" borderId="32" xfId="10" applyNumberFormat="1" applyFont="1" applyFill="1" applyBorder="1" applyAlignment="1">
      <alignment horizontal="center"/>
    </xf>
    <xf numFmtId="9" fontId="9" fillId="4" borderId="27" xfId="10" applyNumberFormat="1" applyFont="1" applyFill="1" applyBorder="1" applyAlignment="1">
      <alignment horizontal="center"/>
    </xf>
    <xf numFmtId="9" fontId="9" fillId="4" borderId="47" xfId="10" applyNumberFormat="1" applyFont="1" applyFill="1" applyBorder="1" applyAlignment="1">
      <alignment horizontal="center"/>
    </xf>
    <xf numFmtId="3" fontId="3" fillId="6" borderId="14" xfId="0" applyNumberFormat="1" applyFont="1" applyFill="1" applyBorder="1" applyAlignment="1">
      <alignment horizontal="center"/>
    </xf>
    <xf numFmtId="3" fontId="3" fillId="6" borderId="60" xfId="0" applyNumberFormat="1" applyFont="1" applyFill="1" applyBorder="1" applyAlignment="1">
      <alignment horizontal="center"/>
    </xf>
    <xf numFmtId="0" fontId="9" fillId="4" borderId="48" xfId="0" applyFont="1" applyFill="1" applyBorder="1" applyAlignment="1">
      <alignment horizontal="right"/>
    </xf>
    <xf numFmtId="0" fontId="9" fillId="4" borderId="30" xfId="0" applyFont="1" applyFill="1" applyBorder="1" applyAlignment="1">
      <alignment horizontal="right"/>
    </xf>
    <xf numFmtId="9" fontId="9" fillId="5" borderId="56" xfId="10" applyFont="1" applyFill="1" applyBorder="1" applyAlignment="1">
      <alignment horizontal="center"/>
    </xf>
    <xf numFmtId="9" fontId="9" fillId="5" borderId="49" xfId="10" applyFont="1" applyFill="1" applyBorder="1" applyAlignment="1">
      <alignment horizontal="center"/>
    </xf>
    <xf numFmtId="9" fontId="9" fillId="5" borderId="50" xfId="10" applyFont="1" applyFill="1" applyBorder="1" applyAlignment="1">
      <alignment horizontal="center"/>
    </xf>
    <xf numFmtId="3" fontId="3" fillId="6" borderId="61" xfId="0" applyNumberFormat="1" applyFont="1" applyFill="1" applyBorder="1" applyAlignment="1">
      <alignment horizontal="center"/>
    </xf>
  </cellXfs>
  <cellStyles count="13">
    <cellStyle name="Comma" xfId="11" xr:uid="{00000000-0005-0000-0000-000000000000}"/>
    <cellStyle name="Comma [0]" xfId="3" xr:uid="{00000000-0005-0000-0000-000001000000}"/>
    <cellStyle name="Comma [0] 2" xfId="8" xr:uid="{2A089128-AA05-4BDB-86CA-5DBCD01AD32F}"/>
    <cellStyle name="Comma 2" xfId="7" xr:uid="{5A09F41F-96A8-4DF9-9DBC-9656D5D59583}"/>
    <cellStyle name="Currency" xfId="1" xr:uid="{00000000-0005-0000-0000-000002000000}"/>
    <cellStyle name="Currency [0]" xfId="2" xr:uid="{00000000-0005-0000-0000-000003000000}"/>
    <cellStyle name="Currency [0] 2" xfId="6" xr:uid="{8D37AE28-49A8-4553-9CAF-FD68905DBF98}"/>
    <cellStyle name="Currency 2" xfId="5" xr:uid="{6B4B281B-A8C8-4E43-99BF-428271D7B0DC}"/>
    <cellStyle name="Hyperlink" xfId="12" builtinId="8"/>
    <cellStyle name="Komma 2" xfId="9" xr:uid="{4F17281B-BC08-448E-85EF-51B7C41B3496}"/>
    <cellStyle name="Normal" xfId="0" builtinId="0"/>
    <cellStyle name="Percent" xfId="10" xr:uid="{00000000-0005-0000-0000-000006000000}"/>
    <cellStyle name="Standard 2" xfId="4" xr:uid="{00000000-0005-0000-0000-000009000000}"/>
  </cellStyles>
  <dxfs count="2038"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theme="4"/>
        </patternFill>
      </fill>
    </dxf>
    <dxf>
      <font>
        <color theme="2"/>
      </font>
      <fill>
        <patternFill>
          <bgColor theme="6"/>
        </patternFill>
      </fill>
    </dxf>
    <dxf>
      <font>
        <color theme="2"/>
      </font>
      <fill>
        <patternFill>
          <bgColor rgb="FFDC9F02"/>
        </patternFill>
      </fill>
    </dxf>
    <dxf>
      <font>
        <color theme="1"/>
      </font>
      <fill>
        <patternFill>
          <bgColor rgb="FFFFE3E9"/>
        </patternFill>
      </fill>
    </dxf>
    <dxf>
      <font>
        <color theme="2"/>
      </font>
      <fill>
        <patternFill>
          <bgColor theme="7"/>
        </patternFill>
      </fill>
    </dxf>
    <dxf>
      <font>
        <color theme="2"/>
      </font>
      <fill>
        <patternFill>
          <bgColor rgb="FF916A00"/>
        </patternFill>
      </fill>
    </dxf>
    <dxf>
      <font>
        <color theme="2"/>
      </font>
      <fill>
        <patternFill>
          <bgColor theme="8"/>
        </patternFill>
      </fill>
    </dxf>
    <dxf>
      <font>
        <color theme="1"/>
      </font>
      <fill>
        <patternFill>
          <bgColor rgb="FFFFF4D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DEE9F9"/>
      <rgbColor rgb="00E5E8EA"/>
      <rgbColor rgb="0093A8C6"/>
      <rgbColor rgb="00D0D5D9"/>
      <rgbColor rgb="00D0DFE2"/>
      <rgbColor rgb="00A0A9AF"/>
      <rgbColor rgb="00FFFFFF"/>
      <rgbColor rgb="00333300"/>
      <rgbColor rgb="00993300"/>
      <rgbColor rgb="00993366"/>
      <rgbColor rgb="00333399"/>
      <rgbColor rgb="00333333"/>
    </indexedColors>
    <mruColors>
      <color rgb="FFFFE3E9"/>
      <color rgb="FFF47590"/>
      <color rgb="FFFFF4D3"/>
      <color rgb="FFDC9F02"/>
      <color rgb="FF916A00"/>
      <color rgb="FFD5D5D5"/>
      <color rgb="FFDB9F00"/>
      <color rgb="FFED1747"/>
      <color rgb="FFFEE3E9"/>
      <color rgb="FF926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420309</xdr:colOff>
      <xdr:row>7</xdr:row>
      <xdr:rowOff>0</xdr:rowOff>
    </xdr:from>
    <xdr:to>
      <xdr:col>1</xdr:col>
      <xdr:colOff>1732643</xdr:colOff>
      <xdr:row>11</xdr:row>
      <xdr:rowOff>69936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3ECB1582-387A-324C-8A0F-B469A8292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595" y="1667634"/>
          <a:ext cx="1312334" cy="786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7</xdr:row>
      <xdr:rowOff>50800</xdr:rowOff>
    </xdr:from>
    <xdr:to>
      <xdr:col>1</xdr:col>
      <xdr:colOff>2028371</xdr:colOff>
      <xdr:row>11</xdr:row>
      <xdr:rowOff>157350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21CA8E1-221C-1740-9768-8A1936B7B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638300"/>
          <a:ext cx="1926771" cy="830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lay Satir" id="{2F56CF63-976F-F346-9073-8ADC92F87D09}" userId="S::nilay.satir@redbull.com::b927cf66-cd38-403b-84c7-9b21992c758c" providerId="AD"/>
  <person displayName="Antonella Pachta-Reyhofen" id="{D046CB8C-512E-5846-92A0-9E9E4C37A4DE}" userId="S::antonella.pachta-reyhofen@redbull.com::4596fdc2-3914-4e20-8fb7-08b736904361" providerId="AD"/>
</personList>
</file>

<file path=xl/theme/theme1.xml><?xml version="1.0" encoding="utf-8"?>
<a:theme xmlns:a="http://schemas.openxmlformats.org/drawingml/2006/main" name="Office Theme">
  <a:themeElements>
    <a:clrScheme name="Red Bull Color theme">
      <a:dk1>
        <a:srgbClr val="404040"/>
      </a:dk1>
      <a:lt1>
        <a:srgbClr val="D8D8D8"/>
      </a:lt1>
      <a:dk2>
        <a:srgbClr val="404040"/>
      </a:dk2>
      <a:lt2>
        <a:srgbClr val="FFFFFF"/>
      </a:lt2>
      <a:accent1>
        <a:srgbClr val="153B8B"/>
      </a:accent1>
      <a:accent2>
        <a:srgbClr val="487AE3"/>
      </a:accent2>
      <a:accent3>
        <a:srgbClr val="ED1847"/>
      </a:accent3>
      <a:accent4>
        <a:srgbClr val="F47490"/>
      </a:accent4>
      <a:accent5>
        <a:srgbClr val="FFC423"/>
      </a:accent5>
      <a:accent6>
        <a:srgbClr val="B2B2B2"/>
      </a:accent6>
      <a:hlink>
        <a:srgbClr val="ED1847"/>
      </a:hlink>
      <a:folHlink>
        <a:srgbClr val="40404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1-03-18T10:11:12.24" personId="{D046CB8C-512E-5846-92A0-9E9E4C37A4DE}" id="{AFC0F6EA-07BF-A943-9EDF-CFDE03DDE720}">
    <text>Insert your currency</text>
  </threadedComment>
  <threadedComment ref="E5" dT="2021-03-18T10:11:31.06" personId="{D046CB8C-512E-5846-92A0-9E9E4C37A4DE}" id="{85668997-185B-E944-841F-CE557485DD65}">
    <text>Insert BP Budget</text>
  </threadedComment>
  <threadedComment ref="F79" dT="2021-07-24T20:31:14.83" personId="{2F56CF63-976F-F346-9073-8ADC92F87D09}" id="{04CFD26F-3E50-7E40-9E85-36832D5AD6D7}">
    <text>Elevator Moves</text>
  </threadedComment>
  <threadedComment ref="F81" dT="2021-07-24T20:30:40.67" personId="{2F56CF63-976F-F346-9073-8ADC92F87D09}" id="{83490B26-FCB6-2C4D-9606-07A5E3B9D0DE}">
    <text>Red Bull Break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5" dT="2021-03-18T10:11:12.24" personId="{D046CB8C-512E-5846-92A0-9E9E4C37A4DE}" id="{681B8C75-3F82-C543-BE82-960BAC1E143A}">
    <text>Insert your currency</text>
  </threadedComment>
  <threadedComment ref="E5" dT="2021-03-18T10:11:31.06" personId="{D046CB8C-512E-5846-92A0-9E9E4C37A4DE}" id="{0EBB3BBE-2454-DD41-9D68-D49139AD94B2}">
    <text>Insert BP Budget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redbull.sharepoint.com/:x:/r/sites/intranet-marketing-brand-advertising-brandplatforms/Shared%20Documents/Media%20Planning%20%26%20Reporting/Campaign%20Names.xlsx?d=w1c40cac335a94c3bb717a87bccdd1d37&amp;csf=1&amp;web=1&amp;e=j9zicH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A46E-812F-B74E-B387-226ADE70E447}">
  <dimension ref="C1:I26"/>
  <sheetViews>
    <sheetView showGridLines="0" workbookViewId="0"/>
  </sheetViews>
  <sheetFormatPr baseColWidth="10" defaultRowHeight="13"/>
  <cols>
    <col min="1" max="2" width="10.75" style="3"/>
    <col min="3" max="3" width="42.25" style="3" customWidth="1"/>
    <col min="4" max="6" width="20.5" style="3" customWidth="1"/>
    <col min="7" max="8" width="18.5" style="3" customWidth="1"/>
    <col min="9" max="9" width="122.5" style="3" bestFit="1" customWidth="1"/>
    <col min="10" max="16384" width="10.75" style="3"/>
  </cols>
  <sheetData>
    <row r="1" spans="3:9" ht="14" thickBot="1"/>
    <row r="2" spans="3:9">
      <c r="F2" s="398"/>
      <c r="G2" s="399" t="s">
        <v>196</v>
      </c>
    </row>
    <row r="3" spans="3:9">
      <c r="F3" s="400" t="s">
        <v>197</v>
      </c>
      <c r="G3" s="401">
        <v>8.1082999999999998</v>
      </c>
    </row>
    <row r="4" spans="3:9">
      <c r="F4" s="400" t="s">
        <v>198</v>
      </c>
      <c r="G4" s="402">
        <v>9.4631000000000007</v>
      </c>
    </row>
    <row r="5" spans="3:9" ht="14" thickBot="1">
      <c r="F5" s="403" t="s">
        <v>199</v>
      </c>
      <c r="G5" s="404">
        <v>9.4631000000000007</v>
      </c>
    </row>
    <row r="7" spans="3:9" ht="14" thickBot="1"/>
    <row r="8" spans="3:9" ht="30" customHeight="1" thickBot="1">
      <c r="C8" s="259" t="s">
        <v>162</v>
      </c>
      <c r="D8" s="260" t="s">
        <v>163</v>
      </c>
      <c r="E8" s="260" t="s">
        <v>170</v>
      </c>
      <c r="F8" s="260" t="s">
        <v>171</v>
      </c>
      <c r="G8" s="261" t="s">
        <v>172</v>
      </c>
      <c r="H8" s="261" t="s">
        <v>173</v>
      </c>
    </row>
    <row r="9" spans="3:9" ht="22" customHeight="1">
      <c r="C9" s="304" t="s">
        <v>164</v>
      </c>
      <c r="D9" s="296">
        <v>485</v>
      </c>
      <c r="E9" s="296">
        <v>485</v>
      </c>
      <c r="F9" s="305">
        <v>606</v>
      </c>
      <c r="G9" s="262">
        <f t="shared" ref="G9:G15" si="0">(F9-D9)/D9</f>
        <v>0.24948453608247423</v>
      </c>
      <c r="H9" s="262">
        <f t="shared" ref="H9:H15" si="1">(F9-E9)/E9</f>
        <v>0.24948453608247423</v>
      </c>
      <c r="I9" s="3" t="s">
        <v>201</v>
      </c>
    </row>
    <row r="10" spans="3:9" ht="22" customHeight="1">
      <c r="C10" s="306" t="s">
        <v>165</v>
      </c>
      <c r="D10" s="297">
        <v>1350</v>
      </c>
      <c r="E10" s="297">
        <v>1356</v>
      </c>
      <c r="F10" s="307">
        <v>1695</v>
      </c>
      <c r="G10" s="262">
        <f t="shared" si="0"/>
        <v>0.25555555555555554</v>
      </c>
      <c r="H10" s="262">
        <f t="shared" si="1"/>
        <v>0.25</v>
      </c>
      <c r="I10" s="3" t="s">
        <v>202</v>
      </c>
    </row>
    <row r="11" spans="3:9" ht="22" customHeight="1">
      <c r="C11" s="306" t="s">
        <v>166</v>
      </c>
      <c r="D11" s="297">
        <v>350</v>
      </c>
      <c r="E11" s="297">
        <v>350</v>
      </c>
      <c r="F11" s="307">
        <v>900</v>
      </c>
      <c r="G11" s="262">
        <f t="shared" si="0"/>
        <v>1.5714285714285714</v>
      </c>
      <c r="H11" s="262">
        <f t="shared" si="1"/>
        <v>1.5714285714285714</v>
      </c>
      <c r="I11" s="3" t="s">
        <v>203</v>
      </c>
    </row>
    <row r="12" spans="3:9" ht="14">
      <c r="C12" s="306" t="s">
        <v>167</v>
      </c>
      <c r="D12" s="297">
        <f>670+150</f>
        <v>820</v>
      </c>
      <c r="E12" s="297">
        <f>700+104</f>
        <v>804</v>
      </c>
      <c r="F12" s="307">
        <f>946+466</f>
        <v>1412</v>
      </c>
      <c r="G12" s="262">
        <f t="shared" si="0"/>
        <v>0.7219512195121951</v>
      </c>
      <c r="H12" s="262">
        <f t="shared" si="1"/>
        <v>0.75621890547263682</v>
      </c>
    </row>
    <row r="13" spans="3:9" ht="31" customHeight="1">
      <c r="C13" s="308" t="s">
        <v>200</v>
      </c>
      <c r="D13" s="309">
        <v>440</v>
      </c>
      <c r="E13" s="309">
        <v>721</v>
      </c>
      <c r="F13" s="310">
        <v>823</v>
      </c>
      <c r="G13" s="262">
        <f t="shared" si="0"/>
        <v>0.87045454545454548</v>
      </c>
      <c r="H13" s="262">
        <f t="shared" si="1"/>
        <v>0.14147018030513175</v>
      </c>
      <c r="I13" s="3" t="s">
        <v>204</v>
      </c>
    </row>
    <row r="14" spans="3:9" ht="22" customHeight="1" thickBot="1">
      <c r="C14" s="311" t="s">
        <v>168</v>
      </c>
      <c r="D14" s="312">
        <v>16720</v>
      </c>
      <c r="E14" s="312">
        <v>25143</v>
      </c>
      <c r="F14" s="312">
        <v>30460</v>
      </c>
      <c r="G14" s="262">
        <f t="shared" si="0"/>
        <v>0.82177033492822971</v>
      </c>
      <c r="H14" s="262">
        <f t="shared" si="1"/>
        <v>0.21147038937278764</v>
      </c>
    </row>
    <row r="15" spans="3:9" ht="22" customHeight="1" thickBot="1">
      <c r="C15" s="313" t="s">
        <v>169</v>
      </c>
      <c r="D15" s="314">
        <f>SUM(D9:D14)</f>
        <v>20165</v>
      </c>
      <c r="E15" s="314">
        <f>SUM(E9:E14)</f>
        <v>28859</v>
      </c>
      <c r="F15" s="314">
        <f>SUM(F9:F14)</f>
        <v>35896</v>
      </c>
      <c r="G15" s="264">
        <f t="shared" si="0"/>
        <v>0.78011405901314157</v>
      </c>
      <c r="H15" s="264">
        <f t="shared" si="1"/>
        <v>0.2438407429224852</v>
      </c>
      <c r="I15" s="386"/>
    </row>
    <row r="18" spans="3:9" ht="14" thickBot="1"/>
    <row r="19" spans="3:9" ht="30" customHeight="1" thickBot="1">
      <c r="C19" s="259" t="s">
        <v>174</v>
      </c>
      <c r="D19" s="260" t="s">
        <v>163</v>
      </c>
      <c r="E19" s="260" t="s">
        <v>170</v>
      </c>
      <c r="F19" s="260" t="s">
        <v>171</v>
      </c>
      <c r="G19" s="261" t="s">
        <v>172</v>
      </c>
      <c r="H19" s="261" t="s">
        <v>173</v>
      </c>
    </row>
    <row r="20" spans="3:9" ht="22" customHeight="1">
      <c r="C20" s="304" t="s">
        <v>164</v>
      </c>
      <c r="D20" s="299">
        <f>D9/8.1083</f>
        <v>59.815251039058744</v>
      </c>
      <c r="E20" s="299">
        <f>E9/9.4631</f>
        <v>51.251703987065547</v>
      </c>
      <c r="F20" s="315">
        <f>F9/9.4631</f>
        <v>64.038211579714883</v>
      </c>
      <c r="G20" s="262">
        <f t="shared" ref="G20:G26" si="2">(F20-D20)/D20</f>
        <v>7.0600063818148803E-2</v>
      </c>
      <c r="H20" s="262">
        <f t="shared" ref="H20:H26" si="3">(F20-E20)/E20</f>
        <v>0.24948453608247409</v>
      </c>
      <c r="I20" s="3" t="s">
        <v>201</v>
      </c>
    </row>
    <row r="21" spans="3:9" ht="22" customHeight="1">
      <c r="C21" s="306" t="s">
        <v>165</v>
      </c>
      <c r="D21" s="300">
        <f>D10/8.1083</f>
        <v>166.49605959325629</v>
      </c>
      <c r="E21" s="300">
        <f>E10/9.4631</f>
        <v>143.29342393084718</v>
      </c>
      <c r="F21" s="316">
        <f>F10/9.4631</f>
        <v>179.11677991355896</v>
      </c>
      <c r="G21" s="262">
        <f t="shared" si="2"/>
        <v>7.5801915980081569E-2</v>
      </c>
      <c r="H21" s="262">
        <f t="shared" si="3"/>
        <v>0.24999999999999986</v>
      </c>
      <c r="I21" s="3" t="s">
        <v>202</v>
      </c>
    </row>
    <row r="22" spans="3:9" ht="22" customHeight="1">
      <c r="C22" s="306" t="s">
        <v>166</v>
      </c>
      <c r="D22" s="300">
        <f t="shared" ref="D22:D25" si="4">D11/8.1083</f>
        <v>43.16564507973311</v>
      </c>
      <c r="E22" s="300">
        <f t="shared" ref="E22:F25" si="5">E11/9.4631</f>
        <v>36.985765763861735</v>
      </c>
      <c r="F22" s="316">
        <f t="shared" si="5"/>
        <v>95.106254821358746</v>
      </c>
      <c r="G22" s="262">
        <f t="shared" si="2"/>
        <v>1.2032858456229234</v>
      </c>
      <c r="H22" s="262">
        <f t="shared" si="3"/>
        <v>1.5714285714285714</v>
      </c>
      <c r="I22" s="3" t="s">
        <v>203</v>
      </c>
    </row>
    <row r="23" spans="3:9" ht="42">
      <c r="C23" s="306" t="s">
        <v>167</v>
      </c>
      <c r="D23" s="300">
        <f>D12/8.1083</f>
        <v>101.13093990108901</v>
      </c>
      <c r="E23" s="300">
        <f>E12/9.4631</f>
        <v>84.961587640413811</v>
      </c>
      <c r="F23" s="316">
        <f>F12/9.4631</f>
        <v>149.21114645306506</v>
      </c>
      <c r="G23" s="262">
        <f t="shared" si="2"/>
        <v>0.47542529120169191</v>
      </c>
      <c r="H23" s="262">
        <f t="shared" si="3"/>
        <v>0.75621890547263682</v>
      </c>
      <c r="I23" s="386" t="s">
        <v>206</v>
      </c>
    </row>
    <row r="24" spans="3:9" ht="28">
      <c r="C24" s="308" t="s">
        <v>200</v>
      </c>
      <c r="D24" s="317">
        <f t="shared" si="4"/>
        <v>54.265382385950197</v>
      </c>
      <c r="E24" s="317">
        <f t="shared" si="5"/>
        <v>76.190677473555169</v>
      </c>
      <c r="F24" s="318">
        <f t="shared" si="5"/>
        <v>86.969386353309162</v>
      </c>
      <c r="G24" s="262">
        <f t="shared" si="2"/>
        <v>0.60266789856485614</v>
      </c>
      <c r="H24" s="262">
        <f t="shared" si="3"/>
        <v>0.14147018030513178</v>
      </c>
      <c r="I24" s="3" t="s">
        <v>204</v>
      </c>
    </row>
    <row r="25" spans="3:9" ht="22" customHeight="1" thickBot="1">
      <c r="C25" s="311" t="s">
        <v>168</v>
      </c>
      <c r="D25" s="319">
        <f t="shared" si="4"/>
        <v>2062.0845306661076</v>
      </c>
      <c r="E25" s="319">
        <f t="shared" si="5"/>
        <v>2656.9517388593586</v>
      </c>
      <c r="F25" s="319">
        <f t="shared" si="5"/>
        <v>3218.8183576206525</v>
      </c>
      <c r="G25" s="262">
        <f t="shared" si="2"/>
        <v>0.56095364169231676</v>
      </c>
      <c r="H25" s="262">
        <f t="shared" si="3"/>
        <v>0.2114703893727877</v>
      </c>
    </row>
    <row r="26" spans="3:9" ht="22" customHeight="1" thickBot="1">
      <c r="C26" s="263" t="s">
        <v>169</v>
      </c>
      <c r="D26" s="298">
        <f>SUM(D20:D25)</f>
        <v>2486.957808665195</v>
      </c>
      <c r="E26" s="298">
        <f>SUM(E20:E25)</f>
        <v>3049.6348976551021</v>
      </c>
      <c r="F26" s="298">
        <f>SUM(F20:F25)</f>
        <v>3793.2601367416592</v>
      </c>
      <c r="G26" s="264">
        <f t="shared" si="2"/>
        <v>0.52526115381812022</v>
      </c>
      <c r="H26" s="264">
        <f t="shared" si="3"/>
        <v>0.24384074292248514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5922-31CF-1C4E-9971-E4F82623B4D3}">
  <dimension ref="B1:BI130"/>
  <sheetViews>
    <sheetView showGridLines="0" zoomScale="90" zoomScaleNormal="90" workbookViewId="0">
      <pane xSplit="2" ySplit="12" topLeftCell="C75" activePane="bottomRight" state="frozen"/>
      <selection pane="topRight" activeCell="C1" sqref="C1"/>
      <selection pane="bottomLeft" activeCell="A13" sqref="A13"/>
      <selection pane="bottomRight" activeCell="H97" sqref="H97"/>
    </sheetView>
  </sheetViews>
  <sheetFormatPr baseColWidth="10" defaultColWidth="10.75" defaultRowHeight="12" outlineLevelRow="1"/>
  <cols>
    <col min="1" max="1" width="10.75" style="84"/>
    <col min="2" max="2" width="43.25" style="84" customWidth="1"/>
    <col min="3" max="3" width="21.75" style="84" customWidth="1"/>
    <col min="4" max="4" width="24" style="84" customWidth="1"/>
    <col min="5" max="5" width="42" style="180" customWidth="1"/>
    <col min="6" max="6" width="39.5" style="84" customWidth="1"/>
    <col min="7" max="7" width="58.25" style="84" bestFit="1" customWidth="1"/>
    <col min="8" max="8" width="32.75" style="84" customWidth="1"/>
    <col min="9" max="27" width="8.25" style="84" customWidth="1"/>
    <col min="28" max="28" width="10" style="84" customWidth="1"/>
    <col min="29" max="29" width="11" style="84" bestFit="1" customWidth="1"/>
    <col min="30" max="60" width="8.25" style="84" customWidth="1"/>
    <col min="61" max="16384" width="10.75" style="84"/>
  </cols>
  <sheetData>
    <row r="1" spans="2:61" ht="13">
      <c r="I1" s="85"/>
      <c r="J1" s="85"/>
      <c r="K1" s="85"/>
      <c r="L1" s="86"/>
      <c r="M1" s="86"/>
      <c r="N1" s="86"/>
      <c r="O1" s="86"/>
      <c r="P1" s="86"/>
      <c r="Q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</row>
    <row r="2" spans="2:61" ht="20" customHeight="1">
      <c r="B2" s="468" t="s">
        <v>0</v>
      </c>
      <c r="C2" s="468"/>
      <c r="D2" s="87" t="s">
        <v>88</v>
      </c>
      <c r="E2" s="181" t="s">
        <v>1</v>
      </c>
      <c r="F2" s="135">
        <v>2022</v>
      </c>
      <c r="I2" s="88">
        <f>C120</f>
        <v>0.51209181724729003</v>
      </c>
      <c r="J2" s="31" t="s">
        <v>2</v>
      </c>
      <c r="K2" s="31"/>
      <c r="L2" s="31"/>
      <c r="M2" s="62">
        <f>C121</f>
        <v>0.24412345689383369</v>
      </c>
      <c r="N2" s="31" t="s">
        <v>3</v>
      </c>
      <c r="O2" s="31"/>
      <c r="P2" s="31"/>
      <c r="Q2" s="65">
        <f>C124</f>
        <v>1.6733313126897995E-2</v>
      </c>
      <c r="R2" s="31" t="s">
        <v>4</v>
      </c>
      <c r="S2" s="32"/>
      <c r="T2" s="70">
        <f>C125</f>
        <v>3.6752317292883245E-2</v>
      </c>
      <c r="U2" s="32" t="s">
        <v>5</v>
      </c>
      <c r="V2" s="32"/>
      <c r="W2" s="32"/>
      <c r="X2" s="72">
        <f>C127</f>
        <v>0</v>
      </c>
      <c r="Y2" s="32" t="s">
        <v>6</v>
      </c>
      <c r="Z2" s="86"/>
      <c r="AA2" s="89" t="s">
        <v>7</v>
      </c>
      <c r="AB2" s="89"/>
      <c r="AC2" s="89"/>
      <c r="AD2" s="89"/>
      <c r="AE2" s="59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86"/>
      <c r="BH2" s="86"/>
      <c r="BI2" s="86"/>
    </row>
    <row r="3" spans="2:61" ht="20" customHeight="1">
      <c r="B3" s="468" t="s">
        <v>8</v>
      </c>
      <c r="C3" s="468"/>
      <c r="D3" s="87" t="s">
        <v>89</v>
      </c>
      <c r="E3" s="182"/>
      <c r="I3" s="91">
        <f>C122</f>
        <v>0.13017433673414777</v>
      </c>
      <c r="J3" s="31" t="s">
        <v>9</v>
      </c>
      <c r="K3" s="31"/>
      <c r="L3" s="31"/>
      <c r="M3" s="63">
        <f>C128</f>
        <v>0</v>
      </c>
      <c r="N3" s="31" t="s">
        <v>10</v>
      </c>
      <c r="O3" s="31"/>
      <c r="P3" s="31"/>
      <c r="Q3" s="64">
        <f>C123</f>
        <v>5.7414910425287652E-2</v>
      </c>
      <c r="R3" s="31" t="s">
        <v>11</v>
      </c>
      <c r="S3" s="32"/>
      <c r="T3" s="71">
        <f>C126</f>
        <v>2.7098482796595945E-3</v>
      </c>
      <c r="U3" s="32" t="s">
        <v>12</v>
      </c>
      <c r="V3" s="32"/>
      <c r="W3" s="32"/>
      <c r="X3" s="32"/>
      <c r="Y3" s="32"/>
      <c r="Z3" s="86"/>
      <c r="AA3" s="486" t="s">
        <v>13</v>
      </c>
      <c r="AB3" s="486"/>
      <c r="AC3" s="486"/>
      <c r="AD3" s="486">
        <v>30</v>
      </c>
      <c r="AE3" s="48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86"/>
      <c r="BH3" s="86"/>
      <c r="BI3" s="86"/>
    </row>
    <row r="4" spans="2:61" ht="14" customHeight="1" thickBot="1">
      <c r="B4" s="92"/>
      <c r="C4" s="93"/>
      <c r="D4" s="90"/>
      <c r="E4" s="182"/>
      <c r="R4" s="86"/>
      <c r="W4" s="86"/>
      <c r="X4" s="86"/>
      <c r="Y4" s="86"/>
      <c r="Z4" s="86"/>
      <c r="AA4" s="486" t="s">
        <v>14</v>
      </c>
      <c r="AB4" s="486"/>
      <c r="AC4" s="486"/>
      <c r="AD4" s="553">
        <f>H21/30</f>
        <v>129.96666666666667</v>
      </c>
      <c r="AE4" s="48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86"/>
      <c r="BH4" s="86"/>
      <c r="BI4" s="86"/>
    </row>
    <row r="5" spans="2:61" ht="22" customHeight="1" thickBot="1">
      <c r="B5" s="94" t="s">
        <v>15</v>
      </c>
      <c r="C5" s="95" t="s">
        <v>16</v>
      </c>
      <c r="D5" s="94" t="s">
        <v>96</v>
      </c>
      <c r="E5" s="183"/>
      <c r="K5" s="85"/>
      <c r="L5" s="86"/>
      <c r="M5" s="86"/>
      <c r="N5" s="96"/>
      <c r="O5" s="86"/>
      <c r="P5" s="86"/>
      <c r="Q5" s="86"/>
      <c r="V5" s="86"/>
      <c r="W5" s="86"/>
      <c r="X5" s="86"/>
      <c r="Y5" s="86"/>
      <c r="Z5" s="86"/>
      <c r="AA5" s="486" t="s">
        <v>17</v>
      </c>
      <c r="AB5" s="486"/>
      <c r="AC5" s="486"/>
      <c r="AD5" s="554">
        <f>H25/H21</f>
        <v>3498.1369581944086</v>
      </c>
      <c r="AE5" s="554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6"/>
      <c r="BG5" s="86"/>
      <c r="BH5" s="86"/>
    </row>
    <row r="6" spans="2:61" ht="22" customHeight="1" thickBot="1">
      <c r="B6" s="94" t="s">
        <v>18</v>
      </c>
      <c r="C6" s="97">
        <v>44477</v>
      </c>
      <c r="D6" s="94" t="s">
        <v>96</v>
      </c>
      <c r="E6" s="184">
        <f>H114</f>
        <v>29521948</v>
      </c>
      <c r="K6" s="85"/>
      <c r="L6" s="86"/>
      <c r="M6" s="86"/>
      <c r="N6" s="96"/>
      <c r="O6" s="86"/>
      <c r="P6" s="86"/>
      <c r="Q6" s="86"/>
      <c r="V6" s="86"/>
      <c r="W6" s="86"/>
      <c r="X6" s="86"/>
      <c r="Y6" s="86"/>
      <c r="Z6" s="86"/>
      <c r="AA6" s="486" t="s">
        <v>19</v>
      </c>
      <c r="AB6" s="486"/>
      <c r="AC6" s="486"/>
      <c r="AD6" s="555">
        <v>0.67</v>
      </c>
      <c r="AE6" s="555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86"/>
      <c r="BG6" s="86"/>
      <c r="BH6" s="86"/>
    </row>
    <row r="7" spans="2:61" ht="14" thickBot="1">
      <c r="B7" s="98"/>
      <c r="C7" s="99"/>
      <c r="E7" s="234"/>
      <c r="K7" s="85"/>
      <c r="L7" s="86"/>
      <c r="M7" s="86"/>
      <c r="N7" s="96"/>
      <c r="O7" s="86"/>
      <c r="P7" s="86"/>
      <c r="Q7" s="86"/>
      <c r="V7" s="86"/>
      <c r="W7" s="86"/>
      <c r="X7" s="86"/>
      <c r="Y7" s="86"/>
      <c r="Z7" s="86"/>
      <c r="AA7" s="86"/>
      <c r="AB7" s="8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86"/>
      <c r="BG7" s="86"/>
      <c r="BH7" s="86"/>
    </row>
    <row r="8" spans="2:61" ht="16" thickBot="1">
      <c r="D8" s="86"/>
      <c r="E8" s="235"/>
      <c r="F8" s="86"/>
      <c r="G8" s="86"/>
      <c r="H8" s="85"/>
      <c r="I8" s="469" t="s">
        <v>20</v>
      </c>
      <c r="J8" s="470"/>
      <c r="K8" s="470"/>
      <c r="L8" s="470"/>
      <c r="M8" s="470"/>
      <c r="N8" s="470"/>
      <c r="O8" s="470"/>
      <c r="P8" s="470"/>
      <c r="Q8" s="470"/>
      <c r="R8" s="470"/>
      <c r="S8" s="470"/>
      <c r="T8" s="470"/>
      <c r="U8" s="470"/>
      <c r="V8" s="470" t="s">
        <v>21</v>
      </c>
      <c r="W8" s="470"/>
      <c r="X8" s="470"/>
      <c r="Y8" s="470"/>
      <c r="Z8" s="470"/>
      <c r="AA8" s="470"/>
      <c r="AB8" s="470"/>
      <c r="AC8" s="470"/>
      <c r="AD8" s="470"/>
      <c r="AE8" s="470"/>
      <c r="AF8" s="470"/>
      <c r="AG8" s="470"/>
      <c r="AH8" s="470"/>
      <c r="AI8" s="470" t="s">
        <v>22</v>
      </c>
      <c r="AJ8" s="470"/>
      <c r="AK8" s="470"/>
      <c r="AL8" s="470"/>
      <c r="AM8" s="470"/>
      <c r="AN8" s="470"/>
      <c r="AO8" s="470"/>
      <c r="AP8" s="470"/>
      <c r="AQ8" s="470"/>
      <c r="AR8" s="470"/>
      <c r="AS8" s="470"/>
      <c r="AT8" s="470"/>
      <c r="AU8" s="470"/>
      <c r="AV8" s="470" t="s">
        <v>23</v>
      </c>
      <c r="AW8" s="470"/>
      <c r="AX8" s="470"/>
      <c r="AY8" s="470"/>
      <c r="AZ8" s="470"/>
      <c r="BA8" s="470"/>
      <c r="BB8" s="470"/>
      <c r="BC8" s="470"/>
      <c r="BD8" s="470"/>
      <c r="BE8" s="470"/>
      <c r="BF8" s="470"/>
      <c r="BG8" s="470"/>
      <c r="BH8" s="557"/>
    </row>
    <row r="9" spans="2:61" ht="16" thickBot="1">
      <c r="D9" s="100"/>
      <c r="E9" s="186"/>
      <c r="F9" s="100"/>
      <c r="G9" s="100"/>
      <c r="H9" s="44" t="s">
        <v>24</v>
      </c>
      <c r="I9" s="484" t="s">
        <v>25</v>
      </c>
      <c r="J9" s="475"/>
      <c r="K9" s="475"/>
      <c r="L9" s="475"/>
      <c r="M9" s="476"/>
      <c r="N9" s="474" t="s">
        <v>26</v>
      </c>
      <c r="O9" s="475"/>
      <c r="P9" s="475"/>
      <c r="Q9" s="476"/>
      <c r="R9" s="474" t="s">
        <v>27</v>
      </c>
      <c r="S9" s="475"/>
      <c r="T9" s="475"/>
      <c r="U9" s="476"/>
      <c r="V9" s="474" t="s">
        <v>28</v>
      </c>
      <c r="W9" s="475"/>
      <c r="X9" s="475"/>
      <c r="Y9" s="476"/>
      <c r="Z9" s="474" t="s">
        <v>29</v>
      </c>
      <c r="AA9" s="475"/>
      <c r="AB9" s="475"/>
      <c r="AC9" s="475"/>
      <c r="AD9" s="476"/>
      <c r="AE9" s="474" t="s">
        <v>30</v>
      </c>
      <c r="AF9" s="475"/>
      <c r="AG9" s="475"/>
      <c r="AH9" s="476"/>
      <c r="AI9" s="474" t="s">
        <v>31</v>
      </c>
      <c r="AJ9" s="475"/>
      <c r="AK9" s="475"/>
      <c r="AL9" s="476"/>
      <c r="AM9" s="474" t="s">
        <v>32</v>
      </c>
      <c r="AN9" s="475"/>
      <c r="AO9" s="475"/>
      <c r="AP9" s="475"/>
      <c r="AQ9" s="476"/>
      <c r="AR9" s="474" t="s">
        <v>33</v>
      </c>
      <c r="AS9" s="475"/>
      <c r="AT9" s="475"/>
      <c r="AU9" s="476"/>
      <c r="AV9" s="474" t="s">
        <v>34</v>
      </c>
      <c r="AW9" s="475"/>
      <c r="AX9" s="475"/>
      <c r="AY9" s="475"/>
      <c r="AZ9" s="476"/>
      <c r="BA9" s="474" t="s">
        <v>35</v>
      </c>
      <c r="BB9" s="475"/>
      <c r="BC9" s="475"/>
      <c r="BD9" s="476"/>
      <c r="BE9" s="474" t="s">
        <v>36</v>
      </c>
      <c r="BF9" s="475"/>
      <c r="BG9" s="475"/>
      <c r="BH9" s="558"/>
    </row>
    <row r="10" spans="2:61">
      <c r="D10" s="100"/>
      <c r="E10" s="186"/>
      <c r="F10" s="100"/>
      <c r="G10" s="100"/>
      <c r="H10" s="45" t="s">
        <v>37</v>
      </c>
      <c r="I10" s="52">
        <v>1</v>
      </c>
      <c r="J10" s="53">
        <v>2</v>
      </c>
      <c r="K10" s="53">
        <v>3</v>
      </c>
      <c r="L10" s="53">
        <v>4</v>
      </c>
      <c r="M10" s="54">
        <v>5</v>
      </c>
      <c r="N10" s="55">
        <v>6</v>
      </c>
      <c r="O10" s="53">
        <v>7</v>
      </c>
      <c r="P10" s="53">
        <v>8</v>
      </c>
      <c r="Q10" s="54">
        <v>9</v>
      </c>
      <c r="R10" s="55">
        <v>10</v>
      </c>
      <c r="S10" s="53">
        <v>11</v>
      </c>
      <c r="T10" s="53">
        <v>12</v>
      </c>
      <c r="U10" s="54">
        <v>13</v>
      </c>
      <c r="V10" s="55">
        <v>14</v>
      </c>
      <c r="W10" s="53">
        <v>15</v>
      </c>
      <c r="X10" s="53">
        <v>16</v>
      </c>
      <c r="Y10" s="53">
        <v>17</v>
      </c>
      <c r="Z10" s="54">
        <v>18</v>
      </c>
      <c r="AA10" s="55">
        <v>19</v>
      </c>
      <c r="AB10" s="53">
        <v>20</v>
      </c>
      <c r="AC10" s="53">
        <v>21</v>
      </c>
      <c r="AD10" s="54">
        <v>22</v>
      </c>
      <c r="AE10" s="55">
        <v>23</v>
      </c>
      <c r="AF10" s="53">
        <v>24</v>
      </c>
      <c r="AG10" s="53">
        <v>25</v>
      </c>
      <c r="AH10" s="54">
        <v>26</v>
      </c>
      <c r="AI10" s="55">
        <v>27</v>
      </c>
      <c r="AJ10" s="53">
        <v>28</v>
      </c>
      <c r="AK10" s="53">
        <v>29</v>
      </c>
      <c r="AL10" s="53">
        <v>30</v>
      </c>
      <c r="AM10" s="54">
        <v>31</v>
      </c>
      <c r="AN10" s="55">
        <v>32</v>
      </c>
      <c r="AO10" s="53">
        <v>33</v>
      </c>
      <c r="AP10" s="53">
        <v>34</v>
      </c>
      <c r="AQ10" s="54">
        <v>35</v>
      </c>
      <c r="AR10" s="55">
        <v>36</v>
      </c>
      <c r="AS10" s="53">
        <v>37</v>
      </c>
      <c r="AT10" s="53">
        <v>38</v>
      </c>
      <c r="AU10" s="54">
        <v>39</v>
      </c>
      <c r="AV10" s="55">
        <v>40</v>
      </c>
      <c r="AW10" s="53">
        <v>41</v>
      </c>
      <c r="AX10" s="53">
        <v>42</v>
      </c>
      <c r="AY10" s="53">
        <v>43</v>
      </c>
      <c r="AZ10" s="54">
        <v>44</v>
      </c>
      <c r="BA10" s="55">
        <v>45</v>
      </c>
      <c r="BB10" s="53">
        <v>46</v>
      </c>
      <c r="BC10" s="53">
        <v>47</v>
      </c>
      <c r="BD10" s="54">
        <v>48</v>
      </c>
      <c r="BE10" s="56">
        <v>49</v>
      </c>
      <c r="BF10" s="53">
        <v>50</v>
      </c>
      <c r="BG10" s="53">
        <v>51</v>
      </c>
      <c r="BH10" s="57">
        <v>52</v>
      </c>
    </row>
    <row r="11" spans="2:61" ht="13" thickBot="1">
      <c r="D11" s="100"/>
      <c r="E11" s="187" t="s">
        <v>38</v>
      </c>
      <c r="F11" s="100"/>
      <c r="G11" s="100"/>
      <c r="H11" s="45" t="s">
        <v>39</v>
      </c>
      <c r="I11" s="101">
        <v>3</v>
      </c>
      <c r="J11" s="102">
        <v>10</v>
      </c>
      <c r="K11" s="102">
        <v>17</v>
      </c>
      <c r="L11" s="102">
        <v>24</v>
      </c>
      <c r="M11" s="103">
        <v>31</v>
      </c>
      <c r="N11" s="104">
        <v>7</v>
      </c>
      <c r="O11" s="102">
        <v>14</v>
      </c>
      <c r="P11" s="102">
        <v>21</v>
      </c>
      <c r="Q11" s="103">
        <v>28</v>
      </c>
      <c r="R11" s="104">
        <v>7</v>
      </c>
      <c r="S11" s="102">
        <v>14</v>
      </c>
      <c r="T11" s="102">
        <v>21</v>
      </c>
      <c r="U11" s="103">
        <f t="shared" ref="U11:BH11" si="0">T11+7</f>
        <v>28</v>
      </c>
      <c r="V11" s="104">
        <v>4</v>
      </c>
      <c r="W11" s="102">
        <v>11</v>
      </c>
      <c r="X11" s="102">
        <v>18</v>
      </c>
      <c r="Y11" s="102">
        <v>25</v>
      </c>
      <c r="Z11" s="103">
        <v>2</v>
      </c>
      <c r="AA11" s="104">
        <v>9</v>
      </c>
      <c r="AB11" s="102">
        <v>16</v>
      </c>
      <c r="AC11" s="102">
        <v>23</v>
      </c>
      <c r="AD11" s="103">
        <f t="shared" si="0"/>
        <v>30</v>
      </c>
      <c r="AE11" s="104">
        <v>6</v>
      </c>
      <c r="AF11" s="102">
        <v>13</v>
      </c>
      <c r="AG11" s="102">
        <v>20</v>
      </c>
      <c r="AH11" s="103">
        <f t="shared" si="0"/>
        <v>27</v>
      </c>
      <c r="AI11" s="104">
        <v>4</v>
      </c>
      <c r="AJ11" s="102">
        <v>11</v>
      </c>
      <c r="AK11" s="102">
        <v>18</v>
      </c>
      <c r="AL11" s="102">
        <f t="shared" si="0"/>
        <v>25</v>
      </c>
      <c r="AM11" s="103">
        <v>1</v>
      </c>
      <c r="AN11" s="104">
        <v>8</v>
      </c>
      <c r="AO11" s="102">
        <v>15</v>
      </c>
      <c r="AP11" s="102">
        <f t="shared" si="0"/>
        <v>22</v>
      </c>
      <c r="AQ11" s="103">
        <f t="shared" si="0"/>
        <v>29</v>
      </c>
      <c r="AR11" s="104">
        <v>5</v>
      </c>
      <c r="AS11" s="102">
        <v>12</v>
      </c>
      <c r="AT11" s="102">
        <v>19</v>
      </c>
      <c r="AU11" s="103">
        <f t="shared" si="0"/>
        <v>26</v>
      </c>
      <c r="AV11" s="104">
        <v>3</v>
      </c>
      <c r="AW11" s="102">
        <v>10</v>
      </c>
      <c r="AX11" s="102">
        <v>17</v>
      </c>
      <c r="AY11" s="102">
        <f t="shared" si="0"/>
        <v>24</v>
      </c>
      <c r="AZ11" s="103">
        <v>31</v>
      </c>
      <c r="BA11" s="104">
        <v>7</v>
      </c>
      <c r="BB11" s="102">
        <v>14</v>
      </c>
      <c r="BC11" s="102">
        <v>21</v>
      </c>
      <c r="BD11" s="103">
        <f t="shared" si="0"/>
        <v>28</v>
      </c>
      <c r="BE11" s="105">
        <v>5</v>
      </c>
      <c r="BF11" s="102">
        <v>12</v>
      </c>
      <c r="BG11" s="102">
        <f t="shared" si="0"/>
        <v>19</v>
      </c>
      <c r="BH11" s="106">
        <f t="shared" si="0"/>
        <v>26</v>
      </c>
    </row>
    <row r="12" spans="2:61" ht="14" thickBot="1">
      <c r="D12" s="559" t="s">
        <v>40</v>
      </c>
      <c r="E12" s="560"/>
      <c r="F12" s="560"/>
      <c r="G12" s="560"/>
      <c r="H12" s="560"/>
      <c r="I12" s="560"/>
      <c r="J12" s="560"/>
      <c r="K12" s="560"/>
      <c r="L12" s="560"/>
      <c r="M12" s="560"/>
      <c r="N12" s="560"/>
      <c r="O12" s="560"/>
      <c r="P12" s="560"/>
      <c r="Q12" s="560"/>
      <c r="R12" s="560"/>
      <c r="S12" s="560"/>
      <c r="T12" s="560"/>
      <c r="U12" s="560"/>
      <c r="V12" s="560"/>
      <c r="W12" s="560"/>
      <c r="X12" s="560"/>
      <c r="Y12" s="560"/>
      <c r="Z12" s="560"/>
      <c r="AA12" s="560"/>
      <c r="AB12" s="560"/>
      <c r="AC12" s="560"/>
      <c r="AD12" s="560"/>
      <c r="AE12" s="560"/>
      <c r="AF12" s="560"/>
      <c r="AG12" s="560"/>
      <c r="AH12" s="560"/>
      <c r="AI12" s="560"/>
      <c r="AJ12" s="560"/>
      <c r="AK12" s="560"/>
      <c r="AL12" s="560"/>
      <c r="AM12" s="560"/>
      <c r="AN12" s="560"/>
      <c r="AO12" s="560"/>
      <c r="AP12" s="560"/>
      <c r="AQ12" s="560"/>
      <c r="AR12" s="560"/>
      <c r="AS12" s="560"/>
      <c r="AT12" s="560"/>
      <c r="AU12" s="560"/>
      <c r="AV12" s="560"/>
      <c r="AW12" s="560"/>
      <c r="AX12" s="560"/>
      <c r="AY12" s="560"/>
      <c r="AZ12" s="560"/>
      <c r="BA12" s="560"/>
      <c r="BB12" s="560"/>
      <c r="BC12" s="560"/>
      <c r="BD12" s="560"/>
      <c r="BE12" s="560"/>
      <c r="BF12" s="560"/>
      <c r="BG12" s="560"/>
      <c r="BH12" s="561"/>
    </row>
    <row r="13" spans="2:61" ht="19" customHeight="1" thickBot="1">
      <c r="B13" s="82"/>
      <c r="C13" s="83"/>
      <c r="D13" s="83"/>
      <c r="E13" s="188"/>
      <c r="F13" s="83"/>
      <c r="G13" s="83"/>
      <c r="H13" s="136" t="s">
        <v>41</v>
      </c>
      <c r="I13" s="563" t="s">
        <v>42</v>
      </c>
      <c r="J13" s="487"/>
      <c r="K13" s="487"/>
      <c r="L13" s="487"/>
      <c r="M13" s="564"/>
      <c r="N13" s="487" t="s">
        <v>42</v>
      </c>
      <c r="O13" s="487"/>
      <c r="P13" s="487"/>
      <c r="Q13" s="487"/>
      <c r="R13" s="487" t="s">
        <v>42</v>
      </c>
      <c r="S13" s="487"/>
      <c r="T13" s="487"/>
      <c r="U13" s="487"/>
      <c r="V13" s="487" t="s">
        <v>42</v>
      </c>
      <c r="W13" s="487"/>
      <c r="X13" s="487"/>
      <c r="Y13" s="487"/>
      <c r="Z13" s="487" t="s">
        <v>42</v>
      </c>
      <c r="AA13" s="487"/>
      <c r="AB13" s="487"/>
      <c r="AC13" s="487"/>
      <c r="AD13" s="487"/>
      <c r="AE13" s="487" t="s">
        <v>42</v>
      </c>
      <c r="AF13" s="487"/>
      <c r="AG13" s="487"/>
      <c r="AH13" s="487"/>
      <c r="AI13" s="487" t="s">
        <v>42</v>
      </c>
      <c r="AJ13" s="487"/>
      <c r="AK13" s="487"/>
      <c r="AL13" s="487"/>
      <c r="AM13" s="487" t="s">
        <v>42</v>
      </c>
      <c r="AN13" s="487"/>
      <c r="AO13" s="487"/>
      <c r="AP13" s="487"/>
      <c r="AQ13" s="487"/>
      <c r="AR13" s="487" t="s">
        <v>42</v>
      </c>
      <c r="AS13" s="487"/>
      <c r="AT13" s="487"/>
      <c r="AU13" s="487"/>
      <c r="AV13" s="487" t="s">
        <v>42</v>
      </c>
      <c r="AW13" s="487"/>
      <c r="AX13" s="487"/>
      <c r="AY13" s="487"/>
      <c r="AZ13" s="487"/>
      <c r="BA13" s="487" t="s">
        <v>42</v>
      </c>
      <c r="BB13" s="487"/>
      <c r="BC13" s="487"/>
      <c r="BD13" s="487"/>
      <c r="BE13" s="487" t="s">
        <v>42</v>
      </c>
      <c r="BF13" s="487"/>
      <c r="BG13" s="487"/>
      <c r="BH13" s="567"/>
    </row>
    <row r="14" spans="2:61" ht="19" customHeight="1" thickBot="1">
      <c r="B14" s="14" t="s">
        <v>43</v>
      </c>
      <c r="C14" s="14" t="s">
        <v>44</v>
      </c>
      <c r="D14" s="14" t="s">
        <v>45</v>
      </c>
      <c r="E14" s="189" t="s">
        <v>46</v>
      </c>
      <c r="F14" s="15" t="s">
        <v>47</v>
      </c>
      <c r="G14" s="15" t="s">
        <v>48</v>
      </c>
      <c r="H14" s="43"/>
      <c r="I14" s="480"/>
      <c r="J14" s="481"/>
      <c r="K14" s="481"/>
      <c r="L14" s="481"/>
      <c r="M14" s="481"/>
      <c r="N14" s="481"/>
      <c r="O14" s="481"/>
      <c r="P14" s="481"/>
      <c r="Q14" s="481"/>
      <c r="R14" s="481"/>
      <c r="S14" s="481"/>
      <c r="T14" s="481"/>
      <c r="U14" s="481"/>
      <c r="V14" s="481"/>
      <c r="W14" s="481"/>
      <c r="X14" s="481"/>
      <c r="Y14" s="481"/>
      <c r="Z14" s="481"/>
      <c r="AA14" s="481"/>
      <c r="AB14" s="481"/>
      <c r="AC14" s="481"/>
      <c r="AD14" s="481"/>
      <c r="AE14" s="481"/>
      <c r="AF14" s="481"/>
      <c r="AG14" s="481"/>
      <c r="AH14" s="481"/>
      <c r="AI14" s="481"/>
      <c r="AJ14" s="481"/>
      <c r="AK14" s="481"/>
      <c r="AL14" s="481"/>
      <c r="AM14" s="481"/>
      <c r="AN14" s="481"/>
      <c r="AO14" s="481"/>
      <c r="AP14" s="481"/>
      <c r="AQ14" s="481"/>
      <c r="AR14" s="481"/>
      <c r="AS14" s="481"/>
      <c r="AT14" s="481"/>
      <c r="AU14" s="481"/>
      <c r="AV14" s="481"/>
      <c r="AW14" s="481"/>
      <c r="AX14" s="481"/>
      <c r="AY14" s="481"/>
      <c r="AZ14" s="481"/>
      <c r="BA14" s="481"/>
      <c r="BB14" s="481"/>
      <c r="BC14" s="481"/>
      <c r="BD14" s="481"/>
      <c r="BE14" s="481"/>
      <c r="BF14" s="481"/>
      <c r="BG14" s="481"/>
      <c r="BH14" s="566"/>
    </row>
    <row r="15" spans="2:61" ht="19" customHeight="1" outlineLevel="1">
      <c r="B15" s="477" t="s">
        <v>49</v>
      </c>
      <c r="C15" s="471">
        <f>H27/H114</f>
        <v>0.62632167768874869</v>
      </c>
      <c r="D15" s="79" t="s">
        <v>2</v>
      </c>
      <c r="E15" s="424" t="s">
        <v>49</v>
      </c>
      <c r="F15" s="107" t="s">
        <v>90</v>
      </c>
      <c r="G15" s="108" t="s">
        <v>50</v>
      </c>
      <c r="H15" s="153">
        <f t="shared" ref="H15:H20" si="1">SUM(I15:BH15)</f>
        <v>1377.5</v>
      </c>
      <c r="I15" s="380">
        <v>40</v>
      </c>
      <c r="J15" s="381">
        <v>40</v>
      </c>
      <c r="K15" s="381">
        <v>40</v>
      </c>
      <c r="L15" s="330"/>
      <c r="M15" s="330"/>
      <c r="N15" s="380">
        <v>40</v>
      </c>
      <c r="O15" s="381">
        <v>40</v>
      </c>
      <c r="P15" s="381">
        <v>40</v>
      </c>
      <c r="Q15" s="330"/>
      <c r="R15" s="330"/>
      <c r="S15" s="380">
        <v>40</v>
      </c>
      <c r="T15" s="381">
        <v>40</v>
      </c>
      <c r="U15" s="381">
        <v>40</v>
      </c>
      <c r="V15" s="377"/>
      <c r="W15" s="381">
        <v>39</v>
      </c>
      <c r="X15" s="381">
        <v>39</v>
      </c>
      <c r="Y15" s="381">
        <v>39</v>
      </c>
      <c r="Z15" s="330"/>
      <c r="AA15" s="330"/>
      <c r="AB15" s="330"/>
      <c r="AC15" s="330"/>
      <c r="AD15" s="330">
        <v>37</v>
      </c>
      <c r="AE15" s="330">
        <v>38</v>
      </c>
      <c r="AF15" s="330"/>
      <c r="AG15" s="381">
        <v>76</v>
      </c>
      <c r="AH15" s="382">
        <v>77</v>
      </c>
      <c r="AI15" s="380">
        <v>76</v>
      </c>
      <c r="AJ15" s="330"/>
      <c r="AK15" s="330"/>
      <c r="AL15" s="330"/>
      <c r="AM15" s="381">
        <v>28</v>
      </c>
      <c r="AN15" s="381">
        <v>27</v>
      </c>
      <c r="AO15" s="381">
        <v>27.5</v>
      </c>
      <c r="AP15" s="330"/>
      <c r="AQ15" s="330"/>
      <c r="AR15" s="330"/>
      <c r="AS15" s="381">
        <v>39</v>
      </c>
      <c r="AT15" s="381">
        <v>39</v>
      </c>
      <c r="AU15" s="382">
        <v>39</v>
      </c>
      <c r="AV15" s="379"/>
      <c r="AW15" s="378"/>
      <c r="AX15" s="378"/>
      <c r="AY15" s="381">
        <v>80</v>
      </c>
      <c r="AZ15" s="381">
        <v>80</v>
      </c>
      <c r="BA15" s="381">
        <v>80</v>
      </c>
      <c r="BB15" s="378">
        <v>40</v>
      </c>
      <c r="BC15" s="378"/>
      <c r="BD15" s="378"/>
      <c r="BE15" s="378"/>
      <c r="BF15" s="381">
        <v>39</v>
      </c>
      <c r="BG15" s="381">
        <v>39</v>
      </c>
      <c r="BH15" s="382">
        <v>39</v>
      </c>
    </row>
    <row r="16" spans="2:61" ht="19" customHeight="1" outlineLevel="1">
      <c r="B16" s="478"/>
      <c r="C16" s="472"/>
      <c r="D16" s="80" t="s">
        <v>2</v>
      </c>
      <c r="E16" s="423"/>
      <c r="F16" s="109" t="s">
        <v>147</v>
      </c>
      <c r="G16" s="110" t="s">
        <v>50</v>
      </c>
      <c r="H16" s="113">
        <f t="shared" si="1"/>
        <v>1378.5</v>
      </c>
      <c r="I16" s="383">
        <v>40</v>
      </c>
      <c r="J16" s="384">
        <v>40</v>
      </c>
      <c r="K16" s="384">
        <v>40</v>
      </c>
      <c r="L16" s="332"/>
      <c r="M16" s="332"/>
      <c r="N16" s="383">
        <v>40</v>
      </c>
      <c r="O16" s="384">
        <v>40</v>
      </c>
      <c r="P16" s="384">
        <v>40</v>
      </c>
      <c r="Q16" s="332"/>
      <c r="R16" s="332"/>
      <c r="S16" s="383">
        <v>40</v>
      </c>
      <c r="T16" s="384">
        <v>40</v>
      </c>
      <c r="U16" s="384">
        <v>40</v>
      </c>
      <c r="V16" s="376"/>
      <c r="W16" s="384">
        <v>39</v>
      </c>
      <c r="X16" s="384">
        <v>39</v>
      </c>
      <c r="Y16" s="384">
        <v>39</v>
      </c>
      <c r="Z16" s="332"/>
      <c r="AA16" s="332"/>
      <c r="AB16" s="332"/>
      <c r="AC16" s="332"/>
      <c r="AD16" s="332">
        <v>37</v>
      </c>
      <c r="AE16" s="332">
        <v>37</v>
      </c>
      <c r="AF16" s="332"/>
      <c r="AG16" s="384">
        <v>77</v>
      </c>
      <c r="AH16" s="385">
        <v>76</v>
      </c>
      <c r="AI16" s="383">
        <v>77</v>
      </c>
      <c r="AJ16" s="332"/>
      <c r="AK16" s="332"/>
      <c r="AL16" s="332"/>
      <c r="AM16" s="384">
        <v>28</v>
      </c>
      <c r="AN16" s="384">
        <v>28</v>
      </c>
      <c r="AO16" s="384">
        <v>27.5</v>
      </c>
      <c r="AP16" s="332"/>
      <c r="AQ16" s="332"/>
      <c r="AR16" s="332"/>
      <c r="AS16" s="384">
        <v>39</v>
      </c>
      <c r="AT16" s="384">
        <v>39</v>
      </c>
      <c r="AU16" s="385">
        <v>39</v>
      </c>
      <c r="AV16" s="159"/>
      <c r="AW16" s="331"/>
      <c r="AX16" s="331"/>
      <c r="AY16" s="384">
        <v>80</v>
      </c>
      <c r="AZ16" s="384">
        <v>80</v>
      </c>
      <c r="BA16" s="384">
        <v>80</v>
      </c>
      <c r="BB16" s="331">
        <v>40</v>
      </c>
      <c r="BC16" s="331"/>
      <c r="BD16" s="331"/>
      <c r="BE16" s="331"/>
      <c r="BF16" s="384">
        <v>39</v>
      </c>
      <c r="BG16" s="384">
        <v>39</v>
      </c>
      <c r="BH16" s="385">
        <v>39</v>
      </c>
    </row>
    <row r="17" spans="2:60" ht="19" customHeight="1" outlineLevel="1">
      <c r="B17" s="478"/>
      <c r="C17" s="472"/>
      <c r="D17" s="80" t="s">
        <v>2</v>
      </c>
      <c r="E17" s="423"/>
      <c r="F17" s="109" t="s">
        <v>91</v>
      </c>
      <c r="G17" s="110" t="s">
        <v>51</v>
      </c>
      <c r="H17" s="113">
        <f t="shared" si="1"/>
        <v>1143</v>
      </c>
      <c r="I17" s="383">
        <v>40</v>
      </c>
      <c r="J17" s="384">
        <v>40</v>
      </c>
      <c r="K17" s="384">
        <v>40</v>
      </c>
      <c r="L17" s="332"/>
      <c r="M17" s="332"/>
      <c r="N17" s="383">
        <v>40</v>
      </c>
      <c r="O17" s="384">
        <v>40</v>
      </c>
      <c r="P17" s="384">
        <v>40</v>
      </c>
      <c r="Q17" s="332"/>
      <c r="R17" s="332"/>
      <c r="S17" s="383">
        <v>40</v>
      </c>
      <c r="T17" s="384">
        <v>40</v>
      </c>
      <c r="U17" s="384">
        <v>40</v>
      </c>
      <c r="V17" s="376"/>
      <c r="W17" s="384">
        <v>39</v>
      </c>
      <c r="X17" s="384">
        <v>39</v>
      </c>
      <c r="Y17" s="384">
        <v>38</v>
      </c>
      <c r="Z17" s="332"/>
      <c r="AA17" s="332"/>
      <c r="AB17" s="332"/>
      <c r="AC17" s="332"/>
      <c r="AD17" s="332">
        <v>38</v>
      </c>
      <c r="AE17" s="332">
        <v>37</v>
      </c>
      <c r="AF17" s="332"/>
      <c r="AG17" s="384">
        <v>39</v>
      </c>
      <c r="AH17" s="385">
        <v>39</v>
      </c>
      <c r="AI17" s="383">
        <v>38</v>
      </c>
      <c r="AJ17" s="332"/>
      <c r="AK17" s="332"/>
      <c r="AL17" s="332"/>
      <c r="AM17" s="384">
        <v>27</v>
      </c>
      <c r="AN17" s="384">
        <v>28</v>
      </c>
      <c r="AO17" s="384">
        <v>27</v>
      </c>
      <c r="AP17" s="332"/>
      <c r="AQ17" s="332"/>
      <c r="AR17" s="332"/>
      <c r="AS17" s="384">
        <v>39</v>
      </c>
      <c r="AT17" s="384">
        <v>39</v>
      </c>
      <c r="AU17" s="385">
        <v>39</v>
      </c>
      <c r="AV17" s="159"/>
      <c r="AW17" s="331"/>
      <c r="AX17" s="331"/>
      <c r="AY17" s="384">
        <v>40</v>
      </c>
      <c r="AZ17" s="384">
        <v>40</v>
      </c>
      <c r="BA17" s="384">
        <v>40</v>
      </c>
      <c r="BB17" s="331">
        <v>40</v>
      </c>
      <c r="BC17" s="331"/>
      <c r="BD17" s="331"/>
      <c r="BE17" s="331"/>
      <c r="BF17" s="384">
        <v>39</v>
      </c>
      <c r="BG17" s="384">
        <v>39</v>
      </c>
      <c r="BH17" s="385">
        <v>39</v>
      </c>
    </row>
    <row r="18" spans="2:60" ht="19" customHeight="1" outlineLevel="1">
      <c r="B18" s="478"/>
      <c r="C18" s="472"/>
      <c r="D18" s="80" t="s">
        <v>2</v>
      </c>
      <c r="E18" s="423"/>
      <c r="F18" s="109" t="s">
        <v>92</v>
      </c>
      <c r="G18" s="110" t="s">
        <v>51</v>
      </c>
      <c r="H18" s="113">
        <f t="shared" si="1"/>
        <v>0</v>
      </c>
      <c r="I18" s="171"/>
      <c r="J18" s="169"/>
      <c r="K18" s="169"/>
      <c r="L18" s="332"/>
      <c r="M18" s="332"/>
      <c r="N18" s="332"/>
      <c r="O18" s="332"/>
      <c r="P18" s="332"/>
      <c r="Q18" s="332"/>
      <c r="R18" s="332"/>
      <c r="S18" s="332"/>
      <c r="T18" s="332"/>
      <c r="U18" s="147"/>
      <c r="V18" s="376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147"/>
      <c r="AI18" s="138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147"/>
      <c r="AV18" s="159"/>
      <c r="AW18" s="331"/>
      <c r="AX18" s="331"/>
      <c r="AY18" s="331"/>
      <c r="AZ18" s="331"/>
      <c r="BA18" s="331"/>
      <c r="BB18" s="331"/>
      <c r="BC18" s="331"/>
      <c r="BD18" s="331"/>
      <c r="BE18" s="331"/>
      <c r="BF18" s="331"/>
      <c r="BG18" s="331"/>
      <c r="BH18" s="165"/>
    </row>
    <row r="19" spans="2:60" ht="19" customHeight="1" outlineLevel="1">
      <c r="B19" s="478"/>
      <c r="C19" s="472"/>
      <c r="D19" s="80" t="s">
        <v>2</v>
      </c>
      <c r="E19" s="423"/>
      <c r="F19" s="109" t="s">
        <v>93</v>
      </c>
      <c r="G19" s="110" t="s">
        <v>94</v>
      </c>
      <c r="H19" s="113">
        <f t="shared" si="1"/>
        <v>0</v>
      </c>
      <c r="I19" s="171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72"/>
      <c r="V19" s="170"/>
      <c r="W19" s="169"/>
      <c r="X19" s="169"/>
      <c r="Y19" s="169"/>
      <c r="Z19" s="169"/>
      <c r="AA19" s="169"/>
      <c r="AB19" s="169"/>
      <c r="AC19" s="169"/>
      <c r="AD19" s="332"/>
      <c r="AE19" s="332"/>
      <c r="AF19" s="169"/>
      <c r="AG19" s="169"/>
      <c r="AH19" s="172"/>
      <c r="AI19" s="171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72"/>
      <c r="AV19" s="161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3"/>
    </row>
    <row r="20" spans="2:60" ht="19" customHeight="1" outlineLevel="1">
      <c r="B20" s="478"/>
      <c r="C20" s="472"/>
      <c r="D20" s="80" t="s">
        <v>2</v>
      </c>
      <c r="E20" s="423"/>
      <c r="F20" s="109" t="s">
        <v>95</v>
      </c>
      <c r="G20" s="110" t="s">
        <v>50</v>
      </c>
      <c r="H20" s="113">
        <f t="shared" si="1"/>
        <v>0</v>
      </c>
      <c r="I20" s="171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72"/>
      <c r="V20" s="170"/>
      <c r="W20" s="169"/>
      <c r="X20" s="169"/>
      <c r="Y20" s="169"/>
      <c r="Z20" s="169"/>
      <c r="AA20" s="169"/>
      <c r="AB20" s="169"/>
      <c r="AC20" s="169"/>
      <c r="AD20" s="332"/>
      <c r="AE20" s="332"/>
      <c r="AF20" s="169"/>
      <c r="AG20" s="169"/>
      <c r="AH20" s="172"/>
      <c r="AI20" s="171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72"/>
      <c r="AV20" s="161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3"/>
    </row>
    <row r="21" spans="2:60" s="114" customFormat="1" ht="19" customHeight="1" outlineLevel="1">
      <c r="B21" s="478"/>
      <c r="C21" s="472"/>
      <c r="D21" s="80" t="s">
        <v>2</v>
      </c>
      <c r="E21" s="423"/>
      <c r="F21" s="111"/>
      <c r="G21" s="112" t="s">
        <v>52</v>
      </c>
      <c r="H21" s="113">
        <f>SUM(I21:BH21)</f>
        <v>3899</v>
      </c>
      <c r="I21" s="138">
        <f>SUM(I15:I20)</f>
        <v>120</v>
      </c>
      <c r="J21" s="139">
        <f>SUM(J15:J20)</f>
        <v>120</v>
      </c>
      <c r="K21" s="139">
        <f>SUM(K15:K20)</f>
        <v>120</v>
      </c>
      <c r="L21" s="139"/>
      <c r="M21" s="139"/>
      <c r="N21" s="139">
        <f>SUM(N15:N20)</f>
        <v>120</v>
      </c>
      <c r="O21" s="139">
        <f>SUM(O15:O20)</f>
        <v>120</v>
      </c>
      <c r="P21" s="139">
        <f>SUM(P15:P20)</f>
        <v>120</v>
      </c>
      <c r="Q21" s="139"/>
      <c r="R21" s="139"/>
      <c r="S21" s="139">
        <f>SUM(S15:S20)</f>
        <v>120</v>
      </c>
      <c r="T21" s="139">
        <f>SUM(T15:T20)</f>
        <v>120</v>
      </c>
      <c r="U21" s="147">
        <f>SUM(U15:U20)</f>
        <v>120</v>
      </c>
      <c r="V21" s="149"/>
      <c r="W21" s="139">
        <f>SUM(W15:W20)</f>
        <v>117</v>
      </c>
      <c r="X21" s="139">
        <f>SUM(X15:X20)</f>
        <v>117</v>
      </c>
      <c r="Y21" s="139">
        <f>SUM(Y15:Y20)</f>
        <v>116</v>
      </c>
      <c r="Z21" s="139"/>
      <c r="AA21" s="139"/>
      <c r="AB21" s="169"/>
      <c r="AC21" s="169"/>
      <c r="AD21" s="332">
        <f>SUM(AD15:AD20)</f>
        <v>112</v>
      </c>
      <c r="AE21" s="332">
        <f>SUM(AE15:AE20)</f>
        <v>112</v>
      </c>
      <c r="AF21" s="139"/>
      <c r="AG21" s="139">
        <f>SUM(AG15:AG20)</f>
        <v>192</v>
      </c>
      <c r="AH21" s="146">
        <f>SUM(AH15:AH20)</f>
        <v>192</v>
      </c>
      <c r="AI21" s="138">
        <f>SUM(AI15:AI20)</f>
        <v>191</v>
      </c>
      <c r="AJ21" s="139"/>
      <c r="AK21" s="139"/>
      <c r="AL21" s="139"/>
      <c r="AM21" s="139">
        <f>SUM(AM15:AM20)</f>
        <v>83</v>
      </c>
      <c r="AN21" s="139">
        <f>SUM(AN15:AN20)</f>
        <v>83</v>
      </c>
      <c r="AO21" s="139">
        <f>SUM(AO15:AO20)</f>
        <v>82</v>
      </c>
      <c r="AP21" s="139"/>
      <c r="AQ21" s="139"/>
      <c r="AR21" s="139"/>
      <c r="AS21" s="139">
        <f>SUM(AS15:AS20)</f>
        <v>117</v>
      </c>
      <c r="AT21" s="139">
        <f>SUM(AT15:AT20)</f>
        <v>117</v>
      </c>
      <c r="AU21" s="147">
        <f>SUM(AU15:AU20)</f>
        <v>117</v>
      </c>
      <c r="AV21" s="159"/>
      <c r="AW21" s="160"/>
      <c r="AX21" s="160"/>
      <c r="AY21" s="160">
        <f>SUM(AY15:AY20)</f>
        <v>200</v>
      </c>
      <c r="AZ21" s="160">
        <f>SUM(AZ15:AZ20)</f>
        <v>200</v>
      </c>
      <c r="BA21" s="160">
        <f>SUM(BA15:BA20)</f>
        <v>200</v>
      </c>
      <c r="BB21" s="331">
        <f>SUM(BB15:BB20)</f>
        <v>120</v>
      </c>
      <c r="BC21" s="160"/>
      <c r="BD21" s="160"/>
      <c r="BE21" s="160"/>
      <c r="BF21" s="160">
        <f>SUM(BF15:BF20)</f>
        <v>117</v>
      </c>
      <c r="BG21" s="160">
        <f>SUM(BG15:BG20)</f>
        <v>117</v>
      </c>
      <c r="BH21" s="165">
        <f>SUM(BH15:BH20)</f>
        <v>117</v>
      </c>
    </row>
    <row r="22" spans="2:60" ht="19" customHeight="1" outlineLevel="1">
      <c r="B22" s="478"/>
      <c r="C22" s="472"/>
      <c r="D22" s="80" t="s">
        <v>2</v>
      </c>
      <c r="E22" s="423"/>
      <c r="F22" s="109"/>
      <c r="G22" s="110" t="s">
        <v>53</v>
      </c>
      <c r="H22" s="367">
        <v>0.95030000000000003</v>
      </c>
      <c r="I22" s="485">
        <v>0.69789999999999996</v>
      </c>
      <c r="J22" s="458"/>
      <c r="K22" s="458"/>
      <c r="L22" s="169"/>
      <c r="M22" s="169"/>
      <c r="N22" s="458">
        <v>0.69510000000000005</v>
      </c>
      <c r="O22" s="458"/>
      <c r="P22" s="458"/>
      <c r="Q22" s="169"/>
      <c r="R22" s="169"/>
      <c r="S22" s="458">
        <v>0.68679999999999997</v>
      </c>
      <c r="T22" s="458"/>
      <c r="U22" s="507"/>
      <c r="V22" s="170"/>
      <c r="W22" s="435">
        <v>0.69379999999999997</v>
      </c>
      <c r="X22" s="436"/>
      <c r="Y22" s="437"/>
      <c r="Z22" s="169"/>
      <c r="AA22" s="169"/>
      <c r="AB22" s="169"/>
      <c r="AC22" s="169"/>
      <c r="AD22" s="435">
        <v>0.55900000000000005</v>
      </c>
      <c r="AE22" s="437"/>
      <c r="AF22" s="169"/>
      <c r="AG22" s="435">
        <v>0.59960000000000002</v>
      </c>
      <c r="AH22" s="436"/>
      <c r="AI22" s="437"/>
      <c r="AJ22" s="169"/>
      <c r="AK22" s="169"/>
      <c r="AL22" s="169"/>
      <c r="AM22" s="435">
        <v>0.54110000000000003</v>
      </c>
      <c r="AN22" s="436"/>
      <c r="AO22" s="437"/>
      <c r="AP22" s="169"/>
      <c r="AQ22" s="169"/>
      <c r="AR22" s="169"/>
      <c r="AS22" s="435">
        <v>0.63919999999999999</v>
      </c>
      <c r="AT22" s="436"/>
      <c r="AU22" s="437"/>
      <c r="AV22" s="161"/>
      <c r="AW22" s="162"/>
      <c r="AX22" s="162"/>
      <c r="AY22" s="594">
        <v>0.73</v>
      </c>
      <c r="AZ22" s="448"/>
      <c r="BA22" s="448"/>
      <c r="BB22" s="449"/>
      <c r="BC22" s="162"/>
      <c r="BD22" s="162"/>
      <c r="BE22" s="162"/>
      <c r="BF22" s="583">
        <v>0.68340000000000001</v>
      </c>
      <c r="BG22" s="583"/>
      <c r="BH22" s="584"/>
    </row>
    <row r="23" spans="2:60" ht="19" customHeight="1" outlineLevel="1">
      <c r="B23" s="478"/>
      <c r="C23" s="472"/>
      <c r="D23" s="80" t="s">
        <v>2</v>
      </c>
      <c r="E23" s="423"/>
      <c r="F23" s="109"/>
      <c r="G23" s="110" t="s">
        <v>54</v>
      </c>
      <c r="H23" s="113"/>
      <c r="I23" s="485"/>
      <c r="J23" s="458"/>
      <c r="K23" s="458"/>
      <c r="L23" s="169"/>
      <c r="M23" s="169"/>
      <c r="N23" s="458"/>
      <c r="O23" s="458"/>
      <c r="P23" s="458"/>
      <c r="Q23" s="169"/>
      <c r="R23" s="169"/>
      <c r="S23" s="458"/>
      <c r="T23" s="458"/>
      <c r="U23" s="507"/>
      <c r="V23" s="170"/>
      <c r="W23" s="435"/>
      <c r="X23" s="436"/>
      <c r="Y23" s="437"/>
      <c r="Z23" s="169"/>
      <c r="AA23" s="169"/>
      <c r="AB23" s="169"/>
      <c r="AC23" s="169"/>
      <c r="AD23" s="356"/>
      <c r="AE23" s="357"/>
      <c r="AF23" s="169"/>
      <c r="AG23" s="435"/>
      <c r="AH23" s="436"/>
      <c r="AI23" s="437"/>
      <c r="AJ23" s="169"/>
      <c r="AK23" s="169"/>
      <c r="AL23" s="169"/>
      <c r="AM23" s="435"/>
      <c r="AN23" s="436"/>
      <c r="AO23" s="437"/>
      <c r="AP23" s="169"/>
      <c r="AQ23" s="169"/>
      <c r="AR23" s="169"/>
      <c r="AS23" s="435"/>
      <c r="AT23" s="436"/>
      <c r="AU23" s="437"/>
      <c r="AV23" s="161"/>
      <c r="AW23" s="162"/>
      <c r="AX23" s="162"/>
      <c r="AY23" s="594"/>
      <c r="AZ23" s="448"/>
      <c r="BA23" s="448"/>
      <c r="BB23" s="449"/>
      <c r="BC23" s="162"/>
      <c r="BD23" s="162"/>
      <c r="BE23" s="162"/>
      <c r="BF23" s="583"/>
      <c r="BG23" s="583"/>
      <c r="BH23" s="584"/>
    </row>
    <row r="24" spans="2:60" ht="19" customHeight="1" outlineLevel="1">
      <c r="B24" s="478"/>
      <c r="C24" s="472"/>
      <c r="D24" s="80" t="s">
        <v>2</v>
      </c>
      <c r="E24" s="423"/>
      <c r="F24" s="109"/>
      <c r="G24" s="110" t="s">
        <v>55</v>
      </c>
      <c r="H24" s="113"/>
      <c r="I24" s="485">
        <v>0.74239999999999995</v>
      </c>
      <c r="J24" s="458"/>
      <c r="K24" s="458"/>
      <c r="L24" s="169"/>
      <c r="M24" s="169"/>
      <c r="N24" s="458">
        <v>0.72989999999999999</v>
      </c>
      <c r="O24" s="458"/>
      <c r="P24" s="458"/>
      <c r="Q24" s="169"/>
      <c r="R24" s="169"/>
      <c r="S24" s="458">
        <v>0.90939999999999999</v>
      </c>
      <c r="T24" s="458"/>
      <c r="U24" s="507"/>
      <c r="V24" s="173"/>
      <c r="W24" s="458">
        <v>0.91139999999999999</v>
      </c>
      <c r="X24" s="458"/>
      <c r="Y24" s="458"/>
      <c r="Z24" s="169"/>
      <c r="AA24" s="169"/>
      <c r="AB24" s="169"/>
      <c r="AC24" s="169"/>
      <c r="AD24" s="435">
        <v>0.76790000000000003</v>
      </c>
      <c r="AE24" s="437"/>
      <c r="AF24" s="174"/>
      <c r="AG24" s="458">
        <v>0.85970000000000002</v>
      </c>
      <c r="AH24" s="458"/>
      <c r="AI24" s="458"/>
      <c r="AJ24" s="169"/>
      <c r="AK24" s="169"/>
      <c r="AL24" s="174"/>
      <c r="AM24" s="458">
        <v>0.77569999999999995</v>
      </c>
      <c r="AN24" s="458"/>
      <c r="AO24" s="458"/>
      <c r="AP24" s="169"/>
      <c r="AQ24" s="169"/>
      <c r="AR24" s="174"/>
      <c r="AS24" s="458">
        <v>0.8236</v>
      </c>
      <c r="AT24" s="458"/>
      <c r="AU24" s="458"/>
      <c r="AV24" s="164"/>
      <c r="AW24" s="162"/>
      <c r="AX24" s="162"/>
      <c r="AY24" s="594">
        <v>0.85</v>
      </c>
      <c r="AZ24" s="448"/>
      <c r="BA24" s="448"/>
      <c r="BB24" s="449"/>
      <c r="BC24" s="162"/>
      <c r="BD24" s="162"/>
      <c r="BE24" s="162"/>
      <c r="BF24" s="448">
        <v>0.84519999999999995</v>
      </c>
      <c r="BG24" s="448"/>
      <c r="BH24" s="449"/>
    </row>
    <row r="25" spans="2:60" ht="19" customHeight="1" outlineLevel="1">
      <c r="B25" s="478"/>
      <c r="C25" s="472"/>
      <c r="D25" s="80" t="s">
        <v>2</v>
      </c>
      <c r="E25" s="423"/>
      <c r="F25" s="109"/>
      <c r="G25" s="562" t="s">
        <v>56</v>
      </c>
      <c r="H25" s="113">
        <f>SUM(I25:BH25)</f>
        <v>13639236</v>
      </c>
      <c r="I25" s="450">
        <v>1066563</v>
      </c>
      <c r="J25" s="451"/>
      <c r="K25" s="451"/>
      <c r="L25" s="175"/>
      <c r="M25" s="175"/>
      <c r="N25" s="451">
        <v>1101860</v>
      </c>
      <c r="O25" s="451"/>
      <c r="P25" s="451"/>
      <c r="Q25" s="175"/>
      <c r="R25" s="175"/>
      <c r="S25" s="451">
        <v>1333740</v>
      </c>
      <c r="T25" s="451"/>
      <c r="U25" s="455"/>
      <c r="V25" s="176"/>
      <c r="W25" s="451">
        <v>1410186</v>
      </c>
      <c r="X25" s="451"/>
      <c r="Y25" s="451"/>
      <c r="Z25" s="175"/>
      <c r="AA25" s="175"/>
      <c r="AB25" s="139"/>
      <c r="AC25" s="332"/>
      <c r="AD25" s="456">
        <v>1066838</v>
      </c>
      <c r="AE25" s="457"/>
      <c r="AF25" s="177"/>
      <c r="AG25" s="451">
        <v>1361821</v>
      </c>
      <c r="AH25" s="451"/>
      <c r="AI25" s="451"/>
      <c r="AJ25" s="175"/>
      <c r="AK25" s="175"/>
      <c r="AL25" s="177"/>
      <c r="AM25" s="451">
        <v>728890</v>
      </c>
      <c r="AN25" s="451"/>
      <c r="AO25" s="451"/>
      <c r="AP25" s="175"/>
      <c r="AQ25" s="175"/>
      <c r="AR25" s="177"/>
      <c r="AS25" s="453">
        <v>1447815</v>
      </c>
      <c r="AT25" s="453"/>
      <c r="AU25" s="453"/>
      <c r="AV25" s="178"/>
      <c r="AW25" s="179"/>
      <c r="AX25" s="179"/>
      <c r="AY25" s="595">
        <v>2347145</v>
      </c>
      <c r="AZ25" s="438"/>
      <c r="BA25" s="438"/>
      <c r="BB25" s="439"/>
      <c r="BC25" s="179"/>
      <c r="BD25" s="179"/>
      <c r="BE25" s="179"/>
      <c r="BF25" s="438">
        <f>1594378+180000</f>
        <v>1774378</v>
      </c>
      <c r="BG25" s="438"/>
      <c r="BH25" s="439"/>
    </row>
    <row r="26" spans="2:60" ht="19" customHeight="1" outlineLevel="1">
      <c r="B26" s="478"/>
      <c r="C26" s="472"/>
      <c r="D26" s="80" t="s">
        <v>3</v>
      </c>
      <c r="E26" s="423"/>
      <c r="F26" s="109"/>
      <c r="G26" s="562"/>
      <c r="H26" s="113">
        <f>SUM(I26:BH26)</f>
        <v>4851000</v>
      </c>
      <c r="I26" s="452">
        <v>560000</v>
      </c>
      <c r="J26" s="453"/>
      <c r="K26" s="453"/>
      <c r="L26" s="175"/>
      <c r="M26" s="175"/>
      <c r="N26" s="453">
        <v>560000</v>
      </c>
      <c r="O26" s="453"/>
      <c r="P26" s="453"/>
      <c r="Q26" s="175"/>
      <c r="R26" s="175"/>
      <c r="S26" s="453">
        <v>570000</v>
      </c>
      <c r="T26" s="453"/>
      <c r="U26" s="454"/>
      <c r="V26" s="176"/>
      <c r="W26" s="453">
        <v>570000</v>
      </c>
      <c r="X26" s="453"/>
      <c r="Y26" s="453"/>
      <c r="Z26" s="175"/>
      <c r="AA26" s="175"/>
      <c r="AB26" s="139"/>
      <c r="AC26" s="332"/>
      <c r="AD26" s="456">
        <v>430000</v>
      </c>
      <c r="AE26" s="457"/>
      <c r="AF26" s="177"/>
      <c r="AG26" s="453">
        <v>521000</v>
      </c>
      <c r="AH26" s="453"/>
      <c r="AI26" s="453"/>
      <c r="AJ26" s="175"/>
      <c r="AK26" s="175"/>
      <c r="AL26" s="177"/>
      <c r="AM26" s="453">
        <v>410000</v>
      </c>
      <c r="AN26" s="453"/>
      <c r="AO26" s="453"/>
      <c r="AP26" s="175"/>
      <c r="AQ26" s="175"/>
      <c r="AR26" s="177"/>
      <c r="AS26" s="453">
        <v>410000</v>
      </c>
      <c r="AT26" s="453"/>
      <c r="AU26" s="453"/>
      <c r="AV26" s="178"/>
      <c r="AW26" s="179"/>
      <c r="AX26" s="179"/>
      <c r="AY26" s="595">
        <v>410000</v>
      </c>
      <c r="AZ26" s="438"/>
      <c r="BA26" s="438"/>
      <c r="BB26" s="439"/>
      <c r="BC26" s="179"/>
      <c r="BD26" s="179"/>
      <c r="BE26" s="179"/>
      <c r="BF26" s="438">
        <v>410000</v>
      </c>
      <c r="BG26" s="438"/>
      <c r="BH26" s="439"/>
    </row>
    <row r="27" spans="2:60" ht="19" customHeight="1" thickBot="1">
      <c r="B27" s="479"/>
      <c r="C27" s="473"/>
      <c r="D27" s="115"/>
      <c r="E27" s="190"/>
      <c r="F27" s="117"/>
      <c r="G27" s="23" t="s">
        <v>57</v>
      </c>
      <c r="H27" s="154">
        <f>SUM(H25:H26)</f>
        <v>18490236</v>
      </c>
      <c r="I27" s="505">
        <f>SUM(I25:M26)</f>
        <v>1626563</v>
      </c>
      <c r="J27" s="503"/>
      <c r="K27" s="503"/>
      <c r="L27" s="503"/>
      <c r="M27" s="503"/>
      <c r="N27" s="503">
        <f>SUM(N25:Q26)</f>
        <v>1661860</v>
      </c>
      <c r="O27" s="503"/>
      <c r="P27" s="503"/>
      <c r="Q27" s="503"/>
      <c r="R27" s="503">
        <f>SUM(R25:U26)</f>
        <v>1903740</v>
      </c>
      <c r="S27" s="503"/>
      <c r="T27" s="503"/>
      <c r="U27" s="504"/>
      <c r="V27" s="482">
        <f>SUM(V25:Y26)</f>
        <v>1980186</v>
      </c>
      <c r="W27" s="465"/>
      <c r="X27" s="465"/>
      <c r="Y27" s="465"/>
      <c r="Z27" s="465">
        <f>SUM(Z25:AE26)</f>
        <v>1496838</v>
      </c>
      <c r="AA27" s="465"/>
      <c r="AB27" s="465"/>
      <c r="AC27" s="465"/>
      <c r="AD27" s="465"/>
      <c r="AE27" s="465">
        <f>SUM(AF25:AH26)</f>
        <v>1882821</v>
      </c>
      <c r="AF27" s="465"/>
      <c r="AG27" s="465"/>
      <c r="AH27" s="502"/>
      <c r="AI27" s="483">
        <f>SUM(AI25:AL26)</f>
        <v>0</v>
      </c>
      <c r="AJ27" s="465"/>
      <c r="AK27" s="465"/>
      <c r="AL27" s="465"/>
      <c r="AM27" s="465">
        <f>SUM(AM25:AQ26)</f>
        <v>1138890</v>
      </c>
      <c r="AN27" s="465"/>
      <c r="AO27" s="465"/>
      <c r="AP27" s="465"/>
      <c r="AQ27" s="465"/>
      <c r="AR27" s="465">
        <f>SUM(AQ25:AU26)</f>
        <v>1857815</v>
      </c>
      <c r="AS27" s="465"/>
      <c r="AT27" s="465"/>
      <c r="AU27" s="502"/>
      <c r="AV27" s="483">
        <f>SUM(AV25:AZ26)</f>
        <v>2757145</v>
      </c>
      <c r="AW27" s="465"/>
      <c r="AX27" s="465"/>
      <c r="AY27" s="465"/>
      <c r="AZ27" s="465"/>
      <c r="BA27" s="465">
        <f>SUM(BA25:BD26)</f>
        <v>0</v>
      </c>
      <c r="BB27" s="465"/>
      <c r="BC27" s="465"/>
      <c r="BD27" s="465"/>
      <c r="BE27" s="465">
        <f>SUM(BE25:BH26)</f>
        <v>2184378</v>
      </c>
      <c r="BF27" s="465"/>
      <c r="BG27" s="465"/>
      <c r="BH27" s="502"/>
    </row>
    <row r="28" spans="2:60" s="140" customFormat="1" ht="18.5" customHeight="1">
      <c r="B28" s="433" t="s">
        <v>63</v>
      </c>
      <c r="C28" s="413">
        <f>H36/H114</f>
        <v>5.0495041858348917E-2</v>
      </c>
      <c r="D28" s="80" t="s">
        <v>2</v>
      </c>
      <c r="E28" s="423" t="s">
        <v>64</v>
      </c>
      <c r="F28" s="228" t="s">
        <v>66</v>
      </c>
      <c r="G28" s="231"/>
      <c r="H28" s="113">
        <f t="shared" ref="H28:H35" si="2">SUM(I28:BH28)</f>
        <v>394279</v>
      </c>
      <c r="I28" s="141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3"/>
      <c r="V28" s="155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508">
        <v>394279</v>
      </c>
      <c r="AH28" s="509"/>
      <c r="AI28" s="510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3"/>
    </row>
    <row r="29" spans="2:60" s="140" customFormat="1" ht="18.5" customHeight="1">
      <c r="B29" s="433"/>
      <c r="C29" s="413"/>
      <c r="D29" s="80" t="s">
        <v>3</v>
      </c>
      <c r="E29" s="423"/>
      <c r="F29" s="228" t="s">
        <v>66</v>
      </c>
      <c r="G29" s="231"/>
      <c r="H29" s="113">
        <f t="shared" si="2"/>
        <v>223000</v>
      </c>
      <c r="I29" s="221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3"/>
      <c r="V29" s="224"/>
      <c r="W29" s="222"/>
      <c r="X29" s="222"/>
      <c r="Y29" s="222"/>
      <c r="Z29" s="222"/>
      <c r="AA29" s="222"/>
      <c r="AB29" s="222"/>
      <c r="AC29" s="222"/>
      <c r="AD29" s="222"/>
      <c r="AE29" s="142"/>
      <c r="AF29" s="162"/>
      <c r="AG29" s="590">
        <v>223000</v>
      </c>
      <c r="AH29" s="591"/>
      <c r="AI29" s="591"/>
      <c r="AJ29" s="591"/>
      <c r="AK29" s="591"/>
      <c r="AL29" s="591"/>
      <c r="AM29" s="591"/>
      <c r="AN29" s="591"/>
      <c r="AO29" s="591"/>
      <c r="AP29" s="591"/>
      <c r="AQ29" s="592"/>
      <c r="AR29" s="222"/>
      <c r="AS29" s="222"/>
      <c r="AT29" s="222"/>
      <c r="AU29" s="222"/>
      <c r="AV29" s="222"/>
      <c r="AW29" s="222"/>
      <c r="AX29" s="222"/>
      <c r="AY29" s="142"/>
      <c r="AZ29" s="142"/>
      <c r="BA29" s="142"/>
      <c r="BB29" s="222"/>
      <c r="BC29" s="222"/>
      <c r="BD29" s="222"/>
      <c r="BE29" s="222"/>
      <c r="BF29" s="222"/>
      <c r="BG29" s="222"/>
      <c r="BH29" s="223"/>
    </row>
    <row r="30" spans="2:60" s="140" customFormat="1" ht="18.5" customHeight="1">
      <c r="B30" s="433"/>
      <c r="C30" s="413"/>
      <c r="D30" s="80" t="s">
        <v>9</v>
      </c>
      <c r="E30" s="423"/>
      <c r="F30" s="228" t="s">
        <v>66</v>
      </c>
      <c r="G30" s="231"/>
      <c r="H30" s="113">
        <f t="shared" si="2"/>
        <v>70000</v>
      </c>
      <c r="I30" s="221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3"/>
      <c r="V30" s="224"/>
      <c r="W30" s="222"/>
      <c r="X30" s="222"/>
      <c r="Y30" s="222"/>
      <c r="Z30" s="222"/>
      <c r="AA30" s="222"/>
      <c r="AB30" s="222"/>
      <c r="AC30" s="222"/>
      <c r="AD30" s="222"/>
      <c r="AE30" s="142"/>
      <c r="AF30" s="162"/>
      <c r="AG30" s="590">
        <v>70000</v>
      </c>
      <c r="AH30" s="591"/>
      <c r="AI30" s="591"/>
      <c r="AJ30" s="591"/>
      <c r="AK30" s="591"/>
      <c r="AL30" s="591"/>
      <c r="AM30" s="591"/>
      <c r="AN30" s="591"/>
      <c r="AO30" s="591"/>
      <c r="AP30" s="591"/>
      <c r="AQ30" s="59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3"/>
    </row>
    <row r="31" spans="2:60" s="140" customFormat="1" ht="18.5" customHeight="1">
      <c r="B31" s="433"/>
      <c r="C31" s="413"/>
      <c r="D31" s="80" t="s">
        <v>4</v>
      </c>
      <c r="E31" s="423"/>
      <c r="F31" s="228" t="s">
        <v>66</v>
      </c>
      <c r="G31" s="231"/>
      <c r="H31" s="113">
        <f t="shared" si="2"/>
        <v>30000</v>
      </c>
      <c r="I31" s="221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3"/>
      <c r="V31" s="224"/>
      <c r="W31" s="222"/>
      <c r="X31" s="222"/>
      <c r="Y31" s="222"/>
      <c r="Z31" s="222"/>
      <c r="AA31" s="222"/>
      <c r="AB31" s="222"/>
      <c r="AC31" s="222"/>
      <c r="AD31" s="222"/>
      <c r="AE31" s="142"/>
      <c r="AF31" s="162"/>
      <c r="AG31" s="590">
        <v>30000</v>
      </c>
      <c r="AH31" s="591"/>
      <c r="AI31" s="591"/>
      <c r="AJ31" s="591"/>
      <c r="AK31" s="591"/>
      <c r="AL31" s="591"/>
      <c r="AM31" s="591"/>
      <c r="AN31" s="591"/>
      <c r="AO31" s="591"/>
      <c r="AP31" s="591"/>
      <c r="AQ31" s="59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3"/>
    </row>
    <row r="32" spans="2:60" s="140" customFormat="1" ht="18.5" customHeight="1">
      <c r="B32" s="433"/>
      <c r="C32" s="413"/>
      <c r="D32" s="80" t="s">
        <v>2</v>
      </c>
      <c r="E32" s="593" t="s">
        <v>65</v>
      </c>
      <c r="F32" s="228" t="s">
        <v>66</v>
      </c>
      <c r="G32" s="231"/>
      <c r="H32" s="113">
        <f t="shared" si="2"/>
        <v>487433</v>
      </c>
      <c r="I32" s="221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3"/>
      <c r="V32" s="224"/>
      <c r="W32" s="222"/>
      <c r="X32" s="222"/>
      <c r="Y32" s="222"/>
      <c r="Z32" s="222"/>
      <c r="AA32" s="222"/>
      <c r="AB32" s="222"/>
      <c r="AC32" s="222"/>
      <c r="AD32" s="225"/>
      <c r="AE32" s="226"/>
      <c r="AF32" s="226"/>
      <c r="AG32" s="227"/>
      <c r="AH32" s="227"/>
      <c r="AI32" s="227"/>
      <c r="AJ32" s="226"/>
      <c r="AK32" s="226"/>
      <c r="AL32" s="226"/>
      <c r="AM32" s="224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508">
        <v>487433</v>
      </c>
      <c r="AZ32" s="509"/>
      <c r="BA32" s="510"/>
      <c r="BB32" s="222"/>
      <c r="BC32" s="222"/>
      <c r="BD32" s="222"/>
      <c r="BE32" s="222"/>
      <c r="BF32" s="222"/>
      <c r="BG32" s="222"/>
      <c r="BH32" s="223"/>
    </row>
    <row r="33" spans="2:60" s="140" customFormat="1" ht="18.5" customHeight="1">
      <c r="B33" s="433"/>
      <c r="C33" s="413"/>
      <c r="D33" s="80" t="s">
        <v>3</v>
      </c>
      <c r="E33" s="593"/>
      <c r="F33" s="109" t="s">
        <v>66</v>
      </c>
      <c r="G33" s="231"/>
      <c r="H33" s="113">
        <f t="shared" si="2"/>
        <v>202000</v>
      </c>
      <c r="I33" s="221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3"/>
      <c r="V33" s="224"/>
      <c r="W33" s="222"/>
      <c r="X33" s="222"/>
      <c r="Y33" s="222"/>
      <c r="Z33" s="222"/>
      <c r="AA33" s="222"/>
      <c r="AB33" s="222"/>
      <c r="AC33" s="222"/>
      <c r="AD33" s="225"/>
      <c r="AE33" s="226"/>
      <c r="AF33" s="226"/>
      <c r="AG33" s="227"/>
      <c r="AH33" s="227"/>
      <c r="AI33" s="227"/>
      <c r="AJ33" s="226"/>
      <c r="AK33" s="226"/>
      <c r="AL33" s="226"/>
      <c r="AM33" s="224"/>
      <c r="AN33" s="222"/>
      <c r="AO33" s="222"/>
      <c r="AP33" s="222"/>
      <c r="AQ33" s="222"/>
      <c r="AR33" s="222"/>
      <c r="AS33" s="222"/>
      <c r="AT33" s="222"/>
      <c r="AU33" s="222"/>
      <c r="AV33" s="222"/>
      <c r="AW33" s="162"/>
      <c r="AX33" s="162"/>
      <c r="AY33" s="590">
        <v>202000</v>
      </c>
      <c r="AZ33" s="591"/>
      <c r="BA33" s="591"/>
      <c r="BB33" s="591"/>
      <c r="BC33" s="591"/>
      <c r="BD33" s="591"/>
      <c r="BE33" s="591"/>
      <c r="BF33" s="591"/>
      <c r="BG33" s="591"/>
      <c r="BH33" s="592"/>
    </row>
    <row r="34" spans="2:60" s="140" customFormat="1" ht="18.5" customHeight="1">
      <c r="B34" s="433"/>
      <c r="C34" s="413"/>
      <c r="D34" s="80" t="s">
        <v>9</v>
      </c>
      <c r="E34" s="593"/>
      <c r="F34" s="109" t="s">
        <v>66</v>
      </c>
      <c r="G34" s="231"/>
      <c r="H34" s="113">
        <f t="shared" si="2"/>
        <v>60000</v>
      </c>
      <c r="I34" s="221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3"/>
      <c r="V34" s="224"/>
      <c r="W34" s="222"/>
      <c r="X34" s="222"/>
      <c r="Y34" s="222"/>
      <c r="Z34" s="222"/>
      <c r="AA34" s="222"/>
      <c r="AB34" s="222"/>
      <c r="AC34" s="222"/>
      <c r="AD34" s="225"/>
      <c r="AE34" s="226"/>
      <c r="AF34" s="226"/>
      <c r="AG34" s="227"/>
      <c r="AH34" s="227"/>
      <c r="AI34" s="227"/>
      <c r="AJ34" s="226"/>
      <c r="AK34" s="226"/>
      <c r="AL34" s="226"/>
      <c r="AM34" s="224"/>
      <c r="AN34" s="222"/>
      <c r="AO34" s="222"/>
      <c r="AP34" s="222"/>
      <c r="AQ34" s="222"/>
      <c r="AR34" s="222"/>
      <c r="AS34" s="222"/>
      <c r="AT34" s="222"/>
      <c r="AU34" s="222"/>
      <c r="AV34" s="222"/>
      <c r="AW34" s="162"/>
      <c r="AX34" s="162"/>
      <c r="AY34" s="590">
        <v>60000</v>
      </c>
      <c r="AZ34" s="591"/>
      <c r="BA34" s="591"/>
      <c r="BB34" s="591"/>
      <c r="BC34" s="591"/>
      <c r="BD34" s="591"/>
      <c r="BE34" s="591"/>
      <c r="BF34" s="591"/>
      <c r="BG34" s="591"/>
      <c r="BH34" s="592"/>
    </row>
    <row r="35" spans="2:60" s="140" customFormat="1" ht="18.5" customHeight="1">
      <c r="B35" s="433"/>
      <c r="C35" s="413"/>
      <c r="D35" s="80" t="s">
        <v>4</v>
      </c>
      <c r="E35" s="593"/>
      <c r="F35" s="109" t="s">
        <v>66</v>
      </c>
      <c r="G35" s="231"/>
      <c r="H35" s="113">
        <f t="shared" si="2"/>
        <v>24000</v>
      </c>
      <c r="I35" s="221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3"/>
      <c r="V35" s="224"/>
      <c r="W35" s="222"/>
      <c r="X35" s="222"/>
      <c r="Y35" s="222"/>
      <c r="Z35" s="222"/>
      <c r="AA35" s="222"/>
      <c r="AB35" s="222"/>
      <c r="AC35" s="222"/>
      <c r="AD35" s="225"/>
      <c r="AE35" s="226"/>
      <c r="AF35" s="226"/>
      <c r="AG35" s="227"/>
      <c r="AH35" s="227"/>
      <c r="AI35" s="227"/>
      <c r="AJ35" s="226"/>
      <c r="AK35" s="226"/>
      <c r="AL35" s="226"/>
      <c r="AM35" s="224"/>
      <c r="AN35" s="222"/>
      <c r="AO35" s="222"/>
      <c r="AP35" s="222"/>
      <c r="AQ35" s="222"/>
      <c r="AR35" s="222"/>
      <c r="AS35" s="222"/>
      <c r="AT35" s="222"/>
      <c r="AU35" s="222"/>
      <c r="AV35" s="222"/>
      <c r="AW35" s="162"/>
      <c r="AX35" s="162"/>
      <c r="AY35" s="590">
        <v>24000</v>
      </c>
      <c r="AZ35" s="591"/>
      <c r="BA35" s="591"/>
      <c r="BB35" s="591"/>
      <c r="BC35" s="591"/>
      <c r="BD35" s="591"/>
      <c r="BE35" s="591"/>
      <c r="BF35" s="591"/>
      <c r="BG35" s="591"/>
      <c r="BH35" s="592"/>
    </row>
    <row r="36" spans="2:60" s="140" customFormat="1" ht="16" thickBot="1">
      <c r="B36" s="434"/>
      <c r="C36" s="414"/>
      <c r="D36" s="144"/>
      <c r="E36" s="191"/>
      <c r="F36" s="229"/>
      <c r="G36" s="232" t="s">
        <v>57</v>
      </c>
      <c r="H36" s="151">
        <f>H28+H29+H30+H31+H32+H33+H34+H35</f>
        <v>1490712</v>
      </c>
      <c r="I36" s="440">
        <f>SUM(I28:L28)</f>
        <v>0</v>
      </c>
      <c r="J36" s="441"/>
      <c r="K36" s="441"/>
      <c r="L36" s="441"/>
      <c r="M36" s="441">
        <f>SUM(M28:P28)</f>
        <v>0</v>
      </c>
      <c r="N36" s="441"/>
      <c r="O36" s="441"/>
      <c r="P36" s="441"/>
      <c r="Q36" s="441">
        <f>SUM(Q28:U28)</f>
        <v>0</v>
      </c>
      <c r="R36" s="441"/>
      <c r="S36" s="441"/>
      <c r="T36" s="441"/>
      <c r="U36" s="442"/>
      <c r="V36" s="443">
        <f>SUM(V28:Y28)</f>
        <v>0</v>
      </c>
      <c r="W36" s="441"/>
      <c r="X36" s="441"/>
      <c r="Y36" s="441"/>
      <c r="Z36" s="441">
        <f>SUM(Z28:AD28)</f>
        <v>0</v>
      </c>
      <c r="AA36" s="441"/>
      <c r="AB36" s="441"/>
      <c r="AC36" s="441"/>
      <c r="AD36" s="441"/>
      <c r="AE36" s="444">
        <f>SUM(AE28:AH35)</f>
        <v>717279</v>
      </c>
      <c r="AF36" s="444"/>
      <c r="AG36" s="444"/>
      <c r="AH36" s="444"/>
      <c r="AI36" s="444">
        <f>SUM(AJ28:AL28)</f>
        <v>0</v>
      </c>
      <c r="AJ36" s="444"/>
      <c r="AK36" s="444"/>
      <c r="AL36" s="444"/>
      <c r="AM36" s="441">
        <f>SUM(AH28:AQ28)</f>
        <v>0</v>
      </c>
      <c r="AN36" s="441"/>
      <c r="AO36" s="441"/>
      <c r="AP36" s="441"/>
      <c r="AQ36" s="441"/>
      <c r="AR36" s="441">
        <f>SUM(AR28:AU28)</f>
        <v>0</v>
      </c>
      <c r="AS36" s="441"/>
      <c r="AT36" s="441"/>
      <c r="AU36" s="441"/>
      <c r="AV36" s="441">
        <f>SUM(AV32:AY35)</f>
        <v>773433</v>
      </c>
      <c r="AW36" s="441"/>
      <c r="AX36" s="441"/>
      <c r="AY36" s="441"/>
      <c r="AZ36" s="441">
        <f>SUM(BB32:BD35)</f>
        <v>0</v>
      </c>
      <c r="BA36" s="441"/>
      <c r="BB36" s="441"/>
      <c r="BC36" s="441"/>
      <c r="BD36" s="441"/>
      <c r="BE36" s="441">
        <f>SUM(BE32:BH35)</f>
        <v>0</v>
      </c>
      <c r="BF36" s="441"/>
      <c r="BG36" s="441"/>
      <c r="BH36" s="442"/>
    </row>
    <row r="37" spans="2:60" ht="19" customHeight="1" outlineLevel="1" thickBot="1">
      <c r="B37" s="499" t="s">
        <v>58</v>
      </c>
      <c r="C37" s="574">
        <f>H64/H114</f>
        <v>0.15564691056294794</v>
      </c>
      <c r="D37" s="14" t="s">
        <v>45</v>
      </c>
      <c r="E37" s="189" t="s">
        <v>46</v>
      </c>
      <c r="F37" s="81" t="s">
        <v>47</v>
      </c>
      <c r="G37" s="15" t="s">
        <v>48</v>
      </c>
      <c r="H37" s="152"/>
      <c r="I37" s="577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578"/>
      <c r="AB37" s="578"/>
      <c r="AC37" s="578"/>
      <c r="AD37" s="578"/>
      <c r="AE37" s="578"/>
      <c r="AF37" s="578"/>
      <c r="AG37" s="578"/>
      <c r="AH37" s="578"/>
      <c r="AI37" s="578"/>
      <c r="AJ37" s="578"/>
      <c r="AK37" s="578"/>
      <c r="AL37" s="578"/>
      <c r="AM37" s="578"/>
      <c r="AN37" s="578"/>
      <c r="AO37" s="578"/>
      <c r="AP37" s="578"/>
      <c r="AQ37" s="578"/>
      <c r="AR37" s="578"/>
      <c r="AS37" s="578"/>
      <c r="AT37" s="578"/>
      <c r="AU37" s="578"/>
      <c r="AV37" s="578"/>
      <c r="AW37" s="578"/>
      <c r="AX37" s="578"/>
      <c r="AY37" s="578"/>
      <c r="AZ37" s="578"/>
      <c r="BA37" s="578"/>
      <c r="BB37" s="578"/>
      <c r="BC37" s="578"/>
      <c r="BD37" s="578"/>
      <c r="BE37" s="578"/>
      <c r="BF37" s="578"/>
      <c r="BG37" s="578"/>
      <c r="BH37" s="579"/>
    </row>
    <row r="38" spans="2:60" ht="19" customHeight="1" outlineLevel="1">
      <c r="B38" s="500"/>
      <c r="C38" s="575"/>
      <c r="D38" s="79" t="s">
        <v>9</v>
      </c>
      <c r="E38" s="424" t="s">
        <v>124</v>
      </c>
      <c r="F38" s="265" t="s">
        <v>99</v>
      </c>
      <c r="G38" s="426" t="s">
        <v>56</v>
      </c>
      <c r="H38" s="153">
        <f>SUM(I38:BH38)</f>
        <v>1080000</v>
      </c>
      <c r="I38" s="556">
        <v>93000</v>
      </c>
      <c r="J38" s="410"/>
      <c r="K38" s="410"/>
      <c r="L38" s="410"/>
      <c r="M38" s="415"/>
      <c r="N38" s="409">
        <v>105000</v>
      </c>
      <c r="O38" s="410"/>
      <c r="P38" s="410"/>
      <c r="Q38" s="415"/>
      <c r="R38" s="409">
        <v>84000</v>
      </c>
      <c r="S38" s="410"/>
      <c r="T38" s="410"/>
      <c r="U38" s="411"/>
      <c r="V38" s="556">
        <v>93000</v>
      </c>
      <c r="W38" s="410"/>
      <c r="X38" s="410"/>
      <c r="Y38" s="415"/>
      <c r="Z38" s="409">
        <v>115000</v>
      </c>
      <c r="AA38" s="410"/>
      <c r="AB38" s="410"/>
      <c r="AC38" s="410"/>
      <c r="AD38" s="415"/>
      <c r="AE38" s="409">
        <v>94000</v>
      </c>
      <c r="AF38" s="410"/>
      <c r="AG38" s="410"/>
      <c r="AH38" s="411"/>
      <c r="AI38" s="556">
        <v>72000</v>
      </c>
      <c r="AJ38" s="410"/>
      <c r="AK38" s="410"/>
      <c r="AL38" s="415"/>
      <c r="AM38" s="409">
        <v>62000</v>
      </c>
      <c r="AN38" s="410"/>
      <c r="AO38" s="410"/>
      <c r="AP38" s="410"/>
      <c r="AQ38" s="415"/>
      <c r="AR38" s="409">
        <v>96000</v>
      </c>
      <c r="AS38" s="410"/>
      <c r="AT38" s="410"/>
      <c r="AU38" s="411"/>
      <c r="AV38" s="556">
        <v>96000</v>
      </c>
      <c r="AW38" s="410"/>
      <c r="AX38" s="410"/>
      <c r="AY38" s="410"/>
      <c r="AZ38" s="415"/>
      <c r="BA38" s="409">
        <v>70000</v>
      </c>
      <c r="BB38" s="410"/>
      <c r="BC38" s="410"/>
      <c r="BD38" s="415"/>
      <c r="BE38" s="409">
        <v>100000</v>
      </c>
      <c r="BF38" s="410"/>
      <c r="BG38" s="410"/>
      <c r="BH38" s="411"/>
    </row>
    <row r="39" spans="2:60" ht="19" customHeight="1" outlineLevel="1">
      <c r="B39" s="500"/>
      <c r="C39" s="575"/>
      <c r="D39" s="80" t="s">
        <v>11</v>
      </c>
      <c r="E39" s="423"/>
      <c r="F39" s="266" t="s">
        <v>99</v>
      </c>
      <c r="G39" s="425"/>
      <c r="H39" s="113">
        <f>SUM(I39:BH39)</f>
        <v>255000</v>
      </c>
      <c r="I39" s="236"/>
      <c r="J39" s="237"/>
      <c r="K39" s="237"/>
      <c r="L39" s="237"/>
      <c r="M39" s="237"/>
      <c r="N39" s="322"/>
      <c r="O39" s="322"/>
      <c r="P39" s="322"/>
      <c r="Q39" s="322"/>
      <c r="R39" s="237"/>
      <c r="S39" s="237"/>
      <c r="T39" s="237"/>
      <c r="U39" s="238"/>
      <c r="V39" s="236"/>
      <c r="W39" s="237"/>
      <c r="X39" s="237"/>
      <c r="Y39" s="237"/>
      <c r="Z39" s="237"/>
      <c r="AA39" s="237"/>
      <c r="AB39" s="237"/>
      <c r="AC39" s="237"/>
      <c r="AD39" s="237"/>
      <c r="AE39" s="405">
        <v>70000</v>
      </c>
      <c r="AF39" s="406"/>
      <c r="AG39" s="406"/>
      <c r="AH39" s="407"/>
      <c r="AI39" s="412">
        <v>70000</v>
      </c>
      <c r="AJ39" s="406"/>
      <c r="AK39" s="406"/>
      <c r="AL39" s="408"/>
      <c r="AM39" s="405">
        <v>65000</v>
      </c>
      <c r="AN39" s="406"/>
      <c r="AO39" s="406"/>
      <c r="AP39" s="406"/>
      <c r="AQ39" s="408"/>
      <c r="AR39" s="237"/>
      <c r="AS39" s="237"/>
      <c r="AT39" s="237"/>
      <c r="AU39" s="238"/>
      <c r="AV39" s="236"/>
      <c r="AW39" s="237"/>
      <c r="AX39" s="237"/>
      <c r="AY39" s="237"/>
      <c r="AZ39" s="237"/>
      <c r="BA39" s="405">
        <v>50000</v>
      </c>
      <c r="BB39" s="406"/>
      <c r="BC39" s="406"/>
      <c r="BD39" s="407"/>
      <c r="BE39" s="322"/>
      <c r="BF39" s="322"/>
      <c r="BG39" s="322"/>
      <c r="BH39" s="321"/>
    </row>
    <row r="40" spans="2:60" ht="19" customHeight="1" outlineLevel="1">
      <c r="B40" s="500"/>
      <c r="C40" s="575"/>
      <c r="D40" s="80" t="s">
        <v>5</v>
      </c>
      <c r="E40" s="423"/>
      <c r="F40" s="266" t="s">
        <v>99</v>
      </c>
      <c r="G40" s="425"/>
      <c r="H40" s="113">
        <f>SUM(I40:BH40)</f>
        <v>420000</v>
      </c>
      <c r="I40" s="236"/>
      <c r="J40" s="237"/>
      <c r="K40" s="237"/>
      <c r="L40" s="237"/>
      <c r="M40" s="237"/>
      <c r="N40" s="239"/>
      <c r="O40" s="239"/>
      <c r="P40" s="239"/>
      <c r="Q40" s="239"/>
      <c r="R40" s="237"/>
      <c r="S40" s="237"/>
      <c r="T40" s="237"/>
      <c r="U40" s="238"/>
      <c r="V40" s="236"/>
      <c r="W40" s="237"/>
      <c r="X40" s="237"/>
      <c r="Y40" s="237"/>
      <c r="Z40" s="237"/>
      <c r="AA40" s="237"/>
      <c r="AB40" s="237"/>
      <c r="AC40" s="237"/>
      <c r="AD40" s="237"/>
      <c r="AE40" s="405">
        <v>220000</v>
      </c>
      <c r="AF40" s="406"/>
      <c r="AG40" s="406"/>
      <c r="AH40" s="407"/>
      <c r="AI40" s="412">
        <v>100000</v>
      </c>
      <c r="AJ40" s="406"/>
      <c r="AK40" s="406"/>
      <c r="AL40" s="408"/>
      <c r="AM40" s="405">
        <v>100000</v>
      </c>
      <c r="AN40" s="406"/>
      <c r="AO40" s="406"/>
      <c r="AP40" s="406"/>
      <c r="AQ40" s="408"/>
      <c r="AR40" s="237"/>
      <c r="AS40" s="237"/>
      <c r="AT40" s="237"/>
      <c r="AU40" s="240"/>
      <c r="AV40" s="236"/>
      <c r="AW40" s="237"/>
      <c r="AX40" s="237"/>
      <c r="AY40" s="237"/>
      <c r="AZ40" s="237"/>
      <c r="BA40" s="237"/>
      <c r="BB40" s="237"/>
      <c r="BC40" s="237"/>
      <c r="BD40" s="237"/>
      <c r="BE40" s="239"/>
      <c r="BF40" s="239"/>
      <c r="BG40" s="239"/>
      <c r="BH40" s="241"/>
    </row>
    <row r="41" spans="2:60" ht="19" customHeight="1" outlineLevel="1">
      <c r="B41" s="500"/>
      <c r="C41" s="575"/>
      <c r="D41" s="80" t="s">
        <v>3</v>
      </c>
      <c r="E41" s="423"/>
      <c r="F41" s="266" t="s">
        <v>99</v>
      </c>
      <c r="G41" s="425"/>
      <c r="H41" s="113">
        <f>SUM(I41:BH41)</f>
        <v>400000</v>
      </c>
      <c r="I41" s="236"/>
      <c r="J41" s="237"/>
      <c r="K41" s="237"/>
      <c r="L41" s="237"/>
      <c r="M41" s="237"/>
      <c r="N41" s="322"/>
      <c r="O41" s="322"/>
      <c r="P41" s="322"/>
      <c r="Q41" s="322"/>
      <c r="R41" s="237"/>
      <c r="S41" s="237"/>
      <c r="T41" s="237"/>
      <c r="U41" s="238"/>
      <c r="V41" s="236"/>
      <c r="W41" s="237"/>
      <c r="X41" s="237"/>
      <c r="Y41" s="237"/>
      <c r="Z41" s="237"/>
      <c r="AA41" s="237"/>
      <c r="AB41" s="237"/>
      <c r="AC41" s="237"/>
      <c r="AD41" s="237"/>
      <c r="AE41" s="237"/>
      <c r="AF41" s="237"/>
      <c r="AG41" s="237"/>
      <c r="AH41" s="238"/>
      <c r="AI41" s="236"/>
      <c r="AJ41" s="237"/>
      <c r="AK41" s="237"/>
      <c r="AL41" s="237"/>
      <c r="AM41" s="237"/>
      <c r="AN41" s="237"/>
      <c r="AO41" s="237"/>
      <c r="AP41" s="237"/>
      <c r="AQ41" s="237"/>
      <c r="AR41" s="405">
        <v>200000</v>
      </c>
      <c r="AS41" s="406"/>
      <c r="AT41" s="406"/>
      <c r="AU41" s="407"/>
      <c r="AV41" s="412">
        <v>200000</v>
      </c>
      <c r="AW41" s="406"/>
      <c r="AX41" s="406"/>
      <c r="AY41" s="406"/>
      <c r="AZ41" s="408"/>
      <c r="BA41" s="237"/>
      <c r="BB41" s="237"/>
      <c r="BC41" s="237"/>
      <c r="BD41" s="237"/>
      <c r="BE41" s="322"/>
      <c r="BF41" s="322"/>
      <c r="BG41" s="322"/>
      <c r="BH41" s="321"/>
    </row>
    <row r="42" spans="2:60" ht="19" customHeight="1" outlineLevel="1">
      <c r="B42" s="500"/>
      <c r="C42" s="575"/>
      <c r="D42" s="80" t="s">
        <v>9</v>
      </c>
      <c r="E42" s="423" t="s">
        <v>125</v>
      </c>
      <c r="F42" s="266"/>
      <c r="G42" s="425"/>
      <c r="H42" s="113">
        <f t="shared" ref="H42:H62" si="3">SUM(I42:BH42)</f>
        <v>250000</v>
      </c>
      <c r="I42" s="236"/>
      <c r="J42" s="237"/>
      <c r="K42" s="237"/>
      <c r="L42" s="237"/>
      <c r="M42" s="237"/>
      <c r="N42" s="237"/>
      <c r="O42" s="237"/>
      <c r="P42" s="237"/>
      <c r="Q42" s="237"/>
      <c r="R42" s="405">
        <v>250000</v>
      </c>
      <c r="S42" s="406"/>
      <c r="T42" s="406"/>
      <c r="U42" s="407"/>
      <c r="V42" s="236"/>
      <c r="W42" s="237"/>
      <c r="X42" s="237"/>
      <c r="Y42" s="237"/>
      <c r="Z42" s="237"/>
      <c r="AA42" s="237"/>
      <c r="AB42" s="237"/>
      <c r="AC42" s="237"/>
      <c r="AD42" s="237"/>
      <c r="AE42" s="237"/>
      <c r="AF42" s="237"/>
      <c r="AG42" s="237"/>
      <c r="AH42" s="238"/>
      <c r="AI42" s="236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8"/>
      <c r="AV42" s="236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8"/>
    </row>
    <row r="43" spans="2:60" ht="19" customHeight="1" outlineLevel="1">
      <c r="B43" s="500"/>
      <c r="C43" s="575"/>
      <c r="D43" s="80" t="s">
        <v>11</v>
      </c>
      <c r="E43" s="423"/>
      <c r="F43" s="109"/>
      <c r="G43" s="425"/>
      <c r="H43" s="113">
        <f t="shared" si="3"/>
        <v>170000</v>
      </c>
      <c r="I43" s="236"/>
      <c r="J43" s="237"/>
      <c r="K43" s="237"/>
      <c r="L43" s="237"/>
      <c r="M43" s="237"/>
      <c r="N43" s="237"/>
      <c r="O43" s="237"/>
      <c r="P43" s="237"/>
      <c r="Q43" s="237"/>
      <c r="R43" s="405">
        <v>170000</v>
      </c>
      <c r="S43" s="406"/>
      <c r="T43" s="406"/>
      <c r="U43" s="407"/>
      <c r="V43" s="236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8"/>
      <c r="AI43" s="236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8"/>
      <c r="AV43" s="236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8"/>
    </row>
    <row r="44" spans="2:60" ht="19" customHeight="1" outlineLevel="1">
      <c r="B44" s="500"/>
      <c r="C44" s="575"/>
      <c r="D44" s="80" t="s">
        <v>3</v>
      </c>
      <c r="E44" s="423"/>
      <c r="F44" s="109"/>
      <c r="G44" s="425"/>
      <c r="H44" s="113">
        <f t="shared" si="3"/>
        <v>220000</v>
      </c>
      <c r="I44" s="236"/>
      <c r="J44" s="237"/>
      <c r="K44" s="237"/>
      <c r="L44" s="237"/>
      <c r="M44" s="237"/>
      <c r="N44" s="237"/>
      <c r="O44" s="237"/>
      <c r="P44" s="237"/>
      <c r="Q44" s="237"/>
      <c r="R44" s="580">
        <v>220000</v>
      </c>
      <c r="S44" s="581"/>
      <c r="T44" s="581"/>
      <c r="U44" s="582"/>
      <c r="V44" s="236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7"/>
      <c r="AH44" s="238"/>
      <c r="AI44" s="236"/>
      <c r="AJ44" s="237"/>
      <c r="AK44" s="237"/>
      <c r="AL44" s="237"/>
      <c r="AM44" s="237"/>
      <c r="AN44" s="237"/>
      <c r="AO44" s="237"/>
      <c r="AP44" s="237"/>
      <c r="AQ44" s="237"/>
      <c r="AR44" s="237"/>
      <c r="AS44" s="237"/>
      <c r="AT44" s="237"/>
      <c r="AU44" s="238"/>
      <c r="AV44" s="236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8"/>
    </row>
    <row r="45" spans="2:60" ht="19" customHeight="1" outlineLevel="1">
      <c r="B45" s="500"/>
      <c r="C45" s="575"/>
      <c r="D45" s="80" t="s">
        <v>5</v>
      </c>
      <c r="E45" s="423"/>
      <c r="F45" s="109"/>
      <c r="G45" s="425"/>
      <c r="H45" s="113">
        <f t="shared" si="3"/>
        <v>120000</v>
      </c>
      <c r="I45" s="236"/>
      <c r="J45" s="237"/>
      <c r="K45" s="237"/>
      <c r="L45" s="237"/>
      <c r="M45" s="237"/>
      <c r="N45" s="237"/>
      <c r="O45" s="237"/>
      <c r="P45" s="237"/>
      <c r="Q45" s="237"/>
      <c r="R45" s="405">
        <v>120000</v>
      </c>
      <c r="S45" s="406"/>
      <c r="T45" s="406"/>
      <c r="U45" s="407"/>
      <c r="V45" s="236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37"/>
      <c r="AP45" s="237"/>
      <c r="AQ45" s="237"/>
      <c r="AR45" s="237"/>
      <c r="AS45" s="237"/>
      <c r="AT45" s="237"/>
      <c r="AU45" s="238"/>
      <c r="AV45" s="236"/>
      <c r="AW45" s="237"/>
      <c r="AX45" s="237"/>
      <c r="AY45" s="237"/>
      <c r="AZ45" s="237"/>
      <c r="BA45" s="237"/>
      <c r="BB45" s="237"/>
      <c r="BC45" s="237"/>
      <c r="BD45" s="237"/>
      <c r="BE45" s="237"/>
      <c r="BF45" s="237"/>
      <c r="BG45" s="237"/>
      <c r="BH45" s="238"/>
    </row>
    <row r="46" spans="2:60" ht="19" customHeight="1" outlineLevel="1">
      <c r="B46" s="500"/>
      <c r="C46" s="575"/>
      <c r="D46" s="80" t="s">
        <v>4</v>
      </c>
      <c r="E46" s="423" t="s">
        <v>126</v>
      </c>
      <c r="F46" s="109"/>
      <c r="G46" s="425"/>
      <c r="H46" s="113">
        <f t="shared" si="3"/>
        <v>40000</v>
      </c>
      <c r="I46" s="236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8"/>
      <c r="V46" s="236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8"/>
      <c r="AI46" s="236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8"/>
      <c r="AV46" s="236"/>
      <c r="AW46" s="237"/>
      <c r="AX46" s="237"/>
      <c r="AY46" s="237"/>
      <c r="AZ46" s="237"/>
      <c r="BA46" s="405">
        <v>40000</v>
      </c>
      <c r="BB46" s="406"/>
      <c r="BC46" s="406"/>
      <c r="BD46" s="408"/>
      <c r="BE46" s="237"/>
      <c r="BF46" s="237"/>
      <c r="BG46" s="237"/>
      <c r="BH46" s="238"/>
    </row>
    <row r="47" spans="2:60" ht="19" customHeight="1" outlineLevel="1">
      <c r="B47" s="500"/>
      <c r="C47" s="575"/>
      <c r="D47" s="80" t="s">
        <v>3</v>
      </c>
      <c r="E47" s="423"/>
      <c r="F47" s="109"/>
      <c r="G47" s="425"/>
      <c r="H47" s="113">
        <f t="shared" si="3"/>
        <v>250000</v>
      </c>
      <c r="I47" s="236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8"/>
      <c r="V47" s="236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7"/>
      <c r="AH47" s="238"/>
      <c r="AI47" s="236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8"/>
      <c r="AV47" s="236"/>
      <c r="AW47" s="237"/>
      <c r="AX47" s="237"/>
      <c r="AY47" s="237"/>
      <c r="AZ47" s="237"/>
      <c r="BA47" s="405">
        <v>250000</v>
      </c>
      <c r="BB47" s="406"/>
      <c r="BC47" s="406"/>
      <c r="BD47" s="408"/>
      <c r="BE47" s="237"/>
      <c r="BF47" s="237"/>
      <c r="BG47" s="237"/>
      <c r="BH47" s="238"/>
    </row>
    <row r="48" spans="2:60" ht="19" customHeight="1" outlineLevel="1">
      <c r="B48" s="500"/>
      <c r="C48" s="575"/>
      <c r="D48" s="80" t="s">
        <v>9</v>
      </c>
      <c r="E48" s="423"/>
      <c r="F48" s="109"/>
      <c r="G48" s="425"/>
      <c r="H48" s="113">
        <f t="shared" si="3"/>
        <v>330000</v>
      </c>
      <c r="I48" s="236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8"/>
      <c r="V48" s="236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8"/>
      <c r="AI48" s="236"/>
      <c r="AJ48" s="237"/>
      <c r="AK48" s="237"/>
      <c r="AL48" s="237"/>
      <c r="AM48" s="237"/>
      <c r="AN48" s="237"/>
      <c r="AO48" s="237"/>
      <c r="AP48" s="237"/>
      <c r="AQ48" s="237"/>
      <c r="AR48" s="237"/>
      <c r="AS48" s="237"/>
      <c r="AT48" s="237"/>
      <c r="AU48" s="238"/>
      <c r="AV48" s="236"/>
      <c r="AW48" s="237"/>
      <c r="AX48" s="237"/>
      <c r="AY48" s="237"/>
      <c r="AZ48" s="237"/>
      <c r="BA48" s="405">
        <v>330000</v>
      </c>
      <c r="BB48" s="406"/>
      <c r="BC48" s="406"/>
      <c r="BD48" s="408"/>
      <c r="BE48" s="237"/>
      <c r="BF48" s="237"/>
      <c r="BG48" s="237"/>
      <c r="BH48" s="238"/>
    </row>
    <row r="49" spans="2:60" ht="19" customHeight="1" outlineLevel="1">
      <c r="B49" s="500"/>
      <c r="C49" s="575"/>
      <c r="D49" s="80" t="s">
        <v>9</v>
      </c>
      <c r="E49" s="423" t="s">
        <v>127</v>
      </c>
      <c r="F49" s="109"/>
      <c r="G49" s="425"/>
      <c r="H49" s="113">
        <f t="shared" si="3"/>
        <v>180000</v>
      </c>
      <c r="I49" s="236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8"/>
      <c r="V49" s="236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8"/>
      <c r="AI49" s="236"/>
      <c r="AJ49" s="237"/>
      <c r="AK49" s="237"/>
      <c r="AL49" s="237"/>
      <c r="AM49" s="405">
        <v>180000</v>
      </c>
      <c r="AN49" s="406"/>
      <c r="AO49" s="406"/>
      <c r="AP49" s="406"/>
      <c r="AQ49" s="408"/>
      <c r="AR49" s="237"/>
      <c r="AS49" s="237"/>
      <c r="AT49" s="237"/>
      <c r="AU49" s="238"/>
      <c r="AV49" s="236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8"/>
    </row>
    <row r="50" spans="2:60" ht="19" customHeight="1" outlineLevel="1">
      <c r="B50" s="500"/>
      <c r="C50" s="575"/>
      <c r="D50" s="80" t="s">
        <v>3</v>
      </c>
      <c r="E50" s="423"/>
      <c r="F50" s="109"/>
      <c r="G50" s="425"/>
      <c r="H50" s="113">
        <f t="shared" si="3"/>
        <v>120000</v>
      </c>
      <c r="I50" s="236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8"/>
      <c r="V50" s="236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8"/>
      <c r="AI50" s="236"/>
      <c r="AJ50" s="237"/>
      <c r="AK50" s="237"/>
      <c r="AL50" s="237"/>
      <c r="AM50" s="405">
        <v>120000</v>
      </c>
      <c r="AN50" s="406"/>
      <c r="AO50" s="406"/>
      <c r="AP50" s="406"/>
      <c r="AQ50" s="408"/>
      <c r="AR50" s="237"/>
      <c r="AS50" s="237"/>
      <c r="AT50" s="237"/>
      <c r="AU50" s="238"/>
      <c r="AV50" s="236"/>
      <c r="AW50" s="237"/>
      <c r="AX50" s="237"/>
      <c r="AY50" s="237"/>
      <c r="AZ50" s="237"/>
      <c r="BA50" s="237"/>
      <c r="BB50" s="237"/>
      <c r="BC50" s="237"/>
      <c r="BD50" s="237"/>
      <c r="BE50" s="237"/>
      <c r="BF50" s="237"/>
      <c r="BG50" s="237"/>
      <c r="BH50" s="238"/>
    </row>
    <row r="51" spans="2:60" ht="19" customHeight="1" outlineLevel="1">
      <c r="B51" s="500"/>
      <c r="C51" s="575"/>
      <c r="D51" s="80" t="s">
        <v>5</v>
      </c>
      <c r="E51" s="423"/>
      <c r="F51" s="109"/>
      <c r="G51" s="425"/>
      <c r="H51" s="113">
        <f t="shared" si="3"/>
        <v>120000</v>
      </c>
      <c r="I51" s="236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8"/>
      <c r="V51" s="236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237"/>
      <c r="AH51" s="238"/>
      <c r="AI51" s="236"/>
      <c r="AJ51" s="237"/>
      <c r="AK51" s="237"/>
      <c r="AL51" s="237"/>
      <c r="AM51" s="405">
        <v>120000</v>
      </c>
      <c r="AN51" s="406"/>
      <c r="AO51" s="406"/>
      <c r="AP51" s="406"/>
      <c r="AQ51" s="408"/>
      <c r="AR51" s="237"/>
      <c r="AS51" s="237"/>
      <c r="AT51" s="237"/>
      <c r="AU51" s="238"/>
      <c r="AV51" s="236"/>
      <c r="AW51" s="237"/>
      <c r="AX51" s="237"/>
      <c r="AY51" s="237"/>
      <c r="AZ51" s="237"/>
      <c r="BA51" s="237"/>
      <c r="BB51" s="237"/>
      <c r="BC51" s="237"/>
      <c r="BD51" s="237"/>
      <c r="BE51" s="237"/>
      <c r="BF51" s="237"/>
      <c r="BG51" s="237"/>
      <c r="BH51" s="238"/>
    </row>
    <row r="52" spans="2:60" ht="19" customHeight="1" outlineLevel="1">
      <c r="B52" s="500"/>
      <c r="C52" s="575"/>
      <c r="D52" s="80" t="s">
        <v>9</v>
      </c>
      <c r="E52" s="423" t="s">
        <v>59</v>
      </c>
      <c r="F52" s="109" t="s">
        <v>60</v>
      </c>
      <c r="G52" s="425"/>
      <c r="H52" s="113">
        <f t="shared" si="3"/>
        <v>40000</v>
      </c>
      <c r="I52" s="236"/>
      <c r="J52" s="237"/>
      <c r="K52" s="237"/>
      <c r="L52" s="237"/>
      <c r="M52" s="237"/>
      <c r="N52" s="237"/>
      <c r="O52" s="237"/>
      <c r="P52" s="237"/>
      <c r="Q52" s="237"/>
      <c r="R52" s="405">
        <v>40000</v>
      </c>
      <c r="S52" s="406"/>
      <c r="T52" s="406"/>
      <c r="U52" s="407"/>
      <c r="V52" s="236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8"/>
      <c r="AI52" s="236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8"/>
      <c r="AV52" s="236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8"/>
    </row>
    <row r="53" spans="2:60" ht="19" customHeight="1" outlineLevel="1">
      <c r="B53" s="500"/>
      <c r="C53" s="575"/>
      <c r="D53" s="80" t="s">
        <v>9</v>
      </c>
      <c r="E53" s="423"/>
      <c r="F53" s="109" t="s">
        <v>101</v>
      </c>
      <c r="G53" s="425"/>
      <c r="H53" s="113">
        <f t="shared" si="3"/>
        <v>50000</v>
      </c>
      <c r="I53" s="236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8"/>
      <c r="V53" s="236"/>
      <c r="W53" s="237"/>
      <c r="X53" s="237"/>
      <c r="Y53" s="237"/>
      <c r="Z53" s="237"/>
      <c r="AA53" s="237"/>
      <c r="AB53" s="237"/>
      <c r="AC53" s="237"/>
      <c r="AD53" s="237"/>
      <c r="AE53" s="405">
        <v>50000</v>
      </c>
      <c r="AF53" s="406"/>
      <c r="AG53" s="406"/>
      <c r="AH53" s="407"/>
      <c r="AI53" s="236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7"/>
      <c r="AU53" s="238"/>
      <c r="AV53" s="236"/>
      <c r="AW53" s="237"/>
      <c r="AX53" s="237"/>
      <c r="AY53" s="237"/>
      <c r="AZ53" s="237"/>
      <c r="BA53" s="237"/>
      <c r="BB53" s="237"/>
      <c r="BC53" s="237"/>
      <c r="BD53" s="237"/>
      <c r="BE53" s="237"/>
      <c r="BF53" s="237"/>
      <c r="BG53" s="237"/>
      <c r="BH53" s="238"/>
    </row>
    <row r="54" spans="2:60" ht="19" customHeight="1" outlineLevel="1">
      <c r="B54" s="500"/>
      <c r="C54" s="575"/>
      <c r="D54" s="80" t="s">
        <v>9</v>
      </c>
      <c r="E54" s="423"/>
      <c r="F54" s="109" t="s">
        <v>102</v>
      </c>
      <c r="G54" s="425"/>
      <c r="H54" s="113">
        <f t="shared" si="3"/>
        <v>50000</v>
      </c>
      <c r="I54" s="236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8"/>
      <c r="V54" s="236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8"/>
      <c r="AI54" s="236"/>
      <c r="AJ54" s="237"/>
      <c r="AK54" s="237"/>
      <c r="AL54" s="237"/>
      <c r="AM54" s="237"/>
      <c r="AN54" s="237"/>
      <c r="AO54" s="237"/>
      <c r="AP54" s="237"/>
      <c r="AQ54" s="237"/>
      <c r="AR54" s="237"/>
      <c r="AS54" s="237"/>
      <c r="AT54" s="237"/>
      <c r="AU54" s="238"/>
      <c r="AV54" s="236"/>
      <c r="AW54" s="237"/>
      <c r="AX54" s="237"/>
      <c r="AY54" s="237"/>
      <c r="AZ54" s="237"/>
      <c r="BA54" s="237"/>
      <c r="BB54" s="237"/>
      <c r="BC54" s="237"/>
      <c r="BD54" s="237"/>
      <c r="BE54" s="405">
        <v>50000</v>
      </c>
      <c r="BF54" s="406"/>
      <c r="BG54" s="406"/>
      <c r="BH54" s="407"/>
    </row>
    <row r="55" spans="2:60" ht="19" customHeight="1" outlineLevel="1">
      <c r="B55" s="500"/>
      <c r="C55" s="575"/>
      <c r="D55" s="80" t="s">
        <v>9</v>
      </c>
      <c r="E55" s="423"/>
      <c r="F55" s="109" t="s">
        <v>155</v>
      </c>
      <c r="G55" s="425"/>
      <c r="H55" s="113">
        <f t="shared" si="3"/>
        <v>10000</v>
      </c>
      <c r="I55" s="236"/>
      <c r="J55" s="237"/>
      <c r="K55" s="237"/>
      <c r="L55" s="237"/>
      <c r="M55" s="237"/>
      <c r="N55" s="237"/>
      <c r="O55" s="405">
        <v>10000</v>
      </c>
      <c r="P55" s="408"/>
      <c r="Q55" s="237"/>
      <c r="R55" s="237"/>
      <c r="S55" s="237"/>
      <c r="T55" s="237"/>
      <c r="U55" s="238"/>
      <c r="V55" s="236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8"/>
      <c r="AI55" s="236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  <c r="AU55" s="238"/>
      <c r="AV55" s="236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8"/>
    </row>
    <row r="56" spans="2:60" ht="18" customHeight="1" outlineLevel="1">
      <c r="B56" s="500"/>
      <c r="C56" s="575"/>
      <c r="D56" s="80" t="s">
        <v>9</v>
      </c>
      <c r="E56" s="423"/>
      <c r="F56" s="109" t="s">
        <v>156</v>
      </c>
      <c r="G56" s="425"/>
      <c r="H56" s="113">
        <f t="shared" si="3"/>
        <v>10000</v>
      </c>
      <c r="I56" s="236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8"/>
      <c r="V56" s="236"/>
      <c r="W56" s="237"/>
      <c r="X56" s="405">
        <v>10000</v>
      </c>
      <c r="Y56" s="408"/>
      <c r="Z56" s="237"/>
      <c r="AA56" s="237"/>
      <c r="AB56" s="237"/>
      <c r="AC56" s="237"/>
      <c r="AD56" s="237"/>
      <c r="AE56" s="237"/>
      <c r="AF56" s="237"/>
      <c r="AG56" s="237"/>
      <c r="AH56" s="238"/>
      <c r="AI56" s="236"/>
      <c r="AJ56" s="237"/>
      <c r="AK56" s="237"/>
      <c r="AL56" s="237"/>
      <c r="AM56" s="237"/>
      <c r="AN56" s="237"/>
      <c r="AO56" s="237"/>
      <c r="AP56" s="237"/>
      <c r="AQ56" s="237"/>
      <c r="AR56" s="237"/>
      <c r="AS56" s="237"/>
      <c r="AT56" s="237"/>
      <c r="AU56" s="238"/>
      <c r="AV56" s="236"/>
      <c r="AW56" s="237"/>
      <c r="AX56" s="237"/>
      <c r="AY56" s="237"/>
      <c r="AZ56" s="237"/>
      <c r="BA56" s="237"/>
      <c r="BB56" s="237"/>
      <c r="BC56" s="237"/>
      <c r="BD56" s="237"/>
      <c r="BE56" s="237"/>
      <c r="BF56" s="237"/>
      <c r="BG56" s="237"/>
      <c r="BH56" s="238"/>
    </row>
    <row r="57" spans="2:60" ht="19" customHeight="1" outlineLevel="1">
      <c r="B57" s="500"/>
      <c r="C57" s="575"/>
      <c r="D57" s="80" t="s">
        <v>9</v>
      </c>
      <c r="E57" s="423"/>
      <c r="F57" s="109" t="s">
        <v>157</v>
      </c>
      <c r="G57" s="425"/>
      <c r="H57" s="113">
        <f t="shared" si="3"/>
        <v>25000</v>
      </c>
      <c r="I57" s="236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8"/>
      <c r="V57" s="236"/>
      <c r="W57" s="237"/>
      <c r="X57" s="237"/>
      <c r="Y57" s="237"/>
      <c r="Z57" s="237"/>
      <c r="AA57" s="237"/>
      <c r="AB57" s="237"/>
      <c r="AC57" s="237"/>
      <c r="AD57" s="237"/>
      <c r="AE57" s="237"/>
      <c r="AF57" s="237"/>
      <c r="AG57" s="237"/>
      <c r="AH57" s="238"/>
      <c r="AI57" s="236"/>
      <c r="AJ57" s="237"/>
      <c r="AK57" s="237"/>
      <c r="AL57" s="237"/>
      <c r="AM57" s="237"/>
      <c r="AN57" s="237"/>
      <c r="AO57" s="237"/>
      <c r="AP57" s="237"/>
      <c r="AQ57" s="237"/>
      <c r="AR57" s="237"/>
      <c r="AS57" s="237"/>
      <c r="AT57" s="237"/>
      <c r="AU57" s="238"/>
      <c r="AV57" s="236"/>
      <c r="AW57" s="237"/>
      <c r="AX57" s="237"/>
      <c r="AY57" s="237"/>
      <c r="AZ57" s="237"/>
      <c r="BA57" s="237"/>
      <c r="BB57" s="237"/>
      <c r="BC57" s="405">
        <v>25000</v>
      </c>
      <c r="BD57" s="406"/>
      <c r="BE57" s="406"/>
      <c r="BF57" s="408"/>
      <c r="BG57" s="237"/>
      <c r="BH57" s="238"/>
    </row>
    <row r="58" spans="2:60" ht="19" customHeight="1" outlineLevel="1">
      <c r="B58" s="500"/>
      <c r="C58" s="575"/>
      <c r="D58" s="80" t="s">
        <v>9</v>
      </c>
      <c r="E58" s="423"/>
      <c r="F58" s="109" t="s">
        <v>158</v>
      </c>
      <c r="G58" s="425"/>
      <c r="H58" s="113">
        <f t="shared" si="3"/>
        <v>10000</v>
      </c>
      <c r="I58" s="236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8"/>
      <c r="V58" s="236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8"/>
      <c r="AI58" s="236"/>
      <c r="AJ58" s="237"/>
      <c r="AK58" s="237"/>
      <c r="AL58" s="237"/>
      <c r="AM58" s="237"/>
      <c r="AN58" s="237"/>
      <c r="AO58" s="237"/>
      <c r="AP58" s="237"/>
      <c r="AQ58" s="237"/>
      <c r="AR58" s="405">
        <v>10000</v>
      </c>
      <c r="AS58" s="406"/>
      <c r="AT58" s="408"/>
      <c r="AU58" s="238"/>
      <c r="AV58" s="236"/>
      <c r="AW58" s="237"/>
      <c r="AX58" s="237"/>
      <c r="AY58" s="237"/>
      <c r="AZ58" s="237"/>
      <c r="BA58" s="237"/>
      <c r="BB58" s="237"/>
      <c r="BC58" s="237"/>
      <c r="BD58" s="237"/>
      <c r="BE58" s="237"/>
      <c r="BF58" s="237"/>
      <c r="BG58" s="237"/>
      <c r="BH58" s="238"/>
    </row>
    <row r="59" spans="2:60" ht="19" customHeight="1" outlineLevel="1">
      <c r="B59" s="500"/>
      <c r="C59" s="575"/>
      <c r="D59" s="80" t="s">
        <v>9</v>
      </c>
      <c r="E59" s="423"/>
      <c r="F59" s="109" t="s">
        <v>159</v>
      </c>
      <c r="G59" s="425"/>
      <c r="H59" s="113">
        <f t="shared" si="3"/>
        <v>10000</v>
      </c>
      <c r="I59" s="236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8"/>
      <c r="V59" s="236"/>
      <c r="W59" s="237"/>
      <c r="X59" s="237"/>
      <c r="Y59" s="237"/>
      <c r="Z59" s="237"/>
      <c r="AA59" s="237"/>
      <c r="AB59" s="237"/>
      <c r="AC59" s="237"/>
      <c r="AD59" s="237"/>
      <c r="AE59" s="237"/>
      <c r="AF59" s="237"/>
      <c r="AG59" s="237"/>
      <c r="AH59" s="238"/>
      <c r="AI59" s="236"/>
      <c r="AJ59" s="237"/>
      <c r="AK59" s="237"/>
      <c r="AL59" s="237"/>
      <c r="AM59" s="237"/>
      <c r="AN59" s="237"/>
      <c r="AO59" s="237"/>
      <c r="AP59" s="405">
        <v>10000</v>
      </c>
      <c r="AQ59" s="406"/>
      <c r="AR59" s="408"/>
      <c r="AS59" s="237"/>
      <c r="AT59" s="237"/>
      <c r="AU59" s="238"/>
      <c r="AV59" s="236"/>
      <c r="AW59" s="237"/>
      <c r="AX59" s="237"/>
      <c r="AY59" s="237"/>
      <c r="AZ59" s="237"/>
      <c r="BA59" s="237"/>
      <c r="BB59" s="237"/>
      <c r="BC59" s="237"/>
      <c r="BD59" s="237"/>
      <c r="BE59" s="237"/>
      <c r="BF59" s="237"/>
      <c r="BG59" s="237"/>
      <c r="BH59" s="238"/>
    </row>
    <row r="60" spans="2:60" ht="19" customHeight="1" outlineLevel="1">
      <c r="B60" s="500"/>
      <c r="C60" s="575"/>
      <c r="D60" s="80" t="s">
        <v>9</v>
      </c>
      <c r="E60" s="423"/>
      <c r="F60" s="109" t="s">
        <v>103</v>
      </c>
      <c r="G60" s="425"/>
      <c r="H60" s="113">
        <f t="shared" si="3"/>
        <v>25000</v>
      </c>
      <c r="I60" s="236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8"/>
      <c r="V60" s="236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8"/>
      <c r="AI60" s="236"/>
      <c r="AJ60" s="237"/>
      <c r="AK60" s="237"/>
      <c r="AL60" s="237"/>
      <c r="AM60" s="237"/>
      <c r="AN60" s="237"/>
      <c r="AO60" s="237"/>
      <c r="AP60" s="237"/>
      <c r="AQ60" s="237"/>
      <c r="AR60" s="237"/>
      <c r="AS60" s="237"/>
      <c r="AT60" s="237"/>
      <c r="AU60" s="238"/>
      <c r="AV60" s="236"/>
      <c r="AW60" s="237"/>
      <c r="AX60" s="237"/>
      <c r="AY60" s="237"/>
      <c r="AZ60" s="237"/>
      <c r="BA60" s="237"/>
      <c r="BB60" s="405">
        <v>25000</v>
      </c>
      <c r="BC60" s="406"/>
      <c r="BD60" s="408"/>
      <c r="BE60" s="237"/>
      <c r="BF60" s="237"/>
      <c r="BG60" s="237"/>
      <c r="BH60" s="238"/>
    </row>
    <row r="61" spans="2:60" ht="19" customHeight="1" outlineLevel="1">
      <c r="B61" s="500"/>
      <c r="C61" s="575"/>
      <c r="D61" s="80" t="s">
        <v>9</v>
      </c>
      <c r="E61" s="423"/>
      <c r="F61" s="109" t="s">
        <v>100</v>
      </c>
      <c r="G61" s="425"/>
      <c r="H61" s="113">
        <f t="shared" si="3"/>
        <v>120000</v>
      </c>
      <c r="I61" s="236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8"/>
      <c r="V61" s="236"/>
      <c r="W61" s="237"/>
      <c r="X61" s="405">
        <v>120000</v>
      </c>
      <c r="Y61" s="406"/>
      <c r="Z61" s="406"/>
      <c r="AA61" s="408"/>
      <c r="AB61" s="237"/>
      <c r="AC61" s="237"/>
      <c r="AD61" s="237"/>
      <c r="AE61" s="237"/>
      <c r="AF61" s="237"/>
      <c r="AG61" s="237"/>
      <c r="AH61" s="238"/>
      <c r="AI61" s="236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8"/>
      <c r="AV61" s="236"/>
      <c r="AW61" s="237"/>
      <c r="AX61" s="237"/>
      <c r="AY61" s="237"/>
      <c r="AZ61" s="237"/>
      <c r="BA61" s="237"/>
      <c r="BB61" s="237"/>
      <c r="BC61" s="237"/>
      <c r="BD61" s="237"/>
      <c r="BE61" s="237"/>
      <c r="BF61" s="237"/>
      <c r="BG61" s="237"/>
      <c r="BH61" s="238"/>
    </row>
    <row r="62" spans="2:60" ht="19" customHeight="1" outlineLevel="1">
      <c r="B62" s="500"/>
      <c r="C62" s="575"/>
      <c r="D62" s="80" t="s">
        <v>3</v>
      </c>
      <c r="E62" s="423"/>
      <c r="F62" s="109" t="s">
        <v>100</v>
      </c>
      <c r="G62" s="425"/>
      <c r="H62" s="113">
        <f t="shared" si="3"/>
        <v>200000</v>
      </c>
      <c r="I62" s="236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8"/>
      <c r="V62" s="236"/>
      <c r="W62" s="237"/>
      <c r="X62" s="405">
        <v>200000</v>
      </c>
      <c r="Y62" s="406"/>
      <c r="Z62" s="406"/>
      <c r="AA62" s="408"/>
      <c r="AB62" s="237"/>
      <c r="AC62" s="237"/>
      <c r="AD62" s="237"/>
      <c r="AE62" s="237"/>
      <c r="AF62" s="237"/>
      <c r="AG62" s="237"/>
      <c r="AH62" s="238"/>
      <c r="AI62" s="236"/>
      <c r="AJ62" s="237"/>
      <c r="AK62" s="237"/>
      <c r="AL62" s="237"/>
      <c r="AM62" s="237"/>
      <c r="AN62" s="237"/>
      <c r="AO62" s="237"/>
      <c r="AP62" s="237"/>
      <c r="AQ62" s="237"/>
      <c r="AR62" s="237"/>
      <c r="AS62" s="237"/>
      <c r="AT62" s="237"/>
      <c r="AU62" s="238"/>
      <c r="AV62" s="236"/>
      <c r="AW62" s="237"/>
      <c r="AX62" s="237"/>
      <c r="AY62" s="237"/>
      <c r="AZ62" s="237"/>
      <c r="BA62" s="237"/>
      <c r="BB62" s="237"/>
      <c r="BC62" s="237"/>
      <c r="BD62" s="237"/>
      <c r="BE62" s="237"/>
      <c r="BF62" s="237"/>
      <c r="BG62" s="237"/>
      <c r="BH62" s="238"/>
    </row>
    <row r="63" spans="2:60" ht="19" customHeight="1" outlineLevel="1" thickBot="1">
      <c r="B63" s="500"/>
      <c r="C63" s="575"/>
      <c r="D63" s="80" t="s">
        <v>5</v>
      </c>
      <c r="E63" s="423"/>
      <c r="F63" s="109" t="s">
        <v>100</v>
      </c>
      <c r="G63" s="425"/>
      <c r="H63" s="113">
        <f>SUM(I63:BH63)</f>
        <v>90000</v>
      </c>
      <c r="I63" s="242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4"/>
      <c r="V63" s="242"/>
      <c r="W63" s="243"/>
      <c r="X63" s="429">
        <v>90000</v>
      </c>
      <c r="Y63" s="430"/>
      <c r="Z63" s="430"/>
      <c r="AA63" s="431"/>
      <c r="AB63" s="243"/>
      <c r="AC63" s="243"/>
      <c r="AD63" s="243"/>
      <c r="AE63" s="243"/>
      <c r="AF63" s="243"/>
      <c r="AG63" s="243"/>
      <c r="AH63" s="244"/>
      <c r="AI63" s="242"/>
      <c r="AJ63" s="243"/>
      <c r="AK63" s="243"/>
      <c r="AL63" s="243"/>
      <c r="AM63" s="243"/>
      <c r="AN63" s="243"/>
      <c r="AO63" s="243"/>
      <c r="AP63" s="243"/>
      <c r="AQ63" s="243"/>
      <c r="AR63" s="243"/>
      <c r="AS63" s="243"/>
      <c r="AT63" s="243"/>
      <c r="AU63" s="244"/>
      <c r="AV63" s="242"/>
      <c r="AW63" s="243"/>
      <c r="AX63" s="243"/>
      <c r="AY63" s="243"/>
      <c r="AZ63" s="243"/>
      <c r="BA63" s="243"/>
      <c r="BB63" s="243"/>
      <c r="BC63" s="243"/>
      <c r="BD63" s="243"/>
      <c r="BE63" s="243"/>
      <c r="BF63" s="243"/>
      <c r="BG63" s="243"/>
      <c r="BH63" s="244"/>
    </row>
    <row r="64" spans="2:60" ht="19" customHeight="1" thickBot="1">
      <c r="B64" s="501"/>
      <c r="C64" s="576"/>
      <c r="D64" s="118"/>
      <c r="E64" s="192"/>
      <c r="F64" s="117"/>
      <c r="G64" s="23" t="s">
        <v>57</v>
      </c>
      <c r="H64" s="154">
        <f>SUM(H38:H63)</f>
        <v>4595000</v>
      </c>
      <c r="I64" s="466">
        <f>SUM(I38:M63)</f>
        <v>93000</v>
      </c>
      <c r="J64" s="467"/>
      <c r="K64" s="467"/>
      <c r="L64" s="467"/>
      <c r="M64" s="467"/>
      <c r="N64" s="467">
        <f>SUM(N38:Q63)</f>
        <v>115000</v>
      </c>
      <c r="O64" s="467"/>
      <c r="P64" s="467"/>
      <c r="Q64" s="467"/>
      <c r="R64" s="467">
        <f>SUM(R38:U63)</f>
        <v>884000</v>
      </c>
      <c r="S64" s="467"/>
      <c r="T64" s="467"/>
      <c r="U64" s="506"/>
      <c r="V64" s="466">
        <f>SUM(V38:Y63)</f>
        <v>513000</v>
      </c>
      <c r="W64" s="467"/>
      <c r="X64" s="467"/>
      <c r="Y64" s="467"/>
      <c r="Z64" s="467">
        <f>SUM(Z38:AD63)</f>
        <v>115000</v>
      </c>
      <c r="AA64" s="467"/>
      <c r="AB64" s="467"/>
      <c r="AC64" s="467"/>
      <c r="AD64" s="467"/>
      <c r="AE64" s="467">
        <f>SUM(AE38:AH63)</f>
        <v>434000</v>
      </c>
      <c r="AF64" s="467"/>
      <c r="AG64" s="467"/>
      <c r="AH64" s="506"/>
      <c r="AI64" s="466">
        <f>SUM(AI38:AL63)</f>
        <v>242000</v>
      </c>
      <c r="AJ64" s="467"/>
      <c r="AK64" s="467"/>
      <c r="AL64" s="467"/>
      <c r="AM64" s="467">
        <f>SUM(AM38:AQ63)</f>
        <v>657000</v>
      </c>
      <c r="AN64" s="467"/>
      <c r="AO64" s="467"/>
      <c r="AP64" s="467"/>
      <c r="AQ64" s="467"/>
      <c r="AR64" s="467">
        <f>SUM(AQ38:AU63)</f>
        <v>306000</v>
      </c>
      <c r="AS64" s="467"/>
      <c r="AT64" s="467"/>
      <c r="AU64" s="506"/>
      <c r="AV64" s="466">
        <f>SUM(AV38:AZ63)</f>
        <v>296000</v>
      </c>
      <c r="AW64" s="467"/>
      <c r="AX64" s="467"/>
      <c r="AY64" s="467"/>
      <c r="AZ64" s="467"/>
      <c r="BA64" s="467">
        <f>SUM(BA38:BD63)</f>
        <v>790000</v>
      </c>
      <c r="BB64" s="467"/>
      <c r="BC64" s="467"/>
      <c r="BD64" s="467"/>
      <c r="BE64" s="467">
        <f>SUM(BE38:BH63)</f>
        <v>150000</v>
      </c>
      <c r="BF64" s="467"/>
      <c r="BG64" s="467"/>
      <c r="BH64" s="506"/>
    </row>
    <row r="65" spans="2:60" ht="19" customHeight="1" outlineLevel="1" thickBot="1">
      <c r="B65" s="511" t="s">
        <v>61</v>
      </c>
      <c r="C65" s="568">
        <f>H101/H114</f>
        <v>0.13833775467662229</v>
      </c>
      <c r="D65" s="14" t="s">
        <v>45</v>
      </c>
      <c r="E65" s="189" t="s">
        <v>46</v>
      </c>
      <c r="F65" s="81" t="s">
        <v>47</v>
      </c>
      <c r="G65" s="23" t="s">
        <v>48</v>
      </c>
      <c r="H65" s="122"/>
      <c r="I65" s="571"/>
      <c r="J65" s="572"/>
      <c r="K65" s="572"/>
      <c r="L65" s="572"/>
      <c r="M65" s="572"/>
      <c r="N65" s="572"/>
      <c r="O65" s="572"/>
      <c r="P65" s="572"/>
      <c r="Q65" s="572"/>
      <c r="R65" s="572"/>
      <c r="S65" s="572"/>
      <c r="T65" s="572"/>
      <c r="U65" s="572"/>
      <c r="V65" s="572"/>
      <c r="W65" s="572"/>
      <c r="X65" s="572"/>
      <c r="Y65" s="572"/>
      <c r="Z65" s="572"/>
      <c r="AA65" s="572"/>
      <c r="AB65" s="572"/>
      <c r="AC65" s="572"/>
      <c r="AD65" s="572"/>
      <c r="AE65" s="572"/>
      <c r="AF65" s="572"/>
      <c r="AG65" s="572"/>
      <c r="AH65" s="572"/>
      <c r="AI65" s="572"/>
      <c r="AJ65" s="572"/>
      <c r="AK65" s="572"/>
      <c r="AL65" s="572"/>
      <c r="AM65" s="572"/>
      <c r="AN65" s="572"/>
      <c r="AO65" s="572"/>
      <c r="AP65" s="572"/>
      <c r="AQ65" s="572"/>
      <c r="AR65" s="572"/>
      <c r="AS65" s="572"/>
      <c r="AT65" s="572"/>
      <c r="AU65" s="572"/>
      <c r="AV65" s="572"/>
      <c r="AW65" s="572"/>
      <c r="AX65" s="572"/>
      <c r="AY65" s="572"/>
      <c r="AZ65" s="572"/>
      <c r="BA65" s="572"/>
      <c r="BB65" s="572"/>
      <c r="BC65" s="572"/>
      <c r="BD65" s="572"/>
      <c r="BE65" s="572"/>
      <c r="BF65" s="572"/>
      <c r="BG65" s="572"/>
      <c r="BH65" s="573"/>
    </row>
    <row r="66" spans="2:60" ht="15" outlineLevel="1">
      <c r="B66" s="512"/>
      <c r="C66" s="569"/>
      <c r="D66" s="80" t="s">
        <v>2</v>
      </c>
      <c r="E66" s="424" t="s">
        <v>97</v>
      </c>
      <c r="F66" s="109" t="s">
        <v>115</v>
      </c>
      <c r="G66" s="230" t="s">
        <v>51</v>
      </c>
      <c r="H66" s="208">
        <f>SUM(I66:BH66)</f>
        <v>84</v>
      </c>
      <c r="I66" s="245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7"/>
      <c r="V66" s="245"/>
      <c r="W66" s="246"/>
      <c r="X66" s="246"/>
      <c r="Y66" s="246"/>
      <c r="Z66" s="246"/>
      <c r="AA66" s="246"/>
      <c r="AB66" s="246"/>
      <c r="AC66" s="248">
        <v>84</v>
      </c>
      <c r="AD66" s="248"/>
      <c r="AE66" s="248"/>
      <c r="AF66" s="248"/>
      <c r="AG66" s="246"/>
      <c r="AH66" s="249"/>
      <c r="AI66" s="250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9"/>
      <c r="AV66" s="245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9"/>
    </row>
    <row r="67" spans="2:60" ht="14" outlineLevel="1">
      <c r="B67" s="512"/>
      <c r="C67" s="569"/>
      <c r="D67" s="80" t="s">
        <v>2</v>
      </c>
      <c r="E67" s="423"/>
      <c r="F67" s="109"/>
      <c r="G67" s="233" t="s">
        <v>53</v>
      </c>
      <c r="H67" s="209"/>
      <c r="I67" s="236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40"/>
      <c r="V67" s="236"/>
      <c r="W67" s="237"/>
      <c r="X67" s="237"/>
      <c r="Y67" s="237"/>
      <c r="Z67" s="237"/>
      <c r="AA67" s="237"/>
      <c r="AB67" s="237"/>
      <c r="AC67" s="336">
        <v>0.42499999999999999</v>
      </c>
      <c r="AD67" s="248"/>
      <c r="AE67" s="237"/>
      <c r="AF67" s="237"/>
      <c r="AG67" s="237"/>
      <c r="AH67" s="238"/>
      <c r="AI67" s="251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8"/>
      <c r="AV67" s="236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8"/>
    </row>
    <row r="68" spans="2:60" ht="14" outlineLevel="1">
      <c r="B68" s="512"/>
      <c r="C68" s="569"/>
      <c r="D68" s="80" t="s">
        <v>98</v>
      </c>
      <c r="E68" s="423"/>
      <c r="F68" s="109"/>
      <c r="G68" s="110" t="s">
        <v>55</v>
      </c>
      <c r="H68" s="209"/>
      <c r="I68" s="236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40"/>
      <c r="V68" s="236"/>
      <c r="W68" s="237"/>
      <c r="X68" s="237"/>
      <c r="Y68" s="237"/>
      <c r="Z68" s="237"/>
      <c r="AA68" s="240"/>
      <c r="AB68" s="240"/>
      <c r="AC68" s="336"/>
      <c r="AD68" s="248"/>
      <c r="AE68" s="237"/>
      <c r="AF68" s="237"/>
      <c r="AG68" s="237"/>
      <c r="AH68" s="238"/>
      <c r="AI68" s="251"/>
      <c r="AJ68" s="237"/>
      <c r="AK68" s="237"/>
      <c r="AL68" s="237"/>
      <c r="AM68" s="237"/>
      <c r="AN68" s="237"/>
      <c r="AO68" s="237"/>
      <c r="AP68" s="237"/>
      <c r="AQ68" s="237"/>
      <c r="AR68" s="237"/>
      <c r="AS68" s="237"/>
      <c r="AT68" s="237"/>
      <c r="AU68" s="238"/>
      <c r="AV68" s="236"/>
      <c r="AW68" s="237"/>
      <c r="AX68" s="237"/>
      <c r="AY68" s="237"/>
      <c r="AZ68" s="237"/>
      <c r="BA68" s="237"/>
      <c r="BB68" s="237"/>
      <c r="BC68" s="237"/>
      <c r="BD68" s="237"/>
      <c r="BE68" s="237"/>
      <c r="BF68" s="237"/>
      <c r="BG68" s="237"/>
      <c r="BH68" s="238"/>
    </row>
    <row r="69" spans="2:60" ht="14" outlineLevel="1">
      <c r="B69" s="512"/>
      <c r="C69" s="569"/>
      <c r="D69" s="80" t="s">
        <v>2</v>
      </c>
      <c r="E69" s="423"/>
      <c r="F69" s="109" t="s">
        <v>115</v>
      </c>
      <c r="G69" s="425" t="s">
        <v>56</v>
      </c>
      <c r="H69" s="209">
        <f t="shared" ref="H69:H76" si="4">SUM(I69:BH69)</f>
        <v>597000</v>
      </c>
      <c r="I69" s="236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  <c r="U69" s="240"/>
      <c r="V69" s="236"/>
      <c r="W69" s="237"/>
      <c r="X69" s="237"/>
      <c r="Y69" s="237"/>
      <c r="Z69" s="237"/>
      <c r="AA69" s="240"/>
      <c r="AB69" s="240"/>
      <c r="AC69" s="388">
        <v>597000</v>
      </c>
      <c r="AD69" s="337"/>
      <c r="AE69" s="237"/>
      <c r="AF69" s="237"/>
      <c r="AG69" s="237"/>
      <c r="AH69" s="238"/>
      <c r="AI69" s="251"/>
      <c r="AJ69" s="237"/>
      <c r="AK69" s="237"/>
      <c r="AL69" s="237"/>
      <c r="AM69" s="237"/>
      <c r="AN69" s="237"/>
      <c r="AO69" s="237"/>
      <c r="AP69" s="237"/>
      <c r="AQ69" s="237"/>
      <c r="AR69" s="237"/>
      <c r="AS69" s="237"/>
      <c r="AT69" s="237"/>
      <c r="AU69" s="238"/>
      <c r="AV69" s="236"/>
      <c r="AW69" s="237"/>
      <c r="AX69" s="237"/>
      <c r="AY69" s="237"/>
      <c r="AZ69" s="237"/>
      <c r="BA69" s="237"/>
      <c r="BB69" s="237"/>
      <c r="BC69" s="237"/>
      <c r="BD69" s="237"/>
      <c r="BE69" s="237"/>
      <c r="BF69" s="237"/>
      <c r="BG69" s="237"/>
      <c r="BH69" s="238"/>
    </row>
    <row r="70" spans="2:60" ht="14" outlineLevel="1">
      <c r="B70" s="512"/>
      <c r="C70" s="569"/>
      <c r="D70" s="80" t="s">
        <v>3</v>
      </c>
      <c r="E70" s="423"/>
      <c r="F70" s="109" t="s">
        <v>115</v>
      </c>
      <c r="G70" s="425"/>
      <c r="H70" s="209">
        <f t="shared" si="4"/>
        <v>404000</v>
      </c>
      <c r="I70" s="236"/>
      <c r="J70" s="237"/>
      <c r="K70" s="405">
        <v>50000</v>
      </c>
      <c r="L70" s="406"/>
      <c r="M70" s="408"/>
      <c r="N70" s="237"/>
      <c r="O70" s="237"/>
      <c r="P70" s="237"/>
      <c r="Q70" s="237"/>
      <c r="R70" s="237"/>
      <c r="S70" s="237"/>
      <c r="T70" s="237"/>
      <c r="U70" s="240"/>
      <c r="V70" s="236"/>
      <c r="W70" s="237"/>
      <c r="X70" s="237"/>
      <c r="Y70" s="237"/>
      <c r="Z70" s="237"/>
      <c r="AA70" s="240"/>
      <c r="AB70" s="586">
        <v>354000</v>
      </c>
      <c r="AC70" s="587"/>
      <c r="AD70" s="588"/>
      <c r="AE70" s="237"/>
      <c r="AF70" s="237"/>
      <c r="AG70" s="237"/>
      <c r="AH70" s="238"/>
      <c r="AI70" s="251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8"/>
      <c r="AV70" s="236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8"/>
    </row>
    <row r="71" spans="2:60" ht="14" outlineLevel="1">
      <c r="B71" s="512"/>
      <c r="C71" s="569"/>
      <c r="D71" s="80" t="s">
        <v>11</v>
      </c>
      <c r="E71" s="423"/>
      <c r="F71" s="109" t="s">
        <v>115</v>
      </c>
      <c r="G71" s="425"/>
      <c r="H71" s="209">
        <f t="shared" si="4"/>
        <v>1200000</v>
      </c>
      <c r="I71" s="236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8"/>
      <c r="V71" s="236"/>
      <c r="W71" s="237"/>
      <c r="X71" s="237"/>
      <c r="Y71" s="237"/>
      <c r="Z71" s="237"/>
      <c r="AA71" s="240"/>
      <c r="AB71" s="405">
        <v>1200000</v>
      </c>
      <c r="AC71" s="406"/>
      <c r="AD71" s="408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37"/>
      <c r="AP71" s="237"/>
      <c r="AQ71" s="237"/>
      <c r="AR71" s="237"/>
      <c r="AS71" s="237"/>
      <c r="AT71" s="237"/>
      <c r="AU71" s="238"/>
      <c r="AV71" s="236"/>
      <c r="AW71" s="237"/>
      <c r="AX71" s="237"/>
      <c r="AY71" s="237"/>
      <c r="AZ71" s="237"/>
      <c r="BA71" s="237"/>
      <c r="BB71" s="237"/>
      <c r="BC71" s="237"/>
      <c r="BD71" s="237"/>
      <c r="BE71" s="237"/>
      <c r="BF71" s="237"/>
      <c r="BG71" s="237"/>
      <c r="BH71" s="238"/>
    </row>
    <row r="72" spans="2:60" ht="14" outlineLevel="1">
      <c r="B72" s="512"/>
      <c r="C72" s="569"/>
      <c r="D72" s="80" t="s">
        <v>5</v>
      </c>
      <c r="E72" s="423"/>
      <c r="F72" s="109" t="s">
        <v>115</v>
      </c>
      <c r="G72" s="425"/>
      <c r="H72" s="209">
        <f t="shared" si="4"/>
        <v>300000</v>
      </c>
      <c r="I72" s="236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8"/>
      <c r="V72" s="236"/>
      <c r="W72" s="237"/>
      <c r="X72" s="237"/>
      <c r="Y72" s="237"/>
      <c r="Z72" s="237"/>
      <c r="AA72" s="405">
        <v>300000</v>
      </c>
      <c r="AB72" s="406"/>
      <c r="AC72" s="406"/>
      <c r="AD72" s="408"/>
      <c r="AE72" s="237"/>
      <c r="AF72" s="237"/>
      <c r="AG72" s="237"/>
      <c r="AH72" s="238"/>
      <c r="AI72" s="236"/>
      <c r="AJ72" s="237"/>
      <c r="AK72" s="237"/>
      <c r="AL72" s="237"/>
      <c r="AM72" s="237"/>
      <c r="AN72" s="237"/>
      <c r="AO72" s="237"/>
      <c r="AP72" s="237"/>
      <c r="AQ72" s="237"/>
      <c r="AR72" s="237"/>
      <c r="AS72" s="237"/>
      <c r="AT72" s="237"/>
      <c r="AU72" s="238"/>
      <c r="AV72" s="236"/>
      <c r="AW72" s="237"/>
      <c r="AX72" s="237"/>
      <c r="AY72" s="237"/>
      <c r="AZ72" s="237"/>
      <c r="BA72" s="237"/>
      <c r="BB72" s="237"/>
      <c r="BC72" s="237"/>
      <c r="BD72" s="237"/>
      <c r="BE72" s="237"/>
      <c r="BF72" s="237"/>
      <c r="BG72" s="237"/>
      <c r="BH72" s="238"/>
    </row>
    <row r="73" spans="2:60" ht="14" outlineLevel="1">
      <c r="B73" s="512"/>
      <c r="C73" s="569"/>
      <c r="D73" s="80" t="s">
        <v>4</v>
      </c>
      <c r="E73" s="423"/>
      <c r="F73" s="109" t="s">
        <v>115</v>
      </c>
      <c r="G73" s="425"/>
      <c r="H73" s="209">
        <f t="shared" si="4"/>
        <v>10000</v>
      </c>
      <c r="I73" s="236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8"/>
      <c r="V73" s="236"/>
      <c r="W73" s="237"/>
      <c r="X73" s="237"/>
      <c r="Y73" s="237"/>
      <c r="Z73" s="237"/>
      <c r="AA73" s="405">
        <v>10000</v>
      </c>
      <c r="AB73" s="406"/>
      <c r="AC73" s="406"/>
      <c r="AD73" s="408"/>
      <c r="AE73" s="237"/>
      <c r="AF73" s="237"/>
      <c r="AG73" s="237"/>
      <c r="AH73" s="238"/>
      <c r="AI73" s="236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8"/>
      <c r="AV73" s="236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8"/>
    </row>
    <row r="74" spans="2:60" ht="14" outlineLevel="1">
      <c r="B74" s="512"/>
      <c r="C74" s="569"/>
      <c r="D74" s="80" t="s">
        <v>12</v>
      </c>
      <c r="E74" s="423"/>
      <c r="F74" s="109" t="s">
        <v>115</v>
      </c>
      <c r="G74" s="425"/>
      <c r="H74" s="209">
        <f t="shared" si="4"/>
        <v>80000</v>
      </c>
      <c r="I74" s="236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8"/>
      <c r="V74" s="236"/>
      <c r="W74" s="237"/>
      <c r="X74" s="237"/>
      <c r="Y74" s="237"/>
      <c r="Z74" s="237"/>
      <c r="AA74" s="405">
        <v>80000</v>
      </c>
      <c r="AB74" s="406"/>
      <c r="AC74" s="406"/>
      <c r="AD74" s="408"/>
      <c r="AE74" s="237"/>
      <c r="AF74" s="237"/>
      <c r="AG74" s="237"/>
      <c r="AH74" s="238"/>
      <c r="AI74" s="236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8"/>
      <c r="AV74" s="236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8"/>
    </row>
    <row r="75" spans="2:60" ht="14" outlineLevel="1">
      <c r="B75" s="512"/>
      <c r="C75" s="569"/>
      <c r="D75" s="80" t="s">
        <v>9</v>
      </c>
      <c r="E75" s="423"/>
      <c r="F75" s="109" t="s">
        <v>115</v>
      </c>
      <c r="G75" s="425"/>
      <c r="H75" s="209">
        <f t="shared" si="4"/>
        <v>260000</v>
      </c>
      <c r="I75" s="236"/>
      <c r="J75" s="237"/>
      <c r="K75" s="405">
        <v>50000</v>
      </c>
      <c r="L75" s="406"/>
      <c r="M75" s="408"/>
      <c r="N75" s="237"/>
      <c r="O75" s="237"/>
      <c r="P75" s="237"/>
      <c r="Q75" s="237"/>
      <c r="R75" s="237"/>
      <c r="S75" s="237"/>
      <c r="T75" s="237"/>
      <c r="U75" s="238"/>
      <c r="V75" s="236"/>
      <c r="W75" s="237"/>
      <c r="X75" s="237"/>
      <c r="Y75" s="237"/>
      <c r="Z75" s="237"/>
      <c r="AA75" s="405">
        <v>210000</v>
      </c>
      <c r="AB75" s="406"/>
      <c r="AC75" s="406"/>
      <c r="AD75" s="408"/>
      <c r="AE75" s="237"/>
      <c r="AF75" s="237"/>
      <c r="AG75" s="237"/>
      <c r="AH75" s="238"/>
      <c r="AI75" s="236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8"/>
      <c r="AV75" s="236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8"/>
    </row>
    <row r="76" spans="2:60" ht="15" outlineLevel="1" thickBot="1">
      <c r="B76" s="512"/>
      <c r="C76" s="569"/>
      <c r="D76" s="80" t="s">
        <v>9</v>
      </c>
      <c r="E76" s="423"/>
      <c r="F76" s="109" t="s">
        <v>116</v>
      </c>
      <c r="G76" s="425"/>
      <c r="H76" s="209">
        <f t="shared" si="4"/>
        <v>70000</v>
      </c>
      <c r="I76" s="236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8"/>
      <c r="V76" s="236"/>
      <c r="W76" s="237"/>
      <c r="X76" s="237"/>
      <c r="Y76" s="86"/>
      <c r="Z76" s="429">
        <v>70000</v>
      </c>
      <c r="AA76" s="430"/>
      <c r="AB76" s="430"/>
      <c r="AC76" s="431"/>
      <c r="AD76" s="237"/>
      <c r="AE76" s="237"/>
      <c r="AF76" s="237"/>
      <c r="AG76" s="237"/>
      <c r="AH76" s="238"/>
      <c r="AI76" s="236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8"/>
      <c r="AV76" s="236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8"/>
    </row>
    <row r="77" spans="2:60" ht="19" customHeight="1" outlineLevel="1">
      <c r="B77" s="512"/>
      <c r="C77" s="569"/>
      <c r="D77" s="80" t="s">
        <v>9</v>
      </c>
      <c r="E77" s="423" t="s">
        <v>104</v>
      </c>
      <c r="F77" s="109" t="s">
        <v>105</v>
      </c>
      <c r="G77" s="425"/>
      <c r="H77" s="113">
        <f t="shared" ref="H77:H100" si="5">SUM(I77:BH77)</f>
        <v>90000</v>
      </c>
      <c r="I77" s="236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8"/>
      <c r="V77" s="236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8"/>
      <c r="AI77" s="236"/>
      <c r="AJ77" s="237"/>
      <c r="AK77" s="237"/>
      <c r="AL77" s="237"/>
      <c r="AM77" s="405">
        <v>90000</v>
      </c>
      <c r="AN77" s="406"/>
      <c r="AO77" s="406"/>
      <c r="AP77" s="406"/>
      <c r="AQ77" s="408"/>
      <c r="AR77" s="237"/>
      <c r="AS77" s="237"/>
      <c r="AT77" s="237"/>
      <c r="AU77" s="238"/>
      <c r="AV77" s="236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8"/>
    </row>
    <row r="78" spans="2:60" ht="19" customHeight="1" outlineLevel="1">
      <c r="B78" s="512"/>
      <c r="C78" s="569"/>
      <c r="D78" s="80" t="s">
        <v>9</v>
      </c>
      <c r="E78" s="423"/>
      <c r="F78" s="109" t="s">
        <v>110</v>
      </c>
      <c r="G78" s="425"/>
      <c r="H78" s="113">
        <f t="shared" si="5"/>
        <v>35000</v>
      </c>
      <c r="I78" s="236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8"/>
      <c r="V78" s="236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405">
        <v>35000</v>
      </c>
      <c r="AH78" s="406"/>
      <c r="AI78" s="406"/>
      <c r="AJ78" s="406"/>
      <c r="AK78" s="408"/>
      <c r="AL78" s="237"/>
      <c r="AM78" s="237"/>
      <c r="AN78" s="237"/>
      <c r="AO78" s="237"/>
      <c r="AP78" s="237"/>
      <c r="AQ78" s="237"/>
      <c r="AR78" s="237"/>
      <c r="AS78" s="237"/>
      <c r="AT78" s="237"/>
      <c r="AU78" s="238"/>
      <c r="AV78" s="236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8"/>
    </row>
    <row r="79" spans="2:60" ht="19" customHeight="1" outlineLevel="1">
      <c r="B79" s="512"/>
      <c r="C79" s="569"/>
      <c r="D79" s="80" t="s">
        <v>9</v>
      </c>
      <c r="E79" s="423"/>
      <c r="F79" s="109" t="s">
        <v>161</v>
      </c>
      <c r="G79" s="425"/>
      <c r="H79" s="113">
        <f t="shared" si="5"/>
        <v>30000</v>
      </c>
      <c r="I79" s="236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8"/>
      <c r="V79" s="236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8"/>
      <c r="AI79" s="236"/>
      <c r="AJ79" s="237"/>
      <c r="AK79" s="237"/>
      <c r="AL79" s="237"/>
      <c r="AM79" s="237"/>
      <c r="AN79" s="237"/>
      <c r="AO79" s="405">
        <v>30000</v>
      </c>
      <c r="AP79" s="406"/>
      <c r="AQ79" s="406"/>
      <c r="AR79" s="408"/>
      <c r="AS79" s="237"/>
      <c r="AT79" s="237"/>
      <c r="AU79" s="238"/>
      <c r="AV79" s="236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8"/>
    </row>
    <row r="80" spans="2:60" ht="19" customHeight="1" outlineLevel="1">
      <c r="B80" s="512"/>
      <c r="C80" s="569"/>
      <c r="D80" s="80" t="s">
        <v>9</v>
      </c>
      <c r="E80" s="423" t="s">
        <v>106</v>
      </c>
      <c r="F80" s="109" t="s">
        <v>145</v>
      </c>
      <c r="G80" s="425"/>
      <c r="H80" s="113">
        <f t="shared" si="5"/>
        <v>70000</v>
      </c>
      <c r="I80" s="236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8"/>
      <c r="V80" s="236"/>
      <c r="W80" s="237"/>
      <c r="X80" s="237"/>
      <c r="Y80" s="237"/>
      <c r="Z80" s="405">
        <v>70000</v>
      </c>
      <c r="AA80" s="406"/>
      <c r="AB80" s="406"/>
      <c r="AC80" s="406"/>
      <c r="AD80" s="408"/>
      <c r="AE80" s="237"/>
      <c r="AF80" s="237"/>
      <c r="AG80" s="237"/>
      <c r="AH80" s="238"/>
      <c r="AI80" s="236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8"/>
      <c r="AV80" s="236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8"/>
    </row>
    <row r="81" spans="2:60" ht="19" customHeight="1" outlineLevel="1">
      <c r="B81" s="512"/>
      <c r="C81" s="569"/>
      <c r="D81" s="80" t="s">
        <v>9</v>
      </c>
      <c r="E81" s="423"/>
      <c r="F81" s="109" t="s">
        <v>160</v>
      </c>
      <c r="G81" s="425"/>
      <c r="H81" s="113">
        <f t="shared" si="5"/>
        <v>25000</v>
      </c>
      <c r="I81" s="236"/>
      <c r="J81" s="237"/>
      <c r="K81" s="237"/>
      <c r="L81" s="237"/>
      <c r="M81" s="237"/>
      <c r="N81" s="237"/>
      <c r="O81" s="237"/>
      <c r="P81" s="237"/>
      <c r="Q81" s="237"/>
      <c r="R81" s="237"/>
      <c r="S81" s="237"/>
      <c r="T81" s="237"/>
      <c r="U81" s="238"/>
      <c r="V81" s="236"/>
      <c r="W81" s="237"/>
      <c r="X81" s="237"/>
      <c r="Y81" s="237"/>
      <c r="Z81" s="405">
        <v>25000</v>
      </c>
      <c r="AA81" s="406"/>
      <c r="AB81" s="406"/>
      <c r="AC81" s="406"/>
      <c r="AD81" s="408"/>
      <c r="AE81" s="237"/>
      <c r="AF81" s="237"/>
      <c r="AG81" s="237"/>
      <c r="AH81" s="238"/>
      <c r="AI81" s="236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8"/>
      <c r="AV81" s="236"/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8"/>
    </row>
    <row r="82" spans="2:60" ht="19" customHeight="1" outlineLevel="1">
      <c r="B82" s="512"/>
      <c r="C82" s="569"/>
      <c r="D82" s="80" t="s">
        <v>9</v>
      </c>
      <c r="E82" s="423" t="s">
        <v>107</v>
      </c>
      <c r="F82" s="109" t="s">
        <v>144</v>
      </c>
      <c r="G82" s="425"/>
      <c r="H82" s="113">
        <f t="shared" si="5"/>
        <v>30000</v>
      </c>
      <c r="I82" s="236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8"/>
      <c r="V82" s="236"/>
      <c r="W82" s="237"/>
      <c r="X82" s="405">
        <v>30000</v>
      </c>
      <c r="Y82" s="406"/>
      <c r="Z82" s="406"/>
      <c r="AA82" s="406"/>
      <c r="AB82" s="408"/>
      <c r="AC82" s="237"/>
      <c r="AD82" s="237"/>
      <c r="AE82" s="237"/>
      <c r="AF82" s="237"/>
      <c r="AG82" s="237"/>
      <c r="AH82" s="238"/>
      <c r="AI82" s="236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8"/>
      <c r="AV82" s="236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8"/>
    </row>
    <row r="83" spans="2:60" ht="19" customHeight="1" outlineLevel="1">
      <c r="B83" s="512"/>
      <c r="C83" s="569"/>
      <c r="D83" s="80" t="s">
        <v>3</v>
      </c>
      <c r="E83" s="423"/>
      <c r="F83" s="109" t="s">
        <v>144</v>
      </c>
      <c r="G83" s="425"/>
      <c r="H83" s="113">
        <f t="shared" si="5"/>
        <v>90000</v>
      </c>
      <c r="I83" s="236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  <c r="U83" s="238"/>
      <c r="V83" s="236"/>
      <c r="W83" s="237"/>
      <c r="X83" s="405">
        <v>90000</v>
      </c>
      <c r="Y83" s="406"/>
      <c r="Z83" s="406"/>
      <c r="AA83" s="406"/>
      <c r="AB83" s="408"/>
      <c r="AC83" s="237"/>
      <c r="AD83" s="237"/>
      <c r="AE83" s="237"/>
      <c r="AF83" s="237"/>
      <c r="AG83" s="237"/>
      <c r="AH83" s="238"/>
      <c r="AI83" s="236"/>
      <c r="AJ83" s="237"/>
      <c r="AK83" s="237"/>
      <c r="AL83" s="237"/>
      <c r="AM83" s="237"/>
      <c r="AN83" s="237"/>
      <c r="AO83" s="237"/>
      <c r="AP83" s="237"/>
      <c r="AQ83" s="237"/>
      <c r="AR83" s="237"/>
      <c r="AS83" s="237"/>
      <c r="AT83" s="237"/>
      <c r="AU83" s="238"/>
      <c r="AV83" s="236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/>
      <c r="BG83" s="237"/>
      <c r="BH83" s="238"/>
    </row>
    <row r="84" spans="2:60" ht="19" customHeight="1" outlineLevel="1">
      <c r="B84" s="512"/>
      <c r="C84" s="569"/>
      <c r="D84" s="80" t="s">
        <v>9</v>
      </c>
      <c r="E84" s="423" t="s">
        <v>108</v>
      </c>
      <c r="F84" s="109" t="s">
        <v>143</v>
      </c>
      <c r="G84" s="425"/>
      <c r="H84" s="113">
        <f t="shared" si="5"/>
        <v>75000</v>
      </c>
      <c r="I84" s="236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8"/>
      <c r="V84" s="236"/>
      <c r="W84" s="237"/>
      <c r="X84" s="237"/>
      <c r="Y84" s="237"/>
      <c r="Z84" s="237"/>
      <c r="AA84" s="237"/>
      <c r="AB84" s="237"/>
      <c r="AC84" s="237"/>
      <c r="AD84" s="237"/>
      <c r="AE84" s="237"/>
      <c r="AF84" s="237"/>
      <c r="AG84" s="237"/>
      <c r="AH84" s="238"/>
      <c r="AI84" s="236"/>
      <c r="AJ84" s="237"/>
      <c r="AK84" s="405">
        <v>75000</v>
      </c>
      <c r="AL84" s="406"/>
      <c r="AM84" s="406"/>
      <c r="AN84" s="406"/>
      <c r="AO84" s="406"/>
      <c r="AP84" s="406"/>
      <c r="AQ84" s="406"/>
      <c r="AR84" s="406"/>
      <c r="AS84" s="408"/>
      <c r="AT84" s="237"/>
      <c r="AU84" s="238"/>
      <c r="AV84" s="236"/>
      <c r="AW84" s="237"/>
      <c r="AX84" s="237"/>
      <c r="AY84" s="237"/>
      <c r="AZ84" s="237"/>
      <c r="BA84" s="237"/>
      <c r="BB84" s="237"/>
      <c r="BC84" s="237"/>
      <c r="BD84" s="237"/>
      <c r="BE84" s="237"/>
      <c r="BF84" s="237"/>
      <c r="BG84" s="237"/>
      <c r="BH84" s="238"/>
    </row>
    <row r="85" spans="2:60" ht="19" customHeight="1" outlineLevel="1">
      <c r="B85" s="512"/>
      <c r="C85" s="569"/>
      <c r="D85" s="80" t="s">
        <v>3</v>
      </c>
      <c r="E85" s="423"/>
      <c r="F85" s="109" t="s">
        <v>143</v>
      </c>
      <c r="G85" s="425"/>
      <c r="H85" s="113">
        <f t="shared" si="5"/>
        <v>90000</v>
      </c>
      <c r="I85" s="236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8"/>
      <c r="V85" s="236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8"/>
      <c r="AI85" s="236"/>
      <c r="AJ85" s="237"/>
      <c r="AK85" s="405">
        <v>90000</v>
      </c>
      <c r="AL85" s="406"/>
      <c r="AM85" s="406"/>
      <c r="AN85" s="406"/>
      <c r="AO85" s="406"/>
      <c r="AP85" s="406"/>
      <c r="AQ85" s="406"/>
      <c r="AR85" s="406"/>
      <c r="AS85" s="408"/>
      <c r="AT85" s="237"/>
      <c r="AU85" s="238"/>
      <c r="AV85" s="236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8"/>
    </row>
    <row r="86" spans="2:60" ht="19" customHeight="1" outlineLevel="1">
      <c r="B86" s="512"/>
      <c r="C86" s="569"/>
      <c r="D86" s="80" t="s">
        <v>9</v>
      </c>
      <c r="E86" s="197" t="s">
        <v>109</v>
      </c>
      <c r="F86" s="109" t="s">
        <v>142</v>
      </c>
      <c r="G86" s="425"/>
      <c r="H86" s="113">
        <f t="shared" si="5"/>
        <v>80000</v>
      </c>
      <c r="I86" s="236"/>
      <c r="J86" s="237"/>
      <c r="K86" s="237"/>
      <c r="L86" s="237"/>
      <c r="M86" s="237"/>
      <c r="N86" s="237"/>
      <c r="O86" s="237"/>
      <c r="P86" s="237"/>
      <c r="Q86" s="237"/>
      <c r="R86" s="405">
        <v>80000</v>
      </c>
      <c r="S86" s="406"/>
      <c r="T86" s="406"/>
      <c r="U86" s="406"/>
      <c r="V86" s="406"/>
      <c r="W86" s="406"/>
      <c r="X86" s="406"/>
      <c r="Y86" s="406"/>
      <c r="Z86" s="408"/>
      <c r="AA86" s="237"/>
      <c r="AB86" s="237"/>
      <c r="AC86" s="237"/>
      <c r="AD86" s="237"/>
      <c r="AE86" s="237"/>
      <c r="AF86" s="237"/>
      <c r="AG86" s="237"/>
      <c r="AH86" s="238"/>
      <c r="AI86" s="236"/>
      <c r="AJ86" s="237"/>
      <c r="AK86" s="237"/>
      <c r="AL86" s="237"/>
      <c r="AM86" s="237"/>
      <c r="AN86" s="237"/>
      <c r="AO86" s="237"/>
      <c r="AP86" s="237"/>
      <c r="AQ86" s="237"/>
      <c r="AR86" s="237"/>
      <c r="AS86" s="237"/>
      <c r="AT86" s="237"/>
      <c r="AU86" s="238"/>
      <c r="AV86" s="236"/>
      <c r="AW86" s="237"/>
      <c r="AX86" s="237"/>
      <c r="AY86" s="237"/>
      <c r="AZ86" s="237"/>
      <c r="BA86" s="237"/>
      <c r="BB86" s="237"/>
      <c r="BC86" s="237"/>
      <c r="BD86" s="237"/>
      <c r="BE86" s="237"/>
      <c r="BF86" s="237"/>
      <c r="BG86" s="237"/>
      <c r="BH86" s="238"/>
    </row>
    <row r="87" spans="2:60" ht="19" customHeight="1" outlineLevel="1">
      <c r="B87" s="512"/>
      <c r="C87" s="569"/>
      <c r="D87" s="80" t="s">
        <v>9</v>
      </c>
      <c r="E87" s="197" t="s">
        <v>111</v>
      </c>
      <c r="F87" s="109" t="s">
        <v>141</v>
      </c>
      <c r="G87" s="425"/>
      <c r="H87" s="113">
        <f t="shared" si="5"/>
        <v>30000</v>
      </c>
      <c r="I87" s="236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8"/>
      <c r="V87" s="236"/>
      <c r="W87" s="237"/>
      <c r="X87" s="237"/>
      <c r="Y87" s="237"/>
      <c r="Z87" s="237"/>
      <c r="AA87" s="237"/>
      <c r="AB87" s="237"/>
      <c r="AC87" s="237"/>
      <c r="AD87" s="237"/>
      <c r="AE87" s="237"/>
      <c r="AF87" s="237"/>
      <c r="AG87" s="237"/>
      <c r="AH87" s="412">
        <v>30000</v>
      </c>
      <c r="AI87" s="406"/>
      <c r="AJ87" s="406"/>
      <c r="AK87" s="252"/>
      <c r="AL87" s="86"/>
      <c r="AM87" s="237"/>
      <c r="AN87" s="237"/>
      <c r="AO87" s="237"/>
      <c r="AP87" s="237"/>
      <c r="AQ87" s="237"/>
      <c r="AR87" s="237"/>
      <c r="AS87" s="237"/>
      <c r="AT87" s="237"/>
      <c r="AU87" s="238"/>
      <c r="AV87" s="236"/>
      <c r="AW87" s="237"/>
      <c r="AX87" s="237"/>
      <c r="AY87" s="237"/>
      <c r="AZ87" s="237"/>
      <c r="BA87" s="237"/>
      <c r="BB87" s="237"/>
      <c r="BC87" s="237"/>
      <c r="BD87" s="237"/>
      <c r="BE87" s="237"/>
      <c r="BF87" s="237"/>
      <c r="BG87" s="237"/>
      <c r="BH87" s="238"/>
    </row>
    <row r="88" spans="2:60" ht="19" customHeight="1" outlineLevel="1">
      <c r="B88" s="512"/>
      <c r="C88" s="569"/>
      <c r="D88" s="80" t="s">
        <v>9</v>
      </c>
      <c r="E88" s="197" t="s">
        <v>62</v>
      </c>
      <c r="F88" s="109" t="s">
        <v>140</v>
      </c>
      <c r="G88" s="425"/>
      <c r="H88" s="113">
        <f t="shared" si="5"/>
        <v>58000</v>
      </c>
      <c r="I88" s="236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8"/>
      <c r="V88" s="236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8"/>
      <c r="AI88" s="236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8"/>
      <c r="AV88" s="412">
        <v>58000</v>
      </c>
      <c r="AW88" s="406"/>
      <c r="AX88" s="406"/>
      <c r="AY88" s="406"/>
      <c r="AZ88" s="406"/>
      <c r="BA88" s="406"/>
      <c r="BB88" s="406"/>
      <c r="BC88" s="406"/>
      <c r="BD88" s="406"/>
      <c r="BE88" s="406"/>
      <c r="BF88" s="406"/>
      <c r="BG88" s="406"/>
      <c r="BH88" s="407"/>
    </row>
    <row r="89" spans="2:60" ht="19" customHeight="1" outlineLevel="1">
      <c r="B89" s="512"/>
      <c r="C89" s="569"/>
      <c r="D89" s="80" t="s">
        <v>9</v>
      </c>
      <c r="E89" s="423" t="s">
        <v>112</v>
      </c>
      <c r="F89" s="109" t="s">
        <v>139</v>
      </c>
      <c r="G89" s="425"/>
      <c r="H89" s="113">
        <f t="shared" si="5"/>
        <v>40000</v>
      </c>
      <c r="I89" s="236"/>
      <c r="J89" s="237"/>
      <c r="K89" s="237"/>
      <c r="L89" s="237"/>
      <c r="M89" s="237"/>
      <c r="N89" s="237"/>
      <c r="O89" s="237"/>
      <c r="P89" s="237"/>
      <c r="Q89" s="237"/>
      <c r="R89" s="237"/>
      <c r="S89" s="237"/>
      <c r="T89" s="237"/>
      <c r="U89" s="238"/>
      <c r="V89" s="236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405">
        <v>40000</v>
      </c>
      <c r="AI89" s="406"/>
      <c r="AJ89" s="406"/>
      <c r="AK89" s="406"/>
      <c r="AL89" s="408"/>
      <c r="AM89" s="237"/>
      <c r="AN89" s="237"/>
      <c r="AO89" s="237"/>
      <c r="AP89" s="237"/>
      <c r="AQ89" s="237"/>
      <c r="AR89" s="237"/>
      <c r="AS89" s="237"/>
      <c r="AT89" s="237"/>
      <c r="AU89" s="238"/>
      <c r="AV89" s="236"/>
      <c r="AW89" s="237"/>
      <c r="AX89" s="237"/>
      <c r="AY89" s="237"/>
      <c r="AZ89" s="237"/>
      <c r="BA89" s="237"/>
      <c r="BB89" s="237"/>
      <c r="BC89" s="237"/>
      <c r="BD89" s="237"/>
      <c r="BE89" s="237"/>
      <c r="BF89" s="237"/>
      <c r="BG89" s="237"/>
      <c r="BH89" s="238"/>
    </row>
    <row r="90" spans="2:60" ht="19" customHeight="1" outlineLevel="1">
      <c r="B90" s="512"/>
      <c r="C90" s="569"/>
      <c r="D90" s="80" t="s">
        <v>3</v>
      </c>
      <c r="E90" s="423"/>
      <c r="F90" s="109" t="s">
        <v>139</v>
      </c>
      <c r="G90" s="425"/>
      <c r="H90" s="113">
        <f t="shared" si="5"/>
        <v>60000</v>
      </c>
      <c r="I90" s="236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  <c r="U90" s="238"/>
      <c r="V90" s="236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405">
        <v>60000</v>
      </c>
      <c r="AI90" s="406"/>
      <c r="AJ90" s="406"/>
      <c r="AK90" s="406"/>
      <c r="AL90" s="408"/>
      <c r="AM90" s="237"/>
      <c r="AN90" s="237"/>
      <c r="AO90" s="237"/>
      <c r="AP90" s="237"/>
      <c r="AQ90" s="237"/>
      <c r="AR90" s="237"/>
      <c r="AS90" s="237"/>
      <c r="AT90" s="237"/>
      <c r="AU90" s="238"/>
      <c r="AV90" s="236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8"/>
    </row>
    <row r="91" spans="2:60" ht="19" customHeight="1" outlineLevel="1">
      <c r="B91" s="512"/>
      <c r="C91" s="569"/>
      <c r="D91" s="80" t="s">
        <v>9</v>
      </c>
      <c r="E91" s="197" t="s">
        <v>113</v>
      </c>
      <c r="F91" s="109" t="s">
        <v>137</v>
      </c>
      <c r="G91" s="425"/>
      <c r="H91" s="113">
        <f t="shared" si="5"/>
        <v>20000</v>
      </c>
      <c r="I91" s="236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8"/>
      <c r="V91" s="236"/>
      <c r="W91" s="237"/>
      <c r="X91" s="237"/>
      <c r="Y91" s="237"/>
      <c r="Z91" s="237"/>
      <c r="AA91" s="405">
        <v>20000</v>
      </c>
      <c r="AB91" s="406"/>
      <c r="AC91" s="406"/>
      <c r="AD91" s="408"/>
      <c r="AE91" s="237"/>
      <c r="AF91" s="237"/>
      <c r="AG91" s="237"/>
      <c r="AH91" s="238"/>
      <c r="AI91" s="236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8"/>
      <c r="AV91" s="236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8"/>
    </row>
    <row r="92" spans="2:60" ht="19" customHeight="1" outlineLevel="1">
      <c r="B92" s="512"/>
      <c r="C92" s="569"/>
      <c r="D92" s="80" t="s">
        <v>9</v>
      </c>
      <c r="E92" s="197" t="s">
        <v>146</v>
      </c>
      <c r="F92" s="109" t="s">
        <v>138</v>
      </c>
      <c r="G92" s="425"/>
      <c r="H92" s="113">
        <f t="shared" si="5"/>
        <v>10000</v>
      </c>
      <c r="I92" s="236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8"/>
      <c r="V92" s="236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8"/>
      <c r="AI92" s="236"/>
      <c r="AJ92" s="237"/>
      <c r="AK92" s="237"/>
      <c r="AL92" s="405">
        <v>10000</v>
      </c>
      <c r="AM92" s="406"/>
      <c r="AN92" s="406"/>
      <c r="AO92" s="408"/>
      <c r="AP92" s="237"/>
      <c r="AQ92" s="237"/>
      <c r="AR92" s="237"/>
      <c r="AS92" s="237"/>
      <c r="AT92" s="237"/>
      <c r="AU92" s="238"/>
      <c r="AV92" s="236"/>
      <c r="AW92" s="237"/>
      <c r="AX92" s="237"/>
      <c r="AY92" s="237"/>
      <c r="AZ92" s="237"/>
      <c r="BA92" s="237"/>
      <c r="BB92" s="237"/>
      <c r="BC92" s="237"/>
      <c r="BD92" s="237"/>
      <c r="BE92" s="237"/>
      <c r="BF92" s="237"/>
      <c r="BG92" s="237"/>
      <c r="BH92" s="238"/>
    </row>
    <row r="93" spans="2:60" ht="19" customHeight="1" outlineLevel="1">
      <c r="B93" s="512"/>
      <c r="C93" s="569"/>
      <c r="D93" s="80" t="s">
        <v>9</v>
      </c>
      <c r="E93" s="423" t="s">
        <v>114</v>
      </c>
      <c r="F93" s="109" t="s">
        <v>129</v>
      </c>
      <c r="G93" s="425"/>
      <c r="H93" s="113">
        <f t="shared" si="5"/>
        <v>70000</v>
      </c>
      <c r="I93" s="236"/>
      <c r="J93" s="237"/>
      <c r="K93" s="237"/>
      <c r="L93" s="237"/>
      <c r="M93" s="237"/>
      <c r="N93" s="405">
        <v>70000</v>
      </c>
      <c r="O93" s="406"/>
      <c r="P93" s="406"/>
      <c r="Q93" s="406"/>
      <c r="R93" s="408"/>
      <c r="S93" s="237"/>
      <c r="T93" s="237"/>
      <c r="U93" s="238"/>
      <c r="V93" s="236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8"/>
      <c r="AI93" s="236"/>
      <c r="AJ93" s="237"/>
      <c r="AK93" s="237"/>
      <c r="AL93" s="237"/>
      <c r="AM93" s="237"/>
      <c r="AN93" s="237"/>
      <c r="AO93" s="237"/>
      <c r="AP93" s="237"/>
      <c r="AQ93" s="237"/>
      <c r="AR93" s="237"/>
      <c r="AS93" s="237"/>
      <c r="AT93" s="237"/>
      <c r="AU93" s="238"/>
      <c r="AV93" s="236"/>
      <c r="AW93" s="237"/>
      <c r="AX93" s="237"/>
      <c r="AY93" s="237"/>
      <c r="AZ93" s="237"/>
      <c r="BA93" s="237"/>
      <c r="BB93" s="237"/>
      <c r="BC93" s="237"/>
      <c r="BD93" s="237"/>
      <c r="BE93" s="237"/>
      <c r="BF93" s="237"/>
      <c r="BG93" s="237"/>
      <c r="BH93" s="238"/>
    </row>
    <row r="94" spans="2:60" ht="19" customHeight="1" outlineLevel="1">
      <c r="B94" s="512"/>
      <c r="C94" s="569"/>
      <c r="D94" s="80" t="s">
        <v>11</v>
      </c>
      <c r="E94" s="423"/>
      <c r="F94" s="109" t="s">
        <v>129</v>
      </c>
      <c r="G94" s="425"/>
      <c r="H94" s="113">
        <f>SUM(I94:BH94)</f>
        <v>70000</v>
      </c>
      <c r="I94" s="236"/>
      <c r="J94" s="237"/>
      <c r="K94" s="237"/>
      <c r="L94" s="237"/>
      <c r="M94" s="237"/>
      <c r="N94" s="405">
        <v>70000</v>
      </c>
      <c r="O94" s="406"/>
      <c r="P94" s="408"/>
      <c r="Q94" s="237"/>
      <c r="R94" s="237"/>
      <c r="S94" s="237"/>
      <c r="T94" s="237"/>
      <c r="U94" s="238"/>
      <c r="V94" s="236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8"/>
      <c r="AI94" s="236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8"/>
      <c r="AV94" s="236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8"/>
    </row>
    <row r="95" spans="2:60" ht="19" customHeight="1" outlineLevel="1">
      <c r="B95" s="512"/>
      <c r="C95" s="569"/>
      <c r="D95" s="80" t="s">
        <v>9</v>
      </c>
      <c r="E95" s="197" t="s">
        <v>128</v>
      </c>
      <c r="F95" s="109" t="s">
        <v>130</v>
      </c>
      <c r="G95" s="425"/>
      <c r="H95" s="113">
        <f t="shared" si="5"/>
        <v>20000</v>
      </c>
      <c r="I95" s="236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8"/>
      <c r="V95" s="236"/>
      <c r="W95" s="237"/>
      <c r="X95" s="237"/>
      <c r="Y95" s="237"/>
      <c r="Z95" s="237"/>
      <c r="AA95" s="237"/>
      <c r="AB95" s="237"/>
      <c r="AC95" s="237"/>
      <c r="AD95" s="237"/>
      <c r="AE95" s="405">
        <v>20000</v>
      </c>
      <c r="AF95" s="406"/>
      <c r="AG95" s="406"/>
      <c r="AH95" s="407"/>
      <c r="AI95" s="236"/>
      <c r="AJ95" s="237"/>
      <c r="AK95" s="237"/>
      <c r="AL95" s="237"/>
      <c r="AM95" s="237"/>
      <c r="AN95" s="237"/>
      <c r="AO95" s="237"/>
      <c r="AP95" s="237"/>
      <c r="AQ95" s="237"/>
      <c r="AR95" s="237"/>
      <c r="AS95" s="237"/>
      <c r="AT95" s="237"/>
      <c r="AU95" s="238"/>
      <c r="AV95" s="236"/>
      <c r="AW95" s="237"/>
      <c r="AX95" s="237"/>
      <c r="AY95" s="237"/>
      <c r="AZ95" s="237"/>
      <c r="BA95" s="237"/>
      <c r="BB95" s="237"/>
      <c r="BC95" s="237"/>
      <c r="BD95" s="237"/>
      <c r="BE95" s="237"/>
      <c r="BF95" s="237"/>
      <c r="BG95" s="237"/>
      <c r="BH95" s="238"/>
    </row>
    <row r="96" spans="2:60" ht="19" customHeight="1" outlineLevel="1">
      <c r="B96" s="512"/>
      <c r="C96" s="569"/>
      <c r="D96" s="80" t="s">
        <v>9</v>
      </c>
      <c r="E96" s="197" t="s">
        <v>117</v>
      </c>
      <c r="F96" s="109" t="s">
        <v>131</v>
      </c>
      <c r="G96" s="425"/>
      <c r="H96" s="113">
        <f t="shared" si="5"/>
        <v>50000</v>
      </c>
      <c r="I96" s="236"/>
      <c r="J96" s="237"/>
      <c r="K96" s="237"/>
      <c r="L96" s="237"/>
      <c r="M96" s="237"/>
      <c r="N96" s="237"/>
      <c r="O96" s="237"/>
      <c r="P96" s="405">
        <v>50000</v>
      </c>
      <c r="Q96" s="406"/>
      <c r="R96" s="406"/>
      <c r="S96" s="406"/>
      <c r="T96" s="408"/>
      <c r="U96" s="238"/>
      <c r="V96" s="236"/>
      <c r="W96" s="237"/>
      <c r="X96" s="237"/>
      <c r="Y96" s="237"/>
      <c r="Z96" s="237"/>
      <c r="AA96" s="237"/>
      <c r="AB96" s="237"/>
      <c r="AC96" s="237"/>
      <c r="AD96" s="237"/>
      <c r="AE96" s="237"/>
      <c r="AF96" s="237"/>
      <c r="AG96" s="237"/>
      <c r="AH96" s="238"/>
      <c r="AI96" s="236"/>
      <c r="AJ96" s="237"/>
      <c r="AK96" s="237"/>
      <c r="AL96" s="237"/>
      <c r="AM96" s="237"/>
      <c r="AN96" s="237"/>
      <c r="AO96" s="237"/>
      <c r="AP96" s="237"/>
      <c r="AQ96" s="237"/>
      <c r="AR96" s="237"/>
      <c r="AS96" s="237"/>
      <c r="AT96" s="237"/>
      <c r="AU96" s="238"/>
      <c r="AV96" s="236"/>
      <c r="AW96" s="237"/>
      <c r="AX96" s="237"/>
      <c r="AY96" s="237"/>
      <c r="AZ96" s="237"/>
      <c r="BA96" s="237"/>
      <c r="BB96" s="237"/>
      <c r="BC96" s="237"/>
      <c r="BD96" s="237"/>
      <c r="BE96" s="237"/>
      <c r="BF96" s="237"/>
      <c r="BG96" s="237"/>
      <c r="BH96" s="238"/>
    </row>
    <row r="97" spans="2:60" ht="19" customHeight="1" outlineLevel="1">
      <c r="B97" s="512"/>
      <c r="C97" s="569"/>
      <c r="D97" s="80" t="s">
        <v>9</v>
      </c>
      <c r="E97" s="198" t="s">
        <v>118</v>
      </c>
      <c r="F97" s="109" t="s">
        <v>132</v>
      </c>
      <c r="G97" s="425"/>
      <c r="H97" s="113">
        <f t="shared" si="5"/>
        <v>35000</v>
      </c>
      <c r="I97" s="236"/>
      <c r="J97" s="405">
        <v>35000</v>
      </c>
      <c r="K97" s="406"/>
      <c r="L97" s="406"/>
      <c r="M97" s="408"/>
      <c r="N97" s="237"/>
      <c r="O97" s="237"/>
      <c r="P97" s="237"/>
      <c r="Q97" s="237"/>
      <c r="R97" s="237"/>
      <c r="S97" s="237"/>
      <c r="T97" s="237"/>
      <c r="U97" s="238"/>
      <c r="V97" s="236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8"/>
      <c r="AI97" s="236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8"/>
      <c r="AV97" s="236"/>
      <c r="AW97" s="237"/>
      <c r="AX97" s="237"/>
      <c r="AY97" s="237"/>
      <c r="AZ97" s="237"/>
      <c r="BA97" s="237"/>
      <c r="BB97" s="237"/>
      <c r="BC97" s="237"/>
      <c r="BD97" s="237"/>
      <c r="BE97" s="237"/>
      <c r="BF97" s="237"/>
      <c r="BG97" s="237"/>
      <c r="BH97" s="238"/>
    </row>
    <row r="98" spans="2:60" ht="19" customHeight="1" outlineLevel="1">
      <c r="B98" s="512"/>
      <c r="C98" s="569"/>
      <c r="D98" s="80" t="s">
        <v>9</v>
      </c>
      <c r="E98" s="589" t="s">
        <v>119</v>
      </c>
      <c r="F98" s="109" t="s">
        <v>154</v>
      </c>
      <c r="G98" s="425"/>
      <c r="H98" s="113">
        <f t="shared" si="5"/>
        <v>35000</v>
      </c>
      <c r="I98" s="236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8"/>
      <c r="V98" s="412">
        <v>35000</v>
      </c>
      <c r="W98" s="406"/>
      <c r="X98" s="406"/>
      <c r="Y98" s="408"/>
      <c r="Z98" s="237"/>
      <c r="AA98" s="237"/>
      <c r="AB98" s="237"/>
      <c r="AC98" s="237"/>
      <c r="AD98" s="237"/>
      <c r="AE98" s="237"/>
      <c r="AF98" s="237"/>
      <c r="AG98" s="237"/>
      <c r="AH98" s="238"/>
      <c r="AI98" s="236"/>
      <c r="AJ98" s="237"/>
      <c r="AK98" s="237"/>
      <c r="AL98" s="237"/>
      <c r="AM98" s="237"/>
      <c r="AN98" s="237"/>
      <c r="AO98" s="237"/>
      <c r="AP98" s="237"/>
      <c r="AQ98" s="237"/>
      <c r="AR98" s="237"/>
      <c r="AS98" s="237"/>
      <c r="AT98" s="237"/>
      <c r="AU98" s="238"/>
      <c r="AV98" s="236"/>
      <c r="AW98" s="237"/>
      <c r="AX98" s="237"/>
      <c r="AY98" s="237"/>
      <c r="AZ98" s="237"/>
      <c r="BA98" s="237"/>
      <c r="BB98" s="237"/>
      <c r="BC98" s="237"/>
      <c r="BD98" s="237"/>
      <c r="BE98" s="237"/>
      <c r="BF98" s="237"/>
      <c r="BG98" s="237"/>
      <c r="BH98" s="238"/>
    </row>
    <row r="99" spans="2:60" ht="19" customHeight="1" outlineLevel="1">
      <c r="B99" s="512"/>
      <c r="C99" s="569"/>
      <c r="D99" s="80" t="s">
        <v>3</v>
      </c>
      <c r="E99" s="589"/>
      <c r="F99" s="109" t="s">
        <v>154</v>
      </c>
      <c r="G99" s="425"/>
      <c r="H99" s="113">
        <f t="shared" si="5"/>
        <v>25000</v>
      </c>
      <c r="I99" s="236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40"/>
      <c r="V99" s="406">
        <v>25000</v>
      </c>
      <c r="W99" s="406"/>
      <c r="X99" s="406"/>
      <c r="Y99" s="408"/>
      <c r="Z99" s="237"/>
      <c r="AA99" s="237"/>
      <c r="AB99" s="237"/>
      <c r="AC99" s="237"/>
      <c r="AD99" s="237"/>
      <c r="AE99" s="237"/>
      <c r="AF99" s="237"/>
      <c r="AG99" s="237"/>
      <c r="AH99" s="238"/>
      <c r="AI99" s="236"/>
      <c r="AJ99" s="237"/>
      <c r="AK99" s="237"/>
      <c r="AL99" s="237"/>
      <c r="AM99" s="237"/>
      <c r="AN99" s="237"/>
      <c r="AO99" s="237"/>
      <c r="AP99" s="237"/>
      <c r="AQ99" s="237"/>
      <c r="AR99" s="237"/>
      <c r="AS99" s="237"/>
      <c r="AT99" s="237"/>
      <c r="AU99" s="238"/>
      <c r="AV99" s="236"/>
      <c r="AW99" s="237"/>
      <c r="AX99" s="237"/>
      <c r="AY99" s="237"/>
      <c r="AZ99" s="237"/>
      <c r="BA99" s="237"/>
      <c r="BB99" s="237"/>
      <c r="BC99" s="237"/>
      <c r="BD99" s="237"/>
      <c r="BE99" s="237"/>
      <c r="BF99" s="237"/>
      <c r="BG99" s="237"/>
      <c r="BH99" s="238"/>
    </row>
    <row r="100" spans="2:60" ht="19" customHeight="1" outlineLevel="1" thickBot="1">
      <c r="B100" s="512"/>
      <c r="C100" s="569"/>
      <c r="D100" s="80" t="s">
        <v>9</v>
      </c>
      <c r="E100" s="198" t="s">
        <v>120</v>
      </c>
      <c r="F100" s="111" t="s">
        <v>133</v>
      </c>
      <c r="G100" s="425"/>
      <c r="H100" s="113">
        <f t="shared" si="5"/>
        <v>25000</v>
      </c>
      <c r="I100" s="236"/>
      <c r="J100" s="429">
        <v>25000</v>
      </c>
      <c r="K100" s="430"/>
      <c r="L100" s="430"/>
      <c r="M100" s="431"/>
      <c r="N100" s="237"/>
      <c r="O100" s="237"/>
      <c r="P100" s="237"/>
      <c r="Q100" s="237"/>
      <c r="R100" s="237"/>
      <c r="S100" s="237"/>
      <c r="T100" s="237"/>
      <c r="U100" s="238"/>
      <c r="V100" s="236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8"/>
      <c r="AI100" s="236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8"/>
      <c r="AV100" s="236"/>
      <c r="AW100" s="237"/>
      <c r="AX100" s="237"/>
      <c r="AY100" s="237"/>
      <c r="AZ100" s="237"/>
      <c r="BA100" s="237"/>
      <c r="BB100" s="237"/>
      <c r="BC100" s="237"/>
      <c r="BD100" s="237"/>
      <c r="BE100" s="237"/>
      <c r="BF100" s="237"/>
      <c r="BG100" s="237"/>
      <c r="BH100" s="238"/>
    </row>
    <row r="101" spans="2:60" ht="19" customHeight="1" thickBot="1">
      <c r="B101" s="513"/>
      <c r="C101" s="570"/>
      <c r="D101" s="120"/>
      <c r="E101" s="193"/>
      <c r="F101" s="121"/>
      <c r="G101" s="23" t="s">
        <v>57</v>
      </c>
      <c r="H101" s="122">
        <f>SUM(H69:H100)</f>
        <v>4084000</v>
      </c>
      <c r="I101" s="461">
        <f>SUM(I69:M100)</f>
        <v>160000</v>
      </c>
      <c r="J101" s="462"/>
      <c r="K101" s="462"/>
      <c r="L101" s="462"/>
      <c r="M101" s="463"/>
      <c r="N101" s="464">
        <f>SUM(N77:Q100)</f>
        <v>190000</v>
      </c>
      <c r="O101" s="462"/>
      <c r="P101" s="462"/>
      <c r="Q101" s="463"/>
      <c r="R101" s="464">
        <f>SUM(R77:U100)</f>
        <v>80000</v>
      </c>
      <c r="S101" s="462"/>
      <c r="T101" s="462"/>
      <c r="U101" s="585"/>
      <c r="V101" s="461">
        <f>SUM(V69:Y100)</f>
        <v>180000</v>
      </c>
      <c r="W101" s="462"/>
      <c r="X101" s="462"/>
      <c r="Y101" s="463"/>
      <c r="Z101" s="464">
        <f>SUM(Z69:AD100)</f>
        <v>2936000</v>
      </c>
      <c r="AA101" s="462"/>
      <c r="AB101" s="462"/>
      <c r="AC101" s="462"/>
      <c r="AD101" s="463"/>
      <c r="AE101" s="464">
        <f>SUM(AE77:AH100)</f>
        <v>185000</v>
      </c>
      <c r="AF101" s="462"/>
      <c r="AG101" s="462"/>
      <c r="AH101" s="585"/>
      <c r="AI101" s="461">
        <f>SUM(AI77:AL100)</f>
        <v>175000</v>
      </c>
      <c r="AJ101" s="462"/>
      <c r="AK101" s="462"/>
      <c r="AL101" s="463"/>
      <c r="AM101" s="464">
        <f>SUM(AM77:AQ100)</f>
        <v>120000</v>
      </c>
      <c r="AN101" s="462"/>
      <c r="AO101" s="462"/>
      <c r="AP101" s="462"/>
      <c r="AQ101" s="463"/>
      <c r="AR101" s="464">
        <f>SUM(AR77:AU100)</f>
        <v>0</v>
      </c>
      <c r="AS101" s="462"/>
      <c r="AT101" s="462"/>
      <c r="AU101" s="585"/>
      <c r="AV101" s="461">
        <f>SUM(AV77:AZ100)</f>
        <v>58000</v>
      </c>
      <c r="AW101" s="462"/>
      <c r="AX101" s="462"/>
      <c r="AY101" s="462"/>
      <c r="AZ101" s="463"/>
      <c r="BA101" s="464">
        <f>SUM(BA77:BD100)</f>
        <v>0</v>
      </c>
      <c r="BB101" s="462"/>
      <c r="BC101" s="462"/>
      <c r="BD101" s="463"/>
      <c r="BE101" s="464">
        <f>SUM(BE77:BH100)</f>
        <v>0</v>
      </c>
      <c r="BF101" s="462"/>
      <c r="BG101" s="462"/>
      <c r="BH101" s="585"/>
    </row>
    <row r="102" spans="2:60" ht="19" customHeight="1" outlineLevel="1" thickBot="1">
      <c r="B102" s="511" t="s">
        <v>67</v>
      </c>
      <c r="C102" s="523">
        <f>H106/H114</f>
        <v>1.5581627608042667E-2</v>
      </c>
      <c r="D102" s="14" t="s">
        <v>45</v>
      </c>
      <c r="E102" s="189" t="s">
        <v>46</v>
      </c>
      <c r="F102" s="81" t="s">
        <v>47</v>
      </c>
      <c r="G102" s="15" t="s">
        <v>48</v>
      </c>
      <c r="H102" s="152"/>
      <c r="I102" s="492"/>
      <c r="J102" s="493"/>
      <c r="K102" s="493"/>
      <c r="L102" s="493"/>
      <c r="M102" s="493"/>
      <c r="N102" s="493"/>
      <c r="O102" s="493"/>
      <c r="P102" s="493"/>
      <c r="Q102" s="493"/>
      <c r="R102" s="493"/>
      <c r="S102" s="493"/>
      <c r="T102" s="493"/>
      <c r="U102" s="493"/>
      <c r="V102" s="493"/>
      <c r="W102" s="493"/>
      <c r="X102" s="493"/>
      <c r="Y102" s="493"/>
      <c r="Z102" s="493"/>
      <c r="AA102" s="493"/>
      <c r="AB102" s="493"/>
      <c r="AC102" s="493"/>
      <c r="AD102" s="493"/>
      <c r="AE102" s="493"/>
      <c r="AF102" s="493"/>
      <c r="AG102" s="493"/>
      <c r="AH102" s="493"/>
      <c r="AI102" s="493"/>
      <c r="AJ102" s="493"/>
      <c r="AK102" s="493"/>
      <c r="AL102" s="493"/>
      <c r="AM102" s="493"/>
      <c r="AN102" s="493"/>
      <c r="AO102" s="493"/>
      <c r="AP102" s="493"/>
      <c r="AQ102" s="493"/>
      <c r="AR102" s="493"/>
      <c r="AS102" s="493"/>
      <c r="AT102" s="493"/>
      <c r="AU102" s="493"/>
      <c r="AV102" s="493"/>
      <c r="AW102" s="493"/>
      <c r="AX102" s="493"/>
      <c r="AY102" s="493"/>
      <c r="AZ102" s="493"/>
      <c r="BA102" s="493"/>
      <c r="BB102" s="493"/>
      <c r="BC102" s="493"/>
      <c r="BD102" s="493"/>
      <c r="BE102" s="493"/>
      <c r="BF102" s="493"/>
      <c r="BG102" s="493"/>
      <c r="BH102" s="494"/>
    </row>
    <row r="103" spans="2:60" ht="19" customHeight="1" outlineLevel="1">
      <c r="B103" s="512"/>
      <c r="C103" s="524"/>
      <c r="D103" s="123" t="s">
        <v>4</v>
      </c>
      <c r="E103" s="194" t="s">
        <v>67</v>
      </c>
      <c r="F103" s="124"/>
      <c r="G103" s="426" t="s">
        <v>56</v>
      </c>
      <c r="H103" s="113">
        <f>SUM(I103:BH103)</f>
        <v>390000</v>
      </c>
      <c r="I103" s="445">
        <v>33000</v>
      </c>
      <c r="J103" s="416"/>
      <c r="K103" s="416"/>
      <c r="L103" s="416"/>
      <c r="M103" s="416"/>
      <c r="N103" s="416">
        <v>33000</v>
      </c>
      <c r="O103" s="416"/>
      <c r="P103" s="416"/>
      <c r="Q103" s="416"/>
      <c r="R103" s="416">
        <v>33000</v>
      </c>
      <c r="S103" s="416"/>
      <c r="T103" s="416"/>
      <c r="U103" s="417"/>
      <c r="V103" s="445">
        <v>33000</v>
      </c>
      <c r="W103" s="416"/>
      <c r="X103" s="416"/>
      <c r="Y103" s="416"/>
      <c r="Z103" s="416">
        <v>33000</v>
      </c>
      <c r="AA103" s="416"/>
      <c r="AB103" s="416"/>
      <c r="AC103" s="416"/>
      <c r="AD103" s="416"/>
      <c r="AE103" s="416">
        <v>33000</v>
      </c>
      <c r="AF103" s="416"/>
      <c r="AG103" s="416"/>
      <c r="AH103" s="417"/>
      <c r="AI103" s="445">
        <v>32000</v>
      </c>
      <c r="AJ103" s="416"/>
      <c r="AK103" s="416"/>
      <c r="AL103" s="416"/>
      <c r="AM103" s="416">
        <v>32000</v>
      </c>
      <c r="AN103" s="416"/>
      <c r="AO103" s="416"/>
      <c r="AP103" s="416"/>
      <c r="AQ103" s="416"/>
      <c r="AR103" s="416">
        <v>32000</v>
      </c>
      <c r="AS103" s="416"/>
      <c r="AT103" s="416"/>
      <c r="AU103" s="417"/>
      <c r="AV103" s="415">
        <v>32000</v>
      </c>
      <c r="AW103" s="416"/>
      <c r="AX103" s="416"/>
      <c r="AY103" s="416"/>
      <c r="AZ103" s="416"/>
      <c r="BA103" s="416">
        <v>32000</v>
      </c>
      <c r="BB103" s="416"/>
      <c r="BC103" s="416"/>
      <c r="BD103" s="416"/>
      <c r="BE103" s="416">
        <v>32000</v>
      </c>
      <c r="BF103" s="416"/>
      <c r="BG103" s="416"/>
      <c r="BH103" s="417"/>
    </row>
    <row r="104" spans="2:60" ht="19" customHeight="1" outlineLevel="1">
      <c r="B104" s="512"/>
      <c r="C104" s="524"/>
      <c r="D104" s="80" t="s">
        <v>3</v>
      </c>
      <c r="E104" s="195" t="s">
        <v>175</v>
      </c>
      <c r="F104" s="109"/>
      <c r="G104" s="425"/>
      <c r="H104" s="113">
        <f>SUM(I104:BH104)</f>
        <v>35000</v>
      </c>
      <c r="I104" s="323"/>
      <c r="J104" s="322"/>
      <c r="K104" s="322"/>
      <c r="L104" s="322"/>
      <c r="M104" s="322"/>
      <c r="N104" s="322"/>
      <c r="O104" s="322"/>
      <c r="P104" s="322"/>
      <c r="Q104" s="322"/>
      <c r="R104" s="322"/>
      <c r="S104" s="322"/>
      <c r="T104" s="322"/>
      <c r="U104" s="324"/>
      <c r="V104" s="323"/>
      <c r="W104" s="322"/>
      <c r="X104" s="406">
        <v>35000</v>
      </c>
      <c r="Y104" s="406"/>
      <c r="Z104" s="406"/>
      <c r="AA104" s="408"/>
      <c r="AB104" s="322"/>
      <c r="AC104" s="322"/>
      <c r="AD104" s="322"/>
      <c r="AE104" s="322"/>
      <c r="AF104" s="322"/>
      <c r="AG104" s="322"/>
      <c r="AH104" s="324"/>
      <c r="AI104" s="323"/>
      <c r="AJ104" s="322"/>
      <c r="AK104" s="322"/>
      <c r="AL104" s="322"/>
      <c r="AM104" s="322"/>
      <c r="AN104" s="322"/>
      <c r="AO104" s="322"/>
      <c r="AP104" s="322"/>
      <c r="AQ104" s="322"/>
      <c r="AR104" s="322"/>
      <c r="AS104" s="322"/>
      <c r="AT104" s="322"/>
      <c r="AU104" s="324"/>
      <c r="AV104" s="320"/>
      <c r="AW104" s="322"/>
      <c r="AX104" s="322"/>
      <c r="AY104" s="322"/>
      <c r="AZ104" s="322"/>
      <c r="BA104" s="322"/>
      <c r="BB104" s="322"/>
      <c r="BC104" s="322"/>
      <c r="BD104" s="322"/>
      <c r="BE104" s="322"/>
      <c r="BF104" s="322"/>
      <c r="BG104" s="322"/>
      <c r="BH104" s="324"/>
    </row>
    <row r="105" spans="2:60" ht="19" customHeight="1" outlineLevel="1">
      <c r="B105" s="512"/>
      <c r="C105" s="524"/>
      <c r="D105" s="80" t="s">
        <v>5</v>
      </c>
      <c r="E105" s="195" t="s">
        <v>175</v>
      </c>
      <c r="F105" s="109"/>
      <c r="G105" s="425"/>
      <c r="H105" s="113">
        <f>SUM(I105:BH105)</f>
        <v>35000</v>
      </c>
      <c r="I105" s="323"/>
      <c r="J105" s="322"/>
      <c r="K105" s="322"/>
      <c r="L105" s="322"/>
      <c r="M105" s="322"/>
      <c r="N105" s="322"/>
      <c r="O105" s="322"/>
      <c r="P105" s="322"/>
      <c r="Q105" s="322"/>
      <c r="R105" s="322"/>
      <c r="S105" s="322"/>
      <c r="T105" s="322"/>
      <c r="U105" s="324"/>
      <c r="V105" s="323"/>
      <c r="W105" s="322"/>
      <c r="X105" s="432">
        <v>35000</v>
      </c>
      <c r="Y105" s="432"/>
      <c r="Z105" s="432"/>
      <c r="AA105" s="432"/>
      <c r="AB105" s="322"/>
      <c r="AC105" s="322"/>
      <c r="AD105" s="322"/>
      <c r="AE105" s="322"/>
      <c r="AF105" s="322"/>
      <c r="AG105" s="322"/>
      <c r="AH105" s="324"/>
      <c r="AI105" s="323"/>
      <c r="AJ105" s="322"/>
      <c r="AK105" s="322"/>
      <c r="AL105" s="322"/>
      <c r="AM105" s="322"/>
      <c r="AN105" s="322"/>
      <c r="AO105" s="322"/>
      <c r="AP105" s="322"/>
      <c r="AQ105" s="322"/>
      <c r="AR105" s="322"/>
      <c r="AS105" s="322"/>
      <c r="AT105" s="322"/>
      <c r="AU105" s="324"/>
      <c r="AV105" s="320"/>
      <c r="AW105" s="322"/>
      <c r="AX105" s="322"/>
      <c r="AY105" s="322"/>
      <c r="AZ105" s="322"/>
      <c r="BA105" s="322"/>
      <c r="BB105" s="322"/>
      <c r="BC105" s="322"/>
      <c r="BD105" s="322"/>
      <c r="BE105" s="322"/>
      <c r="BF105" s="322"/>
      <c r="BG105" s="322"/>
      <c r="BH105" s="324"/>
    </row>
    <row r="106" spans="2:60" ht="19" customHeight="1" thickBot="1">
      <c r="B106" s="513"/>
      <c r="C106" s="525"/>
      <c r="D106" s="118"/>
      <c r="E106" s="192"/>
      <c r="F106" s="117"/>
      <c r="G106" s="23" t="s">
        <v>57</v>
      </c>
      <c r="H106" s="154">
        <f>SUM(H103:H105)</f>
        <v>460000</v>
      </c>
      <c r="I106" s="418">
        <f>SUM(I103:M103)</f>
        <v>33000</v>
      </c>
      <c r="J106" s="419"/>
      <c r="K106" s="419"/>
      <c r="L106" s="419"/>
      <c r="M106" s="420"/>
      <c r="N106" s="421">
        <f>SUM(N103:Q103)</f>
        <v>33000</v>
      </c>
      <c r="O106" s="419"/>
      <c r="P106" s="419"/>
      <c r="Q106" s="420"/>
      <c r="R106" s="421">
        <f>SUM(R103:U103)</f>
        <v>33000</v>
      </c>
      <c r="S106" s="419"/>
      <c r="T106" s="419"/>
      <c r="U106" s="422"/>
      <c r="V106" s="418">
        <f>SUM(V103:Y105)</f>
        <v>103000</v>
      </c>
      <c r="W106" s="419"/>
      <c r="X106" s="419"/>
      <c r="Y106" s="420"/>
      <c r="Z106" s="421">
        <f>SUM(Z103:AD105)</f>
        <v>33000</v>
      </c>
      <c r="AA106" s="419"/>
      <c r="AB106" s="419"/>
      <c r="AC106" s="419"/>
      <c r="AD106" s="420"/>
      <c r="AE106" s="421">
        <f>SUM(AE103:AH103)</f>
        <v>33000</v>
      </c>
      <c r="AF106" s="419"/>
      <c r="AG106" s="419"/>
      <c r="AH106" s="422"/>
      <c r="AI106" s="418">
        <f>SUM(AI103:AL103)</f>
        <v>32000</v>
      </c>
      <c r="AJ106" s="419"/>
      <c r="AK106" s="419"/>
      <c r="AL106" s="420"/>
      <c r="AM106" s="421">
        <f>SUM(AM103:AQ103)</f>
        <v>32000</v>
      </c>
      <c r="AN106" s="419"/>
      <c r="AO106" s="419"/>
      <c r="AP106" s="419"/>
      <c r="AQ106" s="420"/>
      <c r="AR106" s="421">
        <f>SUM(AR103:AU103)</f>
        <v>32000</v>
      </c>
      <c r="AS106" s="419"/>
      <c r="AT106" s="419"/>
      <c r="AU106" s="422"/>
      <c r="AV106" s="419">
        <f>SUM(AV103:AZ103)</f>
        <v>32000</v>
      </c>
      <c r="AW106" s="419"/>
      <c r="AX106" s="419"/>
      <c r="AY106" s="419"/>
      <c r="AZ106" s="420"/>
      <c r="BA106" s="421">
        <f>SUM(BA103:BD103)</f>
        <v>32000</v>
      </c>
      <c r="BB106" s="419"/>
      <c r="BC106" s="419"/>
      <c r="BD106" s="420"/>
      <c r="BE106" s="421">
        <f>SUM(BE103:BH103)</f>
        <v>32000</v>
      </c>
      <c r="BF106" s="419"/>
      <c r="BG106" s="419"/>
      <c r="BH106" s="422"/>
    </row>
    <row r="107" spans="2:60" ht="19" customHeight="1" outlineLevel="1" thickBot="1">
      <c r="B107" s="511" t="s">
        <v>68</v>
      </c>
      <c r="C107" s="514">
        <f>H113/H114</f>
        <v>1.3616987605289461E-2</v>
      </c>
      <c r="D107" s="14" t="s">
        <v>45</v>
      </c>
      <c r="E107" s="189" t="s">
        <v>46</v>
      </c>
      <c r="F107" s="81" t="s">
        <v>47</v>
      </c>
      <c r="G107" s="15" t="s">
        <v>48</v>
      </c>
      <c r="H107" s="156"/>
      <c r="I107" s="253"/>
      <c r="J107" s="254"/>
      <c r="K107" s="254"/>
      <c r="L107" s="254"/>
      <c r="M107" s="254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254"/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4"/>
      <c r="AM107" s="254"/>
      <c r="AN107" s="254"/>
      <c r="AO107" s="254"/>
      <c r="AP107" s="254"/>
      <c r="AQ107" s="254"/>
      <c r="AR107" s="254"/>
      <c r="AS107" s="254"/>
      <c r="AT107" s="254"/>
      <c r="AU107" s="254"/>
      <c r="AV107" s="254"/>
      <c r="AW107" s="254"/>
      <c r="AX107" s="254"/>
      <c r="AY107" s="254"/>
      <c r="AZ107" s="254"/>
      <c r="BA107" s="254"/>
      <c r="BB107" s="254"/>
      <c r="BC107" s="254"/>
      <c r="BD107" s="254"/>
      <c r="BE107" s="254"/>
      <c r="BF107" s="254"/>
      <c r="BG107" s="254"/>
      <c r="BH107" s="255"/>
    </row>
    <row r="108" spans="2:60" ht="19" customHeight="1" outlineLevel="1">
      <c r="B108" s="512"/>
      <c r="C108" s="515"/>
      <c r="D108" s="80" t="s">
        <v>9</v>
      </c>
      <c r="E108" s="195" t="s">
        <v>69</v>
      </c>
      <c r="F108" s="109" t="s">
        <v>205</v>
      </c>
      <c r="G108" s="446" t="s">
        <v>56</v>
      </c>
      <c r="H108" s="157">
        <f t="shared" ref="H108:H112" si="6">SUM(I108:BH108)</f>
        <v>275000</v>
      </c>
      <c r="I108" s="445">
        <v>25000</v>
      </c>
      <c r="J108" s="416"/>
      <c r="K108" s="416"/>
      <c r="L108" s="416"/>
      <c r="M108" s="416"/>
      <c r="N108" s="416">
        <v>25000</v>
      </c>
      <c r="O108" s="416"/>
      <c r="P108" s="416"/>
      <c r="Q108" s="416"/>
      <c r="R108" s="416">
        <v>25000</v>
      </c>
      <c r="S108" s="416"/>
      <c r="T108" s="416"/>
      <c r="U108" s="417"/>
      <c r="V108" s="410">
        <v>25000</v>
      </c>
      <c r="W108" s="410"/>
      <c r="X108" s="410"/>
      <c r="Y108" s="415"/>
      <c r="Z108" s="409">
        <v>25000</v>
      </c>
      <c r="AA108" s="410"/>
      <c r="AB108" s="410"/>
      <c r="AC108" s="410"/>
      <c r="AD108" s="415"/>
      <c r="AE108" s="409">
        <v>25000</v>
      </c>
      <c r="AF108" s="410"/>
      <c r="AG108" s="410"/>
      <c r="AH108" s="411"/>
      <c r="AI108" s="556">
        <v>25000</v>
      </c>
      <c r="AJ108" s="410"/>
      <c r="AK108" s="410"/>
      <c r="AL108" s="415"/>
      <c r="AM108" s="409">
        <v>25000</v>
      </c>
      <c r="AN108" s="410"/>
      <c r="AO108" s="410"/>
      <c r="AP108" s="410"/>
      <c r="AQ108" s="415"/>
      <c r="AR108" s="409">
        <v>25000</v>
      </c>
      <c r="AS108" s="410"/>
      <c r="AT108" s="410"/>
      <c r="AU108" s="410"/>
      <c r="AV108" s="409">
        <v>20000</v>
      </c>
      <c r="AW108" s="410"/>
      <c r="AX108" s="410"/>
      <c r="AY108" s="410"/>
      <c r="AZ108" s="415"/>
      <c r="BA108" s="409">
        <v>15000</v>
      </c>
      <c r="BB108" s="410"/>
      <c r="BC108" s="410"/>
      <c r="BD108" s="415"/>
      <c r="BE108" s="409">
        <v>15000</v>
      </c>
      <c r="BF108" s="410"/>
      <c r="BG108" s="410"/>
      <c r="BH108" s="410"/>
    </row>
    <row r="109" spans="2:60" ht="19" customHeight="1" outlineLevel="1">
      <c r="B109" s="512"/>
      <c r="C109" s="515"/>
      <c r="D109" s="80" t="s">
        <v>3</v>
      </c>
      <c r="E109" s="195" t="s">
        <v>69</v>
      </c>
      <c r="F109" s="109" t="s">
        <v>205</v>
      </c>
      <c r="G109" s="447"/>
      <c r="H109" s="150">
        <f t="shared" si="6"/>
        <v>37000</v>
      </c>
      <c r="I109" s="529">
        <v>5000</v>
      </c>
      <c r="J109" s="427"/>
      <c r="K109" s="427"/>
      <c r="L109" s="427"/>
      <c r="M109" s="427"/>
      <c r="N109" s="427">
        <v>5000</v>
      </c>
      <c r="O109" s="427"/>
      <c r="P109" s="427"/>
      <c r="Q109" s="427"/>
      <c r="R109" s="427">
        <v>8000</v>
      </c>
      <c r="S109" s="427"/>
      <c r="T109" s="427"/>
      <c r="U109" s="428"/>
      <c r="V109" s="406">
        <v>7000</v>
      </c>
      <c r="W109" s="406"/>
      <c r="X109" s="406"/>
      <c r="Y109" s="408"/>
      <c r="Z109" s="405">
        <v>7000</v>
      </c>
      <c r="AA109" s="406"/>
      <c r="AB109" s="406"/>
      <c r="AC109" s="406"/>
      <c r="AD109" s="408"/>
      <c r="AE109" s="405">
        <v>5000</v>
      </c>
      <c r="AF109" s="406"/>
      <c r="AG109" s="406"/>
      <c r="AH109" s="407"/>
      <c r="AI109" s="239"/>
      <c r="AJ109" s="239"/>
      <c r="AK109" s="239"/>
      <c r="AL109" s="256"/>
      <c r="AM109" s="239"/>
      <c r="AN109" s="239"/>
      <c r="AO109" s="239"/>
      <c r="AP109" s="239"/>
      <c r="AQ109" s="239"/>
      <c r="AR109" s="239"/>
      <c r="AS109" s="239"/>
      <c r="AT109" s="239"/>
      <c r="AU109" s="256"/>
      <c r="AV109" s="257"/>
      <c r="AW109" s="239"/>
      <c r="AX109" s="239"/>
      <c r="AY109" s="239"/>
      <c r="AZ109" s="239"/>
      <c r="BA109" s="239"/>
      <c r="BB109" s="239"/>
      <c r="BC109" s="239"/>
      <c r="BD109" s="239"/>
      <c r="BE109" s="239"/>
      <c r="BF109" s="239"/>
      <c r="BG109" s="239"/>
      <c r="BH109" s="258"/>
    </row>
    <row r="110" spans="2:60" ht="19" customHeight="1" outlineLevel="1">
      <c r="B110" s="512"/>
      <c r="C110" s="515"/>
      <c r="D110" s="80" t="s">
        <v>9</v>
      </c>
      <c r="E110" s="195" t="s">
        <v>121</v>
      </c>
      <c r="F110" s="109" t="s">
        <v>134</v>
      </c>
      <c r="G110" s="447"/>
      <c r="H110" s="150">
        <f t="shared" si="6"/>
        <v>25000</v>
      </c>
      <c r="I110" s="236"/>
      <c r="J110" s="237"/>
      <c r="K110" s="237"/>
      <c r="L110" s="237"/>
      <c r="M110" s="237"/>
      <c r="N110" s="237"/>
      <c r="O110" s="237"/>
      <c r="P110" s="237"/>
      <c r="Q110" s="237"/>
      <c r="R110" s="237"/>
      <c r="S110" s="237"/>
      <c r="T110" s="237"/>
      <c r="U110" s="238"/>
      <c r="V110" s="251"/>
      <c r="W110" s="237"/>
      <c r="X110" s="237"/>
      <c r="Y110" s="237"/>
      <c r="Z110" s="237"/>
      <c r="AA110" s="237"/>
      <c r="AB110" s="237"/>
      <c r="AC110" s="237"/>
      <c r="AD110" s="237"/>
      <c r="AE110" s="237"/>
      <c r="AF110" s="237"/>
      <c r="AG110" s="237"/>
      <c r="AH110" s="238"/>
      <c r="AI110" s="236"/>
      <c r="AJ110" s="237"/>
      <c r="AK110" s="237"/>
      <c r="AL110" s="237"/>
      <c r="AM110" s="237"/>
      <c r="AN110" s="237"/>
      <c r="AO110" s="237"/>
      <c r="AP110" s="237"/>
      <c r="AQ110" s="237"/>
      <c r="AR110" s="237"/>
      <c r="AS110" s="237"/>
      <c r="AT110" s="237"/>
      <c r="AU110" s="240"/>
      <c r="AV110" s="236"/>
      <c r="AW110" s="237"/>
      <c r="AX110" s="237"/>
      <c r="AY110" s="237"/>
      <c r="AZ110" s="237"/>
      <c r="BA110" s="405">
        <v>25000</v>
      </c>
      <c r="BB110" s="406"/>
      <c r="BC110" s="406"/>
      <c r="BD110" s="251"/>
      <c r="BE110" s="237"/>
      <c r="BF110" s="237"/>
      <c r="BG110" s="237"/>
      <c r="BH110" s="238"/>
    </row>
    <row r="111" spans="2:60" ht="19" customHeight="1" outlineLevel="1">
      <c r="B111" s="512"/>
      <c r="C111" s="515"/>
      <c r="D111" s="80" t="s">
        <v>9</v>
      </c>
      <c r="E111" s="195" t="s">
        <v>122</v>
      </c>
      <c r="F111" s="109" t="s">
        <v>135</v>
      </c>
      <c r="G111" s="447"/>
      <c r="H111" s="150">
        <f t="shared" si="6"/>
        <v>25000</v>
      </c>
      <c r="I111" s="236"/>
      <c r="J111" s="237"/>
      <c r="K111" s="237"/>
      <c r="L111" s="237"/>
      <c r="M111" s="237"/>
      <c r="N111" s="237"/>
      <c r="O111" s="237"/>
      <c r="P111" s="237"/>
      <c r="Q111" s="237"/>
      <c r="R111" s="237"/>
      <c r="S111" s="237"/>
      <c r="T111" s="237"/>
      <c r="U111" s="238"/>
      <c r="V111" s="251"/>
      <c r="W111" s="237"/>
      <c r="X111" s="237"/>
      <c r="Y111" s="237"/>
      <c r="Z111" s="237"/>
      <c r="AA111" s="237"/>
      <c r="AB111" s="237"/>
      <c r="AC111" s="237"/>
      <c r="AD111" s="237"/>
      <c r="AE111" s="237"/>
      <c r="AF111" s="237"/>
      <c r="AG111" s="237"/>
      <c r="AH111" s="238"/>
      <c r="AI111" s="236"/>
      <c r="AJ111" s="237"/>
      <c r="AK111" s="237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40"/>
      <c r="AV111" s="236"/>
      <c r="AW111" s="237"/>
      <c r="AX111" s="237"/>
      <c r="AY111" s="237"/>
      <c r="AZ111" s="237"/>
      <c r="BA111" s="405">
        <v>25000</v>
      </c>
      <c r="BB111" s="406"/>
      <c r="BC111" s="408"/>
      <c r="BD111" s="237"/>
      <c r="BE111" s="237"/>
      <c r="BF111" s="237"/>
      <c r="BG111" s="237"/>
      <c r="BH111" s="238"/>
    </row>
    <row r="112" spans="2:60" ht="19" customHeight="1" outlineLevel="1">
      <c r="B112" s="512"/>
      <c r="C112" s="515"/>
      <c r="D112" s="80" t="s">
        <v>9</v>
      </c>
      <c r="E112" s="195" t="s">
        <v>123</v>
      </c>
      <c r="F112" s="109" t="s">
        <v>136</v>
      </c>
      <c r="G112" s="447"/>
      <c r="H112" s="150">
        <f t="shared" si="6"/>
        <v>40000</v>
      </c>
      <c r="I112" s="236"/>
      <c r="J112" s="237"/>
      <c r="K112" s="237"/>
      <c r="L112" s="237"/>
      <c r="M112" s="237"/>
      <c r="N112" s="237"/>
      <c r="O112" s="237"/>
      <c r="P112" s="237"/>
      <c r="Q112" s="237"/>
      <c r="R112" s="237"/>
      <c r="S112" s="237"/>
      <c r="T112" s="237"/>
      <c r="U112" s="238"/>
      <c r="V112" s="251"/>
      <c r="W112" s="237"/>
      <c r="X112" s="237"/>
      <c r="Y112" s="237"/>
      <c r="Z112" s="237"/>
      <c r="AA112" s="237"/>
      <c r="AB112" s="237"/>
      <c r="AC112" s="237"/>
      <c r="AD112" s="237"/>
      <c r="AE112" s="405">
        <v>40000</v>
      </c>
      <c r="AF112" s="406"/>
      <c r="AG112" s="406"/>
      <c r="AH112" s="375"/>
      <c r="AI112" s="236"/>
      <c r="AJ112" s="237"/>
      <c r="AK112" s="237"/>
      <c r="AL112" s="237"/>
      <c r="AM112" s="237"/>
      <c r="AN112" s="237"/>
      <c r="AO112" s="237"/>
      <c r="AP112" s="237"/>
      <c r="AQ112" s="237"/>
      <c r="AR112" s="237"/>
      <c r="AS112" s="237"/>
      <c r="AT112" s="237"/>
      <c r="AU112" s="240"/>
      <c r="AV112" s="236"/>
      <c r="AW112" s="237"/>
      <c r="AX112" s="237"/>
      <c r="AY112" s="237"/>
      <c r="AZ112" s="237"/>
      <c r="BA112" s="237"/>
      <c r="BB112" s="237"/>
      <c r="BC112" s="237"/>
      <c r="BD112" s="237"/>
      <c r="BE112" s="237"/>
      <c r="BF112" s="237"/>
      <c r="BG112" s="237"/>
      <c r="BH112" s="238"/>
    </row>
    <row r="113" spans="2:61" ht="19" customHeight="1" thickBot="1">
      <c r="B113" s="513"/>
      <c r="C113" s="516"/>
      <c r="D113" s="118"/>
      <c r="E113" s="192"/>
      <c r="F113" s="117"/>
      <c r="G113" s="116" t="s">
        <v>57</v>
      </c>
      <c r="H113" s="158">
        <f>SUM(H108:H112)</f>
        <v>402000</v>
      </c>
      <c r="I113" s="498">
        <f>SUM(I108:M112)</f>
        <v>30000</v>
      </c>
      <c r="J113" s="488"/>
      <c r="K113" s="488"/>
      <c r="L113" s="488"/>
      <c r="M113" s="488"/>
      <c r="N113" s="488">
        <f>SUM(N108:Q112)</f>
        <v>30000</v>
      </c>
      <c r="O113" s="488"/>
      <c r="P113" s="488"/>
      <c r="Q113" s="488"/>
      <c r="R113" s="488">
        <f>SUM(R108:U112)</f>
        <v>33000</v>
      </c>
      <c r="S113" s="488"/>
      <c r="T113" s="488"/>
      <c r="U113" s="489"/>
      <c r="V113" s="496">
        <f>SUM(V108:Y112)</f>
        <v>32000</v>
      </c>
      <c r="W113" s="490"/>
      <c r="X113" s="490"/>
      <c r="Y113" s="490"/>
      <c r="Z113" s="490">
        <f>SUM(Z108:AD112)</f>
        <v>32000</v>
      </c>
      <c r="AA113" s="490"/>
      <c r="AB113" s="490"/>
      <c r="AC113" s="490"/>
      <c r="AD113" s="490"/>
      <c r="AE113" s="490">
        <f>SUM(AE108:AH112)</f>
        <v>70000</v>
      </c>
      <c r="AF113" s="490"/>
      <c r="AG113" s="490"/>
      <c r="AH113" s="491"/>
      <c r="AI113" s="497">
        <f>SUM(AI108:AL112)</f>
        <v>25000</v>
      </c>
      <c r="AJ113" s="490"/>
      <c r="AK113" s="490"/>
      <c r="AL113" s="490"/>
      <c r="AM113" s="490">
        <f>SUM(AM108:AQ112)</f>
        <v>25000</v>
      </c>
      <c r="AN113" s="490"/>
      <c r="AO113" s="490"/>
      <c r="AP113" s="490"/>
      <c r="AQ113" s="490"/>
      <c r="AR113" s="490">
        <f>SUM(AR108:AU112)</f>
        <v>25000</v>
      </c>
      <c r="AS113" s="490"/>
      <c r="AT113" s="490"/>
      <c r="AU113" s="495"/>
      <c r="AV113" s="498">
        <f>SUM(AV108:AZ112)</f>
        <v>20000</v>
      </c>
      <c r="AW113" s="488"/>
      <c r="AX113" s="488"/>
      <c r="AY113" s="488"/>
      <c r="AZ113" s="488"/>
      <c r="BA113" s="488">
        <f>SUM(BA108:BD112)</f>
        <v>65000</v>
      </c>
      <c r="BB113" s="488"/>
      <c r="BC113" s="488"/>
      <c r="BD113" s="488"/>
      <c r="BE113" s="488">
        <f>SUM(BE108:BH112)</f>
        <v>15000</v>
      </c>
      <c r="BF113" s="488"/>
      <c r="BG113" s="488"/>
      <c r="BH113" s="489"/>
    </row>
    <row r="114" spans="2:61" ht="19" customHeight="1" thickBot="1">
      <c r="B114" s="125" t="s">
        <v>70</v>
      </c>
      <c r="C114" s="126">
        <f>SUM(C15:C113)</f>
        <v>1</v>
      </c>
      <c r="D114" s="550" t="s">
        <v>71</v>
      </c>
      <c r="E114" s="551"/>
      <c r="F114" s="551"/>
      <c r="G114" s="552"/>
      <c r="H114" s="127">
        <f>H27+H64+H101+H106+H113+H36</f>
        <v>29521948</v>
      </c>
      <c r="I114" s="526">
        <f>I113+I106+I101+I64+I27+I36</f>
        <v>1942563</v>
      </c>
      <c r="J114" s="527"/>
      <c r="K114" s="527"/>
      <c r="L114" s="527"/>
      <c r="M114" s="527"/>
      <c r="N114" s="527">
        <f>N113+N106+N101+N64+N27+M36</f>
        <v>2029860</v>
      </c>
      <c r="O114" s="527"/>
      <c r="P114" s="527"/>
      <c r="Q114" s="527"/>
      <c r="R114" s="527">
        <f>R113+R106+R101+R64+R27+Q36</f>
        <v>2933740</v>
      </c>
      <c r="S114" s="527"/>
      <c r="T114" s="527"/>
      <c r="U114" s="528"/>
      <c r="V114" s="459">
        <f>V113+V106+V101+V64+V27+V36</f>
        <v>2808186</v>
      </c>
      <c r="W114" s="460"/>
      <c r="X114" s="460"/>
      <c r="Y114" s="460"/>
      <c r="Z114" s="460">
        <f>Z113+Z106+Z101+Z64+Z27+Z36</f>
        <v>4612838</v>
      </c>
      <c r="AA114" s="460"/>
      <c r="AB114" s="460"/>
      <c r="AC114" s="460"/>
      <c r="AD114" s="460"/>
      <c r="AE114" s="460">
        <f>AE113+AE106+AE101+AE64+AE27+AE36</f>
        <v>3322100</v>
      </c>
      <c r="AF114" s="460"/>
      <c r="AG114" s="460"/>
      <c r="AH114" s="549"/>
      <c r="AI114" s="459">
        <f>AI113+AI106+AI101+AI64+AI27+AI36</f>
        <v>474000</v>
      </c>
      <c r="AJ114" s="460"/>
      <c r="AK114" s="460"/>
      <c r="AL114" s="460"/>
      <c r="AM114" s="460">
        <f>AM113+AM106+AM101+AM64+AM27+AM36</f>
        <v>1972890</v>
      </c>
      <c r="AN114" s="460"/>
      <c r="AO114" s="460"/>
      <c r="AP114" s="460"/>
      <c r="AQ114" s="460"/>
      <c r="AR114" s="460">
        <f>AR113+AR106+AR101+AR64+AR27+AR36</f>
        <v>2220815</v>
      </c>
      <c r="AS114" s="460"/>
      <c r="AT114" s="460"/>
      <c r="AU114" s="549"/>
      <c r="AV114" s="565">
        <f>AV113+AV106+AV101+AV64+AV27+AV36</f>
        <v>3936578</v>
      </c>
      <c r="AW114" s="527"/>
      <c r="AX114" s="527"/>
      <c r="AY114" s="527"/>
      <c r="AZ114" s="527"/>
      <c r="BA114" s="527">
        <f>BA113+BA106+BA101+BA64+BA27+AZ36</f>
        <v>887000</v>
      </c>
      <c r="BB114" s="527"/>
      <c r="BC114" s="527"/>
      <c r="BD114" s="527"/>
      <c r="BE114" s="527">
        <f>BE113+BE106+BE101+BE64+BE27+BE36</f>
        <v>2381378</v>
      </c>
      <c r="BF114" s="527"/>
      <c r="BG114" s="527"/>
      <c r="BH114" s="546"/>
    </row>
    <row r="115" spans="2:61" ht="19" customHeight="1" thickBot="1">
      <c r="B115" s="128"/>
      <c r="C115" s="129"/>
      <c r="D115" s="547" t="s">
        <v>72</v>
      </c>
      <c r="E115" s="548"/>
      <c r="F115" s="548"/>
      <c r="G115" s="548"/>
      <c r="H115" s="548"/>
      <c r="I115" s="517">
        <f>SUM(I114:U114)/H114</f>
        <v>0.23393317405748429</v>
      </c>
      <c r="J115" s="518"/>
      <c r="K115" s="518"/>
      <c r="L115" s="518"/>
      <c r="M115" s="518"/>
      <c r="N115" s="518"/>
      <c r="O115" s="518"/>
      <c r="P115" s="518"/>
      <c r="Q115" s="518"/>
      <c r="R115" s="518"/>
      <c r="S115" s="518"/>
      <c r="T115" s="518"/>
      <c r="U115" s="519"/>
      <c r="V115" s="520">
        <f>SUM(V114:AH114)/H114</f>
        <v>0.36390295111962123</v>
      </c>
      <c r="W115" s="521"/>
      <c r="X115" s="521"/>
      <c r="Y115" s="521"/>
      <c r="Z115" s="521"/>
      <c r="AA115" s="521"/>
      <c r="AB115" s="521"/>
      <c r="AC115" s="521"/>
      <c r="AD115" s="521"/>
      <c r="AE115" s="521"/>
      <c r="AF115" s="521"/>
      <c r="AG115" s="521"/>
      <c r="AH115" s="522"/>
      <c r="AI115" s="543">
        <f>SUM(AI114:AU114)/H114</f>
        <v>0.15810965455260609</v>
      </c>
      <c r="AJ115" s="544"/>
      <c r="AK115" s="544"/>
      <c r="AL115" s="544"/>
      <c r="AM115" s="544"/>
      <c r="AN115" s="544"/>
      <c r="AO115" s="544"/>
      <c r="AP115" s="544"/>
      <c r="AQ115" s="544"/>
      <c r="AR115" s="544"/>
      <c r="AS115" s="544"/>
      <c r="AT115" s="544"/>
      <c r="AU115" s="545"/>
      <c r="AV115" s="543">
        <f>SUM(AV114:BH114)/H114</f>
        <v>0.24405422027028839</v>
      </c>
      <c r="AW115" s="544"/>
      <c r="AX115" s="544"/>
      <c r="AY115" s="544"/>
      <c r="AZ115" s="544"/>
      <c r="BA115" s="544"/>
      <c r="BB115" s="544"/>
      <c r="BC115" s="544"/>
      <c r="BD115" s="544"/>
      <c r="BE115" s="544"/>
      <c r="BF115" s="544"/>
      <c r="BG115" s="544"/>
      <c r="BH115" s="545"/>
      <c r="BI115" s="130">
        <f>SUM(I115:BH115)</f>
        <v>1</v>
      </c>
    </row>
    <row r="116" spans="2:61" ht="19" customHeight="1" thickBot="1">
      <c r="B116" s="118"/>
      <c r="C116" s="119"/>
      <c r="D116" s="535" t="s">
        <v>73</v>
      </c>
      <c r="E116" s="536"/>
      <c r="F116" s="536"/>
      <c r="G116" s="536"/>
      <c r="H116" s="536"/>
      <c r="I116" s="537">
        <f>SUM(I114:AH114)/H114</f>
        <v>0.59783612517710549</v>
      </c>
      <c r="J116" s="538"/>
      <c r="K116" s="538"/>
      <c r="L116" s="538"/>
      <c r="M116" s="538"/>
      <c r="N116" s="538"/>
      <c r="O116" s="538"/>
      <c r="P116" s="538"/>
      <c r="Q116" s="538"/>
      <c r="R116" s="538"/>
      <c r="S116" s="538"/>
      <c r="T116" s="538"/>
      <c r="U116" s="538"/>
      <c r="V116" s="538"/>
      <c r="W116" s="538"/>
      <c r="X116" s="538"/>
      <c r="Y116" s="538"/>
      <c r="Z116" s="538"/>
      <c r="AA116" s="538"/>
      <c r="AB116" s="538"/>
      <c r="AC116" s="538"/>
      <c r="AD116" s="538"/>
      <c r="AE116" s="538"/>
      <c r="AF116" s="538"/>
      <c r="AG116" s="538"/>
      <c r="AH116" s="539"/>
      <c r="AI116" s="540">
        <f>SUM(AI114:BH114)/$H$114</f>
        <v>0.40216387482289445</v>
      </c>
      <c r="AJ116" s="541"/>
      <c r="AK116" s="541"/>
      <c r="AL116" s="541"/>
      <c r="AM116" s="541"/>
      <c r="AN116" s="541"/>
      <c r="AO116" s="541"/>
      <c r="AP116" s="541"/>
      <c r="AQ116" s="541"/>
      <c r="AR116" s="541"/>
      <c r="AS116" s="541"/>
      <c r="AT116" s="541"/>
      <c r="AU116" s="541"/>
      <c r="AV116" s="541"/>
      <c r="AW116" s="541"/>
      <c r="AX116" s="541"/>
      <c r="AY116" s="541"/>
      <c r="AZ116" s="541"/>
      <c r="BA116" s="541"/>
      <c r="BB116" s="541"/>
      <c r="BC116" s="541"/>
      <c r="BD116" s="541"/>
      <c r="BE116" s="541"/>
      <c r="BF116" s="541"/>
      <c r="BG116" s="541"/>
      <c r="BH116" s="542"/>
      <c r="BI116" s="130">
        <f>SUM(I116:BH116)</f>
        <v>1</v>
      </c>
    </row>
    <row r="117" spans="2:61" ht="19" customHeight="1" thickBot="1">
      <c r="B117" s="530" t="s">
        <v>74</v>
      </c>
      <c r="C117" s="531"/>
      <c r="D117" s="131"/>
      <c r="E117" s="196"/>
      <c r="F117" s="132"/>
      <c r="G117" s="133" t="s">
        <v>75</v>
      </c>
      <c r="H117" s="134">
        <f>SUM(I117:BH117)</f>
        <v>0</v>
      </c>
      <c r="I117" s="532"/>
      <c r="J117" s="533"/>
      <c r="K117" s="533"/>
      <c r="L117" s="533"/>
      <c r="M117" s="533"/>
      <c r="N117" s="533"/>
      <c r="O117" s="533"/>
      <c r="P117" s="533"/>
      <c r="Q117" s="533"/>
      <c r="R117" s="533"/>
      <c r="S117" s="533"/>
      <c r="T117" s="533"/>
      <c r="U117" s="534"/>
      <c r="V117" s="532"/>
      <c r="W117" s="533"/>
      <c r="X117" s="533"/>
      <c r="Y117" s="533"/>
      <c r="Z117" s="533"/>
      <c r="AA117" s="533"/>
      <c r="AB117" s="533"/>
      <c r="AC117" s="533"/>
      <c r="AD117" s="533"/>
      <c r="AE117" s="533"/>
      <c r="AF117" s="533"/>
      <c r="AG117" s="533"/>
      <c r="AH117" s="534"/>
      <c r="AI117" s="532"/>
      <c r="AJ117" s="533"/>
      <c r="AK117" s="533"/>
      <c r="AL117" s="533"/>
      <c r="AM117" s="533"/>
      <c r="AN117" s="533"/>
      <c r="AO117" s="533"/>
      <c r="AP117" s="533"/>
      <c r="AQ117" s="533"/>
      <c r="AR117" s="533"/>
      <c r="AS117" s="533"/>
      <c r="AT117" s="533"/>
      <c r="AU117" s="534"/>
      <c r="AV117" s="532"/>
      <c r="AW117" s="533"/>
      <c r="AX117" s="533"/>
      <c r="AY117" s="533"/>
      <c r="AZ117" s="533"/>
      <c r="BA117" s="533"/>
      <c r="BB117" s="533"/>
      <c r="BC117" s="533"/>
      <c r="BD117" s="533"/>
      <c r="BE117" s="533"/>
      <c r="BF117" s="533"/>
      <c r="BG117" s="533"/>
      <c r="BH117" s="534"/>
    </row>
    <row r="119" spans="2:61">
      <c r="B119" s="201" t="s">
        <v>76</v>
      </c>
      <c r="C119" s="202" t="s">
        <v>77</v>
      </c>
      <c r="D119" s="202" t="s">
        <v>78</v>
      </c>
    </row>
    <row r="120" spans="2:61">
      <c r="B120" s="202" t="s">
        <v>2</v>
      </c>
      <c r="C120" s="203">
        <f t="shared" ref="C120:C128" si="7">D120/$D$130</f>
        <v>0.51209181724729003</v>
      </c>
      <c r="D120" s="267">
        <f>H25+H28+H32+H69</f>
        <v>15117948</v>
      </c>
      <c r="E120" s="84"/>
    </row>
    <row r="121" spans="2:61">
      <c r="B121" s="202" t="s">
        <v>3</v>
      </c>
      <c r="C121" s="203">
        <f t="shared" si="7"/>
        <v>0.24412345689383369</v>
      </c>
      <c r="D121" s="267">
        <f>H26+H29+H33+H41+H44+H47+H50+H62+H70+H83+H85+H90+H99+H104+H109</f>
        <v>7207000</v>
      </c>
      <c r="E121" s="84"/>
    </row>
    <row r="122" spans="2:61">
      <c r="B122" s="202" t="s">
        <v>79</v>
      </c>
      <c r="C122" s="203">
        <f t="shared" si="7"/>
        <v>0.13017433673414777</v>
      </c>
      <c r="D122" s="267">
        <f>H30+H34+H38+H42+H48+H49+H52+H53+H54+H55+H56+H57+H58+H59+H60+H61+H75+H76+H77+H78+H79+H80+H81+H82+H84+H86+H87+H88+H89+H91+H92+H93+H95+H96+H97+H98+H100+H108+H110+H111+H112</f>
        <v>3843000</v>
      </c>
      <c r="E122" s="84"/>
    </row>
    <row r="123" spans="2:61">
      <c r="B123" s="202" t="s">
        <v>11</v>
      </c>
      <c r="C123" s="203">
        <f t="shared" si="7"/>
        <v>5.7414910425287652E-2</v>
      </c>
      <c r="D123" s="267">
        <f>H39+H43+H71+H94</f>
        <v>1695000</v>
      </c>
      <c r="E123" s="84"/>
    </row>
    <row r="124" spans="2:61">
      <c r="B124" s="202" t="s">
        <v>4</v>
      </c>
      <c r="C124" s="203">
        <f t="shared" si="7"/>
        <v>1.6733313126897995E-2</v>
      </c>
      <c r="D124" s="267">
        <f>H31+H35+H46+H73+H103</f>
        <v>494000</v>
      </c>
      <c r="E124" s="84"/>
    </row>
    <row r="125" spans="2:61">
      <c r="B125" s="202" t="s">
        <v>5</v>
      </c>
      <c r="C125" s="203">
        <f t="shared" si="7"/>
        <v>3.6752317292883245E-2</v>
      </c>
      <c r="D125" s="267">
        <f>H40+H45+H51+H63+H72+H105</f>
        <v>1085000</v>
      </c>
      <c r="E125" s="84"/>
    </row>
    <row r="126" spans="2:61">
      <c r="B126" s="202" t="s">
        <v>12</v>
      </c>
      <c r="C126" s="203">
        <f t="shared" si="7"/>
        <v>2.7098482796595945E-3</v>
      </c>
      <c r="D126" s="267">
        <f>H74</f>
        <v>80000</v>
      </c>
      <c r="E126" s="84"/>
    </row>
    <row r="127" spans="2:61">
      <c r="B127" s="202" t="s">
        <v>6</v>
      </c>
      <c r="C127" s="203">
        <f t="shared" si="7"/>
        <v>0</v>
      </c>
      <c r="D127" s="267">
        <v>0</v>
      </c>
      <c r="E127" s="84"/>
    </row>
    <row r="128" spans="2:61">
      <c r="B128" s="202" t="s">
        <v>10</v>
      </c>
      <c r="C128" s="203">
        <f t="shared" si="7"/>
        <v>0</v>
      </c>
      <c r="D128" s="204">
        <v>0</v>
      </c>
      <c r="E128" s="84"/>
    </row>
    <row r="129" spans="2:5">
      <c r="B129" s="96"/>
      <c r="C129" s="96"/>
      <c r="D129" s="96"/>
      <c r="E129" s="84"/>
    </row>
    <row r="130" spans="2:5">
      <c r="B130" s="205" t="s">
        <v>80</v>
      </c>
      <c r="C130" s="206">
        <f>SUM(C120:C127)</f>
        <v>0.99999999999999989</v>
      </c>
      <c r="D130" s="207">
        <f>SUM(D120:D129)</f>
        <v>29521948</v>
      </c>
      <c r="E130" s="84"/>
    </row>
  </sheetData>
  <mergeCells count="361">
    <mergeCell ref="BA110:BC110"/>
    <mergeCell ref="BA111:BC111"/>
    <mergeCell ref="AE112:AG112"/>
    <mergeCell ref="AG24:AI24"/>
    <mergeCell ref="AS24:AU24"/>
    <mergeCell ref="AR106:AU106"/>
    <mergeCell ref="AE95:AH95"/>
    <mergeCell ref="AR101:AU101"/>
    <mergeCell ref="AR103:AU103"/>
    <mergeCell ref="AV103:AZ103"/>
    <mergeCell ref="AI103:AL103"/>
    <mergeCell ref="AM103:AQ103"/>
    <mergeCell ref="AI40:AL40"/>
    <mergeCell ref="BA46:BD46"/>
    <mergeCell ref="BA47:BD47"/>
    <mergeCell ref="BA48:BD48"/>
    <mergeCell ref="AI108:AL108"/>
    <mergeCell ref="AM108:AQ108"/>
    <mergeCell ref="AR108:AU108"/>
    <mergeCell ref="AY32:BA32"/>
    <mergeCell ref="AV38:AZ38"/>
    <mergeCell ref="BA38:BD38"/>
    <mergeCell ref="AV36:AY36"/>
    <mergeCell ref="AZ36:BD36"/>
    <mergeCell ref="AY22:BB22"/>
    <mergeCell ref="AY24:BB24"/>
    <mergeCell ref="AY23:BB23"/>
    <mergeCell ref="AY25:BB25"/>
    <mergeCell ref="AY26:BB26"/>
    <mergeCell ref="AG29:AQ29"/>
    <mergeCell ref="AG30:AQ30"/>
    <mergeCell ref="AG31:AQ31"/>
    <mergeCell ref="AY33:BH33"/>
    <mergeCell ref="AY34:BH34"/>
    <mergeCell ref="AY35:BH35"/>
    <mergeCell ref="E32:E35"/>
    <mergeCell ref="E84:E85"/>
    <mergeCell ref="E89:E90"/>
    <mergeCell ref="BE38:BH38"/>
    <mergeCell ref="BF22:BH22"/>
    <mergeCell ref="W22:Y22"/>
    <mergeCell ref="BF23:BH23"/>
    <mergeCell ref="I23:K23"/>
    <mergeCell ref="N23:P23"/>
    <mergeCell ref="S23:U23"/>
    <mergeCell ref="W23:Y23"/>
    <mergeCell ref="BE27:BH27"/>
    <mergeCell ref="B65:B101"/>
    <mergeCell ref="BA101:BD101"/>
    <mergeCell ref="AV101:AZ101"/>
    <mergeCell ref="R101:U101"/>
    <mergeCell ref="N101:Q101"/>
    <mergeCell ref="I101:M101"/>
    <mergeCell ref="AE101:AH101"/>
    <mergeCell ref="BE101:BH101"/>
    <mergeCell ref="AB70:AD70"/>
    <mergeCell ref="AB71:AD71"/>
    <mergeCell ref="E98:E99"/>
    <mergeCell ref="E77:E79"/>
    <mergeCell ref="E82:E83"/>
    <mergeCell ref="E80:E81"/>
    <mergeCell ref="BA39:BD39"/>
    <mergeCell ref="E28:E31"/>
    <mergeCell ref="C65:C101"/>
    <mergeCell ref="N94:P94"/>
    <mergeCell ref="N93:R93"/>
    <mergeCell ref="E66:E76"/>
    <mergeCell ref="K70:M70"/>
    <mergeCell ref="AV88:BH88"/>
    <mergeCell ref="I65:BH65"/>
    <mergeCell ref="C37:C64"/>
    <mergeCell ref="G38:G63"/>
    <mergeCell ref="BE64:BH64"/>
    <mergeCell ref="I37:BH37"/>
    <mergeCell ref="N38:Q38"/>
    <mergeCell ref="R38:U38"/>
    <mergeCell ref="V38:Y38"/>
    <mergeCell ref="Z38:AD38"/>
    <mergeCell ref="AE64:AH64"/>
    <mergeCell ref="AR41:AU41"/>
    <mergeCell ref="BE54:BH54"/>
    <mergeCell ref="BB60:BD60"/>
    <mergeCell ref="O55:P55"/>
    <mergeCell ref="I38:M38"/>
    <mergeCell ref="R43:U43"/>
    <mergeCell ref="R44:U44"/>
    <mergeCell ref="E93:E94"/>
    <mergeCell ref="AV8:BH8"/>
    <mergeCell ref="AR9:AU9"/>
    <mergeCell ref="BE9:BH9"/>
    <mergeCell ref="D12:BH12"/>
    <mergeCell ref="AE9:AH9"/>
    <mergeCell ref="AI9:AL9"/>
    <mergeCell ref="G25:G26"/>
    <mergeCell ref="AV117:AZ117"/>
    <mergeCell ref="E15:E26"/>
    <mergeCell ref="AM24:AO24"/>
    <mergeCell ref="BA117:BD117"/>
    <mergeCell ref="Z9:AD9"/>
    <mergeCell ref="AM9:AQ9"/>
    <mergeCell ref="AV9:AZ9"/>
    <mergeCell ref="BA9:BD9"/>
    <mergeCell ref="I13:M13"/>
    <mergeCell ref="BA13:BD13"/>
    <mergeCell ref="AV13:AZ13"/>
    <mergeCell ref="R13:U13"/>
    <mergeCell ref="N13:Q13"/>
    <mergeCell ref="AV114:AZ114"/>
    <mergeCell ref="BA114:BD114"/>
    <mergeCell ref="BE14:BH14"/>
    <mergeCell ref="BE13:BH13"/>
    <mergeCell ref="AD3:AE3"/>
    <mergeCell ref="AA4:AC4"/>
    <mergeCell ref="AD4:AE4"/>
    <mergeCell ref="AA5:AC5"/>
    <mergeCell ref="AD5:AE5"/>
    <mergeCell ref="AA6:AC6"/>
    <mergeCell ref="AD6:AE6"/>
    <mergeCell ref="AR64:AU64"/>
    <mergeCell ref="AR27:AU27"/>
    <mergeCell ref="AI38:AL38"/>
    <mergeCell ref="AM38:AQ38"/>
    <mergeCell ref="AR38:AU38"/>
    <mergeCell ref="AS23:AU23"/>
    <mergeCell ref="AM25:AO25"/>
    <mergeCell ref="X61:AA61"/>
    <mergeCell ref="X62:AA62"/>
    <mergeCell ref="X63:AA63"/>
    <mergeCell ref="AM51:AQ51"/>
    <mergeCell ref="AE53:AH53"/>
    <mergeCell ref="AD22:AE22"/>
    <mergeCell ref="AI13:AL13"/>
    <mergeCell ref="AM13:AQ13"/>
    <mergeCell ref="AR13:AU13"/>
    <mergeCell ref="AM49:AQ49"/>
    <mergeCell ref="B117:C117"/>
    <mergeCell ref="V117:Y117"/>
    <mergeCell ref="Z117:AD117"/>
    <mergeCell ref="AE117:AH117"/>
    <mergeCell ref="D116:H116"/>
    <mergeCell ref="I116:AH116"/>
    <mergeCell ref="AI116:BH116"/>
    <mergeCell ref="AV115:BH115"/>
    <mergeCell ref="BE114:BH114"/>
    <mergeCell ref="AI115:AU115"/>
    <mergeCell ref="D115:H115"/>
    <mergeCell ref="AR114:AU114"/>
    <mergeCell ref="AE114:AH114"/>
    <mergeCell ref="D114:G114"/>
    <mergeCell ref="AI117:AL117"/>
    <mergeCell ref="I117:M117"/>
    <mergeCell ref="N117:Q117"/>
    <mergeCell ref="R117:U117"/>
    <mergeCell ref="AM114:AQ114"/>
    <mergeCell ref="AM117:AQ117"/>
    <mergeCell ref="AR117:AU117"/>
    <mergeCell ref="BE117:BH117"/>
    <mergeCell ref="AI114:AL114"/>
    <mergeCell ref="Z114:AD114"/>
    <mergeCell ref="B107:B113"/>
    <mergeCell ref="C107:C113"/>
    <mergeCell ref="I115:U115"/>
    <mergeCell ref="V115:AH115"/>
    <mergeCell ref="I113:M113"/>
    <mergeCell ref="N113:Q113"/>
    <mergeCell ref="R113:U113"/>
    <mergeCell ref="B102:B106"/>
    <mergeCell ref="C102:C106"/>
    <mergeCell ref="V106:Y106"/>
    <mergeCell ref="Z106:AD106"/>
    <mergeCell ref="V108:Y108"/>
    <mergeCell ref="V109:Y109"/>
    <mergeCell ref="Z108:AD108"/>
    <mergeCell ref="Z109:AD109"/>
    <mergeCell ref="AE108:AH108"/>
    <mergeCell ref="AE109:AH109"/>
    <mergeCell ref="I114:M114"/>
    <mergeCell ref="N114:Q114"/>
    <mergeCell ref="R114:U114"/>
    <mergeCell ref="I109:M109"/>
    <mergeCell ref="V103:Y103"/>
    <mergeCell ref="AE103:AH103"/>
    <mergeCell ref="Z103:AD103"/>
    <mergeCell ref="B37:B64"/>
    <mergeCell ref="AE27:AH27"/>
    <mergeCell ref="AE14:AH14"/>
    <mergeCell ref="BA27:BD27"/>
    <mergeCell ref="AV27:AZ27"/>
    <mergeCell ref="R27:U27"/>
    <mergeCell ref="N27:Q27"/>
    <mergeCell ref="I27:M27"/>
    <mergeCell ref="I64:M64"/>
    <mergeCell ref="N64:Q64"/>
    <mergeCell ref="R64:U64"/>
    <mergeCell ref="AV64:AZ64"/>
    <mergeCell ref="BA64:BD64"/>
    <mergeCell ref="AG22:AI22"/>
    <mergeCell ref="AS22:AU22"/>
    <mergeCell ref="AM22:AO22"/>
    <mergeCell ref="I24:K24"/>
    <mergeCell ref="N24:P24"/>
    <mergeCell ref="S24:U24"/>
    <mergeCell ref="AR14:AU14"/>
    <mergeCell ref="AS26:AU26"/>
    <mergeCell ref="AM39:AQ39"/>
    <mergeCell ref="AG28:AI28"/>
    <mergeCell ref="S22:U22"/>
    <mergeCell ref="AV14:AY14"/>
    <mergeCell ref="AZ14:BD14"/>
    <mergeCell ref="V13:Y13"/>
    <mergeCell ref="Z13:AD13"/>
    <mergeCell ref="AE13:AH13"/>
    <mergeCell ref="BE113:BH113"/>
    <mergeCell ref="AE113:AH113"/>
    <mergeCell ref="I102:BH102"/>
    <mergeCell ref="AE106:AH106"/>
    <mergeCell ref="BE106:BH106"/>
    <mergeCell ref="AR113:AU113"/>
    <mergeCell ref="AI106:AL106"/>
    <mergeCell ref="AM106:AQ106"/>
    <mergeCell ref="V113:Y113"/>
    <mergeCell ref="Z113:AD113"/>
    <mergeCell ref="AI113:AL113"/>
    <mergeCell ref="AM113:AQ113"/>
    <mergeCell ref="AV106:AZ106"/>
    <mergeCell ref="BA106:BD106"/>
    <mergeCell ref="AV113:AZ113"/>
    <mergeCell ref="BA113:BD113"/>
    <mergeCell ref="I103:M103"/>
    <mergeCell ref="N103:Q103"/>
    <mergeCell ref="AV41:AZ41"/>
    <mergeCell ref="B2:C2"/>
    <mergeCell ref="B3:C3"/>
    <mergeCell ref="I8:U8"/>
    <mergeCell ref="V8:AH8"/>
    <mergeCell ref="AI8:AU8"/>
    <mergeCell ref="C15:C27"/>
    <mergeCell ref="V9:Y9"/>
    <mergeCell ref="B15:B27"/>
    <mergeCell ref="I14:L14"/>
    <mergeCell ref="M14:P14"/>
    <mergeCell ref="Q14:U14"/>
    <mergeCell ref="V14:Y14"/>
    <mergeCell ref="Z14:AD14"/>
    <mergeCell ref="AI14:AL14"/>
    <mergeCell ref="AM14:AQ14"/>
    <mergeCell ref="V27:Y27"/>
    <mergeCell ref="Z27:AD27"/>
    <mergeCell ref="AI27:AL27"/>
    <mergeCell ref="I9:M9"/>
    <mergeCell ref="N9:Q9"/>
    <mergeCell ref="R9:U9"/>
    <mergeCell ref="I22:K22"/>
    <mergeCell ref="N22:P22"/>
    <mergeCell ref="AA3:AC3"/>
    <mergeCell ref="AD24:AE24"/>
    <mergeCell ref="AD25:AE25"/>
    <mergeCell ref="AD26:AE26"/>
    <mergeCell ref="BE36:BH36"/>
    <mergeCell ref="W24:Y24"/>
    <mergeCell ref="V114:Y114"/>
    <mergeCell ref="V101:Y101"/>
    <mergeCell ref="Z101:AD101"/>
    <mergeCell ref="AM27:AQ27"/>
    <mergeCell ref="V64:Y64"/>
    <mergeCell ref="Z64:AD64"/>
    <mergeCell ref="AI64:AL64"/>
    <mergeCell ref="AM64:AQ64"/>
    <mergeCell ref="AI101:AL101"/>
    <mergeCell ref="AM101:AQ101"/>
    <mergeCell ref="Z81:AD81"/>
    <mergeCell ref="AK84:AS84"/>
    <mergeCell ref="AK85:AS85"/>
    <mergeCell ref="R86:Z86"/>
    <mergeCell ref="AH89:AL89"/>
    <mergeCell ref="AH90:AL90"/>
    <mergeCell ref="AM77:AQ77"/>
    <mergeCell ref="AG78:AK78"/>
    <mergeCell ref="AO79:AR79"/>
    <mergeCell ref="I25:K25"/>
    <mergeCell ref="I26:K26"/>
    <mergeCell ref="N26:P26"/>
    <mergeCell ref="S26:U26"/>
    <mergeCell ref="W26:Y26"/>
    <mergeCell ref="AG26:AI26"/>
    <mergeCell ref="AM26:AO26"/>
    <mergeCell ref="AS25:AU25"/>
    <mergeCell ref="BF25:BH25"/>
    <mergeCell ref="N25:P25"/>
    <mergeCell ref="S25:U25"/>
    <mergeCell ref="W25:Y25"/>
    <mergeCell ref="AG25:AI25"/>
    <mergeCell ref="B28:B36"/>
    <mergeCell ref="AG23:AI23"/>
    <mergeCell ref="AM23:AO23"/>
    <mergeCell ref="BF26:BH26"/>
    <mergeCell ref="AV108:AZ108"/>
    <mergeCell ref="I36:L36"/>
    <mergeCell ref="M36:P36"/>
    <mergeCell ref="Q36:U36"/>
    <mergeCell ref="V36:Y36"/>
    <mergeCell ref="Z36:AD36"/>
    <mergeCell ref="AE36:AH36"/>
    <mergeCell ref="AI36:AL36"/>
    <mergeCell ref="AM36:AQ36"/>
    <mergeCell ref="AR36:AU36"/>
    <mergeCell ref="AA72:AD72"/>
    <mergeCell ref="AA73:AD73"/>
    <mergeCell ref="AA74:AD74"/>
    <mergeCell ref="AA75:AD75"/>
    <mergeCell ref="Z76:AC76"/>
    <mergeCell ref="K75:M75"/>
    <mergeCell ref="I108:M108"/>
    <mergeCell ref="BC57:BF57"/>
    <mergeCell ref="G108:G112"/>
    <mergeCell ref="BF24:BH24"/>
    <mergeCell ref="N109:Q109"/>
    <mergeCell ref="R108:U108"/>
    <mergeCell ref="R109:U109"/>
    <mergeCell ref="X83:AB83"/>
    <mergeCell ref="J100:M100"/>
    <mergeCell ref="P96:T96"/>
    <mergeCell ref="J97:M97"/>
    <mergeCell ref="V98:Y98"/>
    <mergeCell ref="V99:Y99"/>
    <mergeCell ref="X104:AA104"/>
    <mergeCell ref="X105:AA105"/>
    <mergeCell ref="R103:U103"/>
    <mergeCell ref="C28:C36"/>
    <mergeCell ref="BA108:BD108"/>
    <mergeCell ref="BE108:BH108"/>
    <mergeCell ref="BA103:BD103"/>
    <mergeCell ref="BE103:BH103"/>
    <mergeCell ref="I106:M106"/>
    <mergeCell ref="N106:Q106"/>
    <mergeCell ref="R106:U106"/>
    <mergeCell ref="AA91:AD91"/>
    <mergeCell ref="E46:E48"/>
    <mergeCell ref="E38:E41"/>
    <mergeCell ref="E42:E45"/>
    <mergeCell ref="E49:E51"/>
    <mergeCell ref="E52:E63"/>
    <mergeCell ref="N108:Q108"/>
    <mergeCell ref="G69:G100"/>
    <mergeCell ref="G103:G105"/>
    <mergeCell ref="AR58:AT58"/>
    <mergeCell ref="AP59:AR59"/>
    <mergeCell ref="AH87:AJ87"/>
    <mergeCell ref="AL92:AO92"/>
    <mergeCell ref="Z80:AD80"/>
    <mergeCell ref="X82:AB82"/>
    <mergeCell ref="AM40:AQ40"/>
    <mergeCell ref="R45:U45"/>
    <mergeCell ref="R52:U52"/>
    <mergeCell ref="X56:Y56"/>
    <mergeCell ref="R42:U42"/>
    <mergeCell ref="AM50:AQ50"/>
    <mergeCell ref="AE38:AH38"/>
    <mergeCell ref="AI39:AL39"/>
    <mergeCell ref="AE39:AH39"/>
    <mergeCell ref="AE40:AH40"/>
  </mergeCells>
  <phoneticPr fontId="0" type="noConversion"/>
  <conditionalFormatting sqref="I18:AA18 I15:I17 L15:M17 Q15:Q16 Q17:R17 I21:AA21 I22 L22:N22 Q22:S22 V22 Z22:AA22 AF22 AJ22:AL22 AV22:AX22 AP22:AR22 BC22:BE22 BC24:BE24 I28:AG28 I36:BH37 I38 N38 R38 V38 Z38 AE38:AE40 AI38:AI40 AM38:AM40 AR38 AV38 BA38 BE38 I42:R45 V42:BH45 I46:BA48 BE46:BH48 I49:AM49 AR49:BH51 I52:R52 V52:BH52 I53:AE53 AI53:BH53 I54:BE54 I60:BB60 BE60:BH60 I61:X63 AB61:BH63 I77:AM77 AR77:BH77 I78:AG78 AL78:BH78 I79:AO79 AS79:BH79 AE80:BH81 I82:X83 AC82:BH83 I84:AK85 AT84:BH85 I86:R86 AA86:BH86 AM87:BH87 I88:AV88 I89:AH90 AM89:BH90 I91:AA91 AE91:BH91 I93:N94 S93:BH94 I95:AE95 AI95:BH95 I96:P96 U96:BH96 I97:J97 N97:BH97 I100:J100 N100:BH100 I103:I105 N103:N105 R103:R105 Z103 AM103:AM105 AR103:AR105 AV103:AV105 BA103:BA105 BE103:BE105 I106:BH107 AI108 AM108 AR108 I80:Z81 Z40 I87:AH87 I92:AL92 I51:AM51 I50:AL50 I27:BH27 AR29:AX31 I29:AD31 I101:BH102 AJ32:AU35 AW32:AX32 AJ28:BA28 I32:AG35 BB28:BH32 I113:BH2564 N75:Y75 I76:X76 Z76 AB71 I55:O55 Q55:BA55 I56:N56 Q56:X56 I57:BA57 Z56:BB56 I59:AP59 I58:AR58 AU58:BA58 AS59:BA59 V15:AA17 AF15:BH18 N40 BE40 I25 V110:AH110 AB15:AE20 I98:V99 Z98:BH99 AB22:AD26 AF21:BH21 Z108:Z109 I108:I109 N108:N109 V108:V109 AE108:AE109 R108:R109 I71:Y74 AE71:BH76 Z72:AA75 I64:BH66 AP92:BH92 I111:Y111 AI111:AZ111">
    <cfRule type="expression" dxfId="2037" priority="2715">
      <formula>AND($D15="Print",ISNUMBER(I15))</formula>
    </cfRule>
    <cfRule type="expression" dxfId="2036" priority="2716">
      <formula>AND($D15="OOH",ISNUMBER(I15))</formula>
    </cfRule>
    <cfRule type="expression" dxfId="2035" priority="2717">
      <formula>AND($D15="Radio",ISNUMBER(I15))</formula>
    </cfRule>
    <cfRule type="expression" dxfId="2034" priority="2718">
      <formula>AND($D15="Digital Display",ISNUMBER(I15))</formula>
    </cfRule>
    <cfRule type="expression" dxfId="2033" priority="2719">
      <formula>AND($D15="SEM",ISNUMBER(I15))</formula>
    </cfRule>
    <cfRule type="expression" dxfId="2032" priority="2720">
      <formula>AND($D15="Cinema",ISNUMBER(I15))</formula>
    </cfRule>
    <cfRule type="expression" dxfId="2031" priority="2721">
      <formula>AND($D15="Paid Social",ISNUMBER(I15))</formula>
    </cfRule>
    <cfRule type="expression" dxfId="2030" priority="2722">
      <formula>AND($D15="TV",ISNUMBER(I15))</formula>
    </cfRule>
    <cfRule type="expression" dxfId="2029" priority="2723">
      <formula>AND($D15="WebTV",ISNUMBER(I15))</formula>
    </cfRule>
  </conditionalFormatting>
  <conditionalFormatting sqref="C114">
    <cfRule type="cellIs" dxfId="2028" priority="2714" operator="notBetween">
      <formula>0.999</formula>
      <formula>1.001</formula>
    </cfRule>
  </conditionalFormatting>
  <conditionalFormatting sqref="C130">
    <cfRule type="cellIs" dxfId="2027" priority="2713" operator="notBetween">
      <formula>0.9999</formula>
      <formula>1.001</formula>
    </cfRule>
  </conditionalFormatting>
  <conditionalFormatting sqref="I115:BH115">
    <cfRule type="expression" dxfId="2026" priority="2712">
      <formula>$BI$115&lt;&gt;1</formula>
    </cfRule>
  </conditionalFormatting>
  <conditionalFormatting sqref="I116:BH116">
    <cfRule type="expression" dxfId="2025" priority="2710">
      <formula>$BI$116&lt;&gt;1</formula>
    </cfRule>
  </conditionalFormatting>
  <conditionalFormatting sqref="I19:AA19 AF19:BH19">
    <cfRule type="expression" dxfId="2024" priority="2701">
      <formula>AND($D19="Print",ISNUMBER(I19))</formula>
    </cfRule>
    <cfRule type="expression" dxfId="2023" priority="2702">
      <formula>AND($D19="OOH",ISNUMBER(I19))</formula>
    </cfRule>
    <cfRule type="expression" dxfId="2022" priority="2703">
      <formula>AND($D19="Radio",ISNUMBER(I19))</formula>
    </cfRule>
    <cfRule type="expression" dxfId="2021" priority="2704">
      <formula>AND($D19="Digital Display",ISNUMBER(I19))</formula>
    </cfRule>
    <cfRule type="expression" dxfId="2020" priority="2705">
      <formula>AND($D19="SEM",ISNUMBER(I19))</formula>
    </cfRule>
    <cfRule type="expression" dxfId="2019" priority="2706">
      <formula>AND($D19="Cinema",ISNUMBER(I19))</formula>
    </cfRule>
    <cfRule type="expression" dxfId="2018" priority="2707">
      <formula>AND($D19="Paid Social",ISNUMBER(I19))</formula>
    </cfRule>
    <cfRule type="expression" dxfId="2017" priority="2708">
      <formula>AND($D19="TV",ISNUMBER(I19))</formula>
    </cfRule>
    <cfRule type="expression" dxfId="2016" priority="2709">
      <formula>AND($D19="WebTV",ISNUMBER(I19))</formula>
    </cfRule>
  </conditionalFormatting>
  <conditionalFormatting sqref="I20:AA20 AF20:BH20">
    <cfRule type="expression" dxfId="2015" priority="2692">
      <formula>AND($D20="Print",ISNUMBER(I20))</formula>
    </cfRule>
    <cfRule type="expression" dxfId="2014" priority="2693">
      <formula>AND($D20="OOH",ISNUMBER(I20))</formula>
    </cfRule>
    <cfRule type="expression" dxfId="2013" priority="2694">
      <formula>AND($D20="Radio",ISNUMBER(I20))</formula>
    </cfRule>
    <cfRule type="expression" dxfId="2012" priority="2695">
      <formula>AND($D20="Digital Display",ISNUMBER(I20))</formula>
    </cfRule>
    <cfRule type="expression" dxfId="2011" priority="2696">
      <formula>AND($D20="SEM",ISNUMBER(I20))</formula>
    </cfRule>
    <cfRule type="expression" dxfId="2010" priority="2697">
      <formula>AND($D20="Cinema",ISNUMBER(I20))</formula>
    </cfRule>
    <cfRule type="expression" dxfId="2009" priority="2698">
      <formula>AND($D20="Paid Social",ISNUMBER(I20))</formula>
    </cfRule>
    <cfRule type="expression" dxfId="2008" priority="2699">
      <formula>AND($D20="TV",ISNUMBER(I20))</formula>
    </cfRule>
    <cfRule type="expression" dxfId="2007" priority="2700">
      <formula>AND($D20="WebTV",ISNUMBER(I20))</formula>
    </cfRule>
  </conditionalFormatting>
  <conditionalFormatting sqref="V17">
    <cfRule type="expression" dxfId="2006" priority="2656">
      <formula>AND($D17="Print",ISNUMBER(V17))</formula>
    </cfRule>
    <cfRule type="expression" dxfId="2005" priority="2657">
      <formula>AND($D17="OOH",ISNUMBER(V17))</formula>
    </cfRule>
    <cfRule type="expression" dxfId="2004" priority="2658">
      <formula>AND($D17="Radio",ISNUMBER(V17))</formula>
    </cfRule>
    <cfRule type="expression" dxfId="2003" priority="2659">
      <formula>AND($D17="Digital Display",ISNUMBER(V17))</formula>
    </cfRule>
    <cfRule type="expression" dxfId="2002" priority="2660">
      <formula>AND($D17="SEM",ISNUMBER(V17))</formula>
    </cfRule>
    <cfRule type="expression" dxfId="2001" priority="2661">
      <formula>AND($D17="Cinema",ISNUMBER(V17))</formula>
    </cfRule>
    <cfRule type="expression" dxfId="2000" priority="2662">
      <formula>AND($D17="Paid Social",ISNUMBER(V17))</formula>
    </cfRule>
    <cfRule type="expression" dxfId="1999" priority="2663">
      <formula>AND($D17="TV",ISNUMBER(V17))</formula>
    </cfRule>
    <cfRule type="expression" dxfId="1998" priority="2664">
      <formula>AND($D17="WebTV",ISNUMBER(V17))</formula>
    </cfRule>
  </conditionalFormatting>
  <conditionalFormatting sqref="V18">
    <cfRule type="expression" dxfId="1997" priority="2647">
      <formula>AND($D18="Print",ISNUMBER(V18))</formula>
    </cfRule>
    <cfRule type="expression" dxfId="1996" priority="2648">
      <formula>AND($D18="OOH",ISNUMBER(V18))</formula>
    </cfRule>
    <cfRule type="expression" dxfId="1995" priority="2649">
      <formula>AND($D18="Radio",ISNUMBER(V18))</formula>
    </cfRule>
    <cfRule type="expression" dxfId="1994" priority="2650">
      <formula>AND($D18="Digital Display",ISNUMBER(V18))</formula>
    </cfRule>
    <cfRule type="expression" dxfId="1993" priority="2651">
      <formula>AND($D18="SEM",ISNUMBER(V18))</formula>
    </cfRule>
    <cfRule type="expression" dxfId="1992" priority="2652">
      <formula>AND($D18="Cinema",ISNUMBER(V18))</formula>
    </cfRule>
    <cfRule type="expression" dxfId="1991" priority="2653">
      <formula>AND($D18="Paid Social",ISNUMBER(V18))</formula>
    </cfRule>
    <cfRule type="expression" dxfId="1990" priority="2654">
      <formula>AND($D18="TV",ISNUMBER(V18))</formula>
    </cfRule>
    <cfRule type="expression" dxfId="1989" priority="2655">
      <formula>AND($D18="WebTV",ISNUMBER(V18))</formula>
    </cfRule>
  </conditionalFormatting>
  <conditionalFormatting sqref="R15:R16">
    <cfRule type="expression" dxfId="1988" priority="2638">
      <formula>AND($D15="Print",ISNUMBER(R15))</formula>
    </cfRule>
    <cfRule type="expression" dxfId="1987" priority="2639">
      <formula>AND($D15="OOH",ISNUMBER(R15))</formula>
    </cfRule>
    <cfRule type="expression" dxfId="1986" priority="2640">
      <formula>AND($D15="Radio",ISNUMBER(R15))</formula>
    </cfRule>
    <cfRule type="expression" dxfId="1985" priority="2641">
      <formula>AND($D15="Digital Display",ISNUMBER(R15))</formula>
    </cfRule>
    <cfRule type="expression" dxfId="1984" priority="2642">
      <formula>AND($D15="SEM",ISNUMBER(R15))</formula>
    </cfRule>
    <cfRule type="expression" dxfId="1983" priority="2643">
      <formula>AND($D15="Cinema",ISNUMBER(R15))</formula>
    </cfRule>
    <cfRule type="expression" dxfId="1982" priority="2644">
      <formula>AND($D15="Paid Social",ISNUMBER(R15))</formula>
    </cfRule>
    <cfRule type="expression" dxfId="1981" priority="2645">
      <formula>AND($D15="TV",ISNUMBER(R15))</formula>
    </cfRule>
    <cfRule type="expression" dxfId="1980" priority="2646">
      <formula>AND($D15="WebTV",ISNUMBER(R15))</formula>
    </cfRule>
  </conditionalFormatting>
  <conditionalFormatting sqref="W25">
    <cfRule type="expression" dxfId="1979" priority="1909">
      <formula>AND($D25="Print",ISNUMBER(W25))</formula>
    </cfRule>
    <cfRule type="expression" dxfId="1978" priority="1910">
      <formula>AND($D25="OOH",ISNUMBER(W25))</formula>
    </cfRule>
    <cfRule type="expression" dxfId="1977" priority="1911">
      <formula>AND($D25="Radio",ISNUMBER(W25))</formula>
    </cfRule>
    <cfRule type="expression" dxfId="1976" priority="1912">
      <formula>AND($D25="Digital Display",ISNUMBER(W25))</formula>
    </cfRule>
    <cfRule type="expression" dxfId="1975" priority="1913">
      <formula>AND($D25="SEM",ISNUMBER(W25))</formula>
    </cfRule>
    <cfRule type="expression" dxfId="1974" priority="1914">
      <formula>AND($D25="Cinema",ISNUMBER(W25))</formula>
    </cfRule>
    <cfRule type="expression" dxfId="1973" priority="1915">
      <formula>AND($D25="Paid Social",ISNUMBER(W25))</formula>
    </cfRule>
    <cfRule type="expression" dxfId="1972" priority="1916">
      <formula>AND($D25="TV",ISNUMBER(W25))</formula>
    </cfRule>
    <cfRule type="expression" dxfId="1971" priority="1917">
      <formula>AND($D25="WebTV",ISNUMBER(W25))</formula>
    </cfRule>
  </conditionalFormatting>
  <conditionalFormatting sqref="J15:J17">
    <cfRule type="expression" dxfId="1970" priority="2629">
      <formula>AND($D15="Print",ISNUMBER(J15))</formula>
    </cfRule>
    <cfRule type="expression" dxfId="1969" priority="2630">
      <formula>AND($D15="OOH",ISNUMBER(J15))</formula>
    </cfRule>
    <cfRule type="expression" dxfId="1968" priority="2631">
      <formula>AND($D15="Radio",ISNUMBER(J15))</formula>
    </cfRule>
    <cfRule type="expression" dxfId="1967" priority="2632">
      <formula>AND($D15="Digital Display",ISNUMBER(J15))</formula>
    </cfRule>
    <cfRule type="expression" dxfId="1966" priority="2633">
      <formula>AND($D15="SEM",ISNUMBER(J15))</formula>
    </cfRule>
    <cfRule type="expression" dxfId="1965" priority="2634">
      <formula>AND($D15="Cinema",ISNUMBER(J15))</formula>
    </cfRule>
    <cfRule type="expression" dxfId="1964" priority="2635">
      <formula>AND($D15="Paid Social",ISNUMBER(J15))</formula>
    </cfRule>
    <cfRule type="expression" dxfId="1963" priority="2636">
      <formula>AND($D15="TV",ISNUMBER(J15))</formula>
    </cfRule>
    <cfRule type="expression" dxfId="1962" priority="2637">
      <formula>AND($D15="WebTV",ISNUMBER(J15))</formula>
    </cfRule>
  </conditionalFormatting>
  <conditionalFormatting sqref="K15:K17">
    <cfRule type="expression" dxfId="1961" priority="2620">
      <formula>AND($D15="Print",ISNUMBER(K15))</formula>
    </cfRule>
    <cfRule type="expression" dxfId="1960" priority="2621">
      <formula>AND($D15="OOH",ISNUMBER(K15))</formula>
    </cfRule>
    <cfRule type="expression" dxfId="1959" priority="2622">
      <formula>AND($D15="Radio",ISNUMBER(K15))</formula>
    </cfRule>
    <cfRule type="expression" dxfId="1958" priority="2623">
      <formula>AND($D15="Digital Display",ISNUMBER(K15))</formula>
    </cfRule>
    <cfRule type="expression" dxfId="1957" priority="2624">
      <formula>AND($D15="SEM",ISNUMBER(K15))</formula>
    </cfRule>
    <cfRule type="expression" dxfId="1956" priority="2625">
      <formula>AND($D15="Cinema",ISNUMBER(K15))</formula>
    </cfRule>
    <cfRule type="expression" dxfId="1955" priority="2626">
      <formula>AND($D15="Paid Social",ISNUMBER(K15))</formula>
    </cfRule>
    <cfRule type="expression" dxfId="1954" priority="2627">
      <formula>AND($D15="TV",ISNUMBER(K15))</formula>
    </cfRule>
    <cfRule type="expression" dxfId="1953" priority="2628">
      <formula>AND($D15="WebTV",ISNUMBER(K15))</formula>
    </cfRule>
  </conditionalFormatting>
  <conditionalFormatting sqref="AG22">
    <cfRule type="expression" dxfId="1952" priority="2521">
      <formula>AND($D22="Print",ISNUMBER(AG22))</formula>
    </cfRule>
    <cfRule type="expression" dxfId="1951" priority="2522">
      <formula>AND($D22="OOH",ISNUMBER(AG22))</formula>
    </cfRule>
    <cfRule type="expression" dxfId="1950" priority="2523">
      <formula>AND($D22="Radio",ISNUMBER(AG22))</formula>
    </cfRule>
    <cfRule type="expression" dxfId="1949" priority="2524">
      <formula>AND($D22="Digital Display",ISNUMBER(AG22))</formula>
    </cfRule>
    <cfRule type="expression" dxfId="1948" priority="2525">
      <formula>AND($D22="SEM",ISNUMBER(AG22))</formula>
    </cfRule>
    <cfRule type="expression" dxfId="1947" priority="2526">
      <formula>AND($D22="Cinema",ISNUMBER(AG22))</formula>
    </cfRule>
    <cfRule type="expression" dxfId="1946" priority="2527">
      <formula>AND($D22="Paid Social",ISNUMBER(AG22))</formula>
    </cfRule>
    <cfRule type="expression" dxfId="1945" priority="2528">
      <formula>AND($D22="TV",ISNUMBER(AG22))</formula>
    </cfRule>
    <cfRule type="expression" dxfId="1944" priority="2529">
      <formula>AND($D22="WebTV",ISNUMBER(AG22))</formula>
    </cfRule>
  </conditionalFormatting>
  <conditionalFormatting sqref="AS22">
    <cfRule type="expression" dxfId="1943" priority="2512">
      <formula>AND($D22="Print",ISNUMBER(AS22))</formula>
    </cfRule>
    <cfRule type="expression" dxfId="1942" priority="2513">
      <formula>AND($D22="OOH",ISNUMBER(AS22))</formula>
    </cfRule>
    <cfRule type="expression" dxfId="1941" priority="2514">
      <formula>AND($D22="Radio",ISNUMBER(AS22))</formula>
    </cfRule>
    <cfRule type="expression" dxfId="1940" priority="2515">
      <formula>AND($D22="Digital Display",ISNUMBER(AS22))</formula>
    </cfRule>
    <cfRule type="expression" dxfId="1939" priority="2516">
      <formula>AND($D22="SEM",ISNUMBER(AS22))</formula>
    </cfRule>
    <cfRule type="expression" dxfId="1938" priority="2517">
      <formula>AND($D22="Cinema",ISNUMBER(AS22))</formula>
    </cfRule>
    <cfRule type="expression" dxfId="1937" priority="2518">
      <formula>AND($D22="Paid Social",ISNUMBER(AS22))</formula>
    </cfRule>
    <cfRule type="expression" dxfId="1936" priority="2519">
      <formula>AND($D22="TV",ISNUMBER(AS22))</formula>
    </cfRule>
    <cfRule type="expression" dxfId="1935" priority="2520">
      <formula>AND($D22="WebTV",ISNUMBER(AS22))</formula>
    </cfRule>
  </conditionalFormatting>
  <conditionalFormatting sqref="AM22">
    <cfRule type="expression" dxfId="1934" priority="2503">
      <formula>AND($D22="Print",ISNUMBER(AM22))</formula>
    </cfRule>
    <cfRule type="expression" dxfId="1933" priority="2504">
      <formula>AND($D22="OOH",ISNUMBER(AM22))</formula>
    </cfRule>
    <cfRule type="expression" dxfId="1932" priority="2505">
      <formula>AND($D22="Radio",ISNUMBER(AM22))</formula>
    </cfRule>
    <cfRule type="expression" dxfId="1931" priority="2506">
      <formula>AND($D22="Digital Display",ISNUMBER(AM22))</formula>
    </cfRule>
    <cfRule type="expression" dxfId="1930" priority="2507">
      <formula>AND($D22="SEM",ISNUMBER(AM22))</formula>
    </cfRule>
    <cfRule type="expression" dxfId="1929" priority="2508">
      <formula>AND($D22="Cinema",ISNUMBER(AM22))</formula>
    </cfRule>
    <cfRule type="expression" dxfId="1928" priority="2509">
      <formula>AND($D22="Paid Social",ISNUMBER(AM22))</formula>
    </cfRule>
    <cfRule type="expression" dxfId="1927" priority="2510">
      <formula>AND($D22="TV",ISNUMBER(AM22))</formula>
    </cfRule>
    <cfRule type="expression" dxfId="1926" priority="2511">
      <formula>AND($D22="WebTV",ISNUMBER(AM22))</formula>
    </cfRule>
  </conditionalFormatting>
  <conditionalFormatting sqref="I23 L23:N23 Q23:S23 V23 Z23:AA23 AF23 AJ23:AL23 AP23:AR23">
    <cfRule type="expression" dxfId="1925" priority="2395">
      <formula>AND($D23="Print",ISNUMBER(I23))</formula>
    </cfRule>
    <cfRule type="expression" dxfId="1924" priority="2396">
      <formula>AND($D23="OOH",ISNUMBER(I23))</formula>
    </cfRule>
    <cfRule type="expression" dxfId="1923" priority="2397">
      <formula>AND($D23="Radio",ISNUMBER(I23))</formula>
    </cfRule>
    <cfRule type="expression" dxfId="1922" priority="2398">
      <formula>AND($D23="Digital Display",ISNUMBER(I23))</formula>
    </cfRule>
    <cfRule type="expression" dxfId="1921" priority="2399">
      <formula>AND($D23="SEM",ISNUMBER(I23))</formula>
    </cfRule>
    <cfRule type="expression" dxfId="1920" priority="2400">
      <formula>AND($D23="Cinema",ISNUMBER(I23))</formula>
    </cfRule>
    <cfRule type="expression" dxfId="1919" priority="2401">
      <formula>AND($D23="Paid Social",ISNUMBER(I23))</formula>
    </cfRule>
    <cfRule type="expression" dxfId="1918" priority="2402">
      <formula>AND($D23="TV",ISNUMBER(I23))</formula>
    </cfRule>
    <cfRule type="expression" dxfId="1917" priority="2403">
      <formula>AND($D23="WebTV",ISNUMBER(I23))</formula>
    </cfRule>
  </conditionalFormatting>
  <conditionalFormatting sqref="S25">
    <cfRule type="expression" dxfId="1916" priority="1918">
      <formula>AND($D25="Print",ISNUMBER(S25))</formula>
    </cfRule>
    <cfRule type="expression" dxfId="1915" priority="1919">
      <formula>AND($D25="OOH",ISNUMBER(S25))</formula>
    </cfRule>
    <cfRule type="expression" dxfId="1914" priority="1920">
      <formula>AND($D25="Radio",ISNUMBER(S25))</formula>
    </cfRule>
    <cfRule type="expression" dxfId="1913" priority="1921">
      <formula>AND($D25="Digital Display",ISNUMBER(S25))</formula>
    </cfRule>
    <cfRule type="expression" dxfId="1912" priority="1922">
      <formula>AND($D25="SEM",ISNUMBER(S25))</formula>
    </cfRule>
    <cfRule type="expression" dxfId="1911" priority="1923">
      <formula>AND($D25="Cinema",ISNUMBER(S25))</formula>
    </cfRule>
    <cfRule type="expression" dxfId="1910" priority="1924">
      <formula>AND($D25="Paid Social",ISNUMBER(S25))</formula>
    </cfRule>
    <cfRule type="expression" dxfId="1909" priority="1925">
      <formula>AND($D25="TV",ISNUMBER(S25))</formula>
    </cfRule>
    <cfRule type="expression" dxfId="1908" priority="1926">
      <formula>AND($D25="WebTV",ISNUMBER(S25))</formula>
    </cfRule>
  </conditionalFormatting>
  <conditionalFormatting sqref="W22">
    <cfRule type="expression" dxfId="1907" priority="2539">
      <formula>AND($D22="Print",ISNUMBER(W22))</formula>
    </cfRule>
    <cfRule type="expression" dxfId="1906" priority="2540">
      <formula>AND($D22="OOH",ISNUMBER(W22))</formula>
    </cfRule>
    <cfRule type="expression" dxfId="1905" priority="2541">
      <formula>AND($D22="Radio",ISNUMBER(W22))</formula>
    </cfRule>
    <cfRule type="expression" dxfId="1904" priority="2542">
      <formula>AND($D22="Digital Display",ISNUMBER(W22))</formula>
    </cfRule>
    <cfRule type="expression" dxfId="1903" priority="2543">
      <formula>AND($D22="SEM",ISNUMBER(W22))</formula>
    </cfRule>
    <cfRule type="expression" dxfId="1902" priority="2544">
      <formula>AND($D22="Cinema",ISNUMBER(W22))</formula>
    </cfRule>
    <cfRule type="expression" dxfId="1901" priority="2545">
      <formula>AND($D22="Paid Social",ISNUMBER(W22))</formula>
    </cfRule>
    <cfRule type="expression" dxfId="1900" priority="2546">
      <formula>AND($D22="TV",ISNUMBER(W22))</formula>
    </cfRule>
    <cfRule type="expression" dxfId="1899" priority="2547">
      <formula>AND($D22="WebTV",ISNUMBER(W22))</formula>
    </cfRule>
  </conditionalFormatting>
  <conditionalFormatting sqref="AY22">
    <cfRule type="expression" dxfId="1898" priority="2485">
      <formula>AND($D22="Print",ISNUMBER(AY22))</formula>
    </cfRule>
    <cfRule type="expression" dxfId="1897" priority="2486">
      <formula>AND($D22="OOH",ISNUMBER(AY22))</formula>
    </cfRule>
    <cfRule type="expression" dxfId="1896" priority="2487">
      <formula>AND($D22="Radio",ISNUMBER(AY22))</formula>
    </cfRule>
    <cfRule type="expression" dxfId="1895" priority="2488">
      <formula>AND($D22="Digital Display",ISNUMBER(AY22))</formula>
    </cfRule>
    <cfRule type="expression" dxfId="1894" priority="2489">
      <formula>AND($D22="SEM",ISNUMBER(AY22))</formula>
    </cfRule>
    <cfRule type="expression" dxfId="1893" priority="2490">
      <formula>AND($D22="Cinema",ISNUMBER(AY22))</formula>
    </cfRule>
    <cfRule type="expression" dxfId="1892" priority="2491">
      <formula>AND($D22="Paid Social",ISNUMBER(AY22))</formula>
    </cfRule>
    <cfRule type="expression" dxfId="1891" priority="2492">
      <formula>AND($D22="TV",ISNUMBER(AY22))</formula>
    </cfRule>
    <cfRule type="expression" dxfId="1890" priority="2493">
      <formula>AND($D22="WebTV",ISNUMBER(AY22))</formula>
    </cfRule>
  </conditionalFormatting>
  <conditionalFormatting sqref="BF22">
    <cfRule type="expression" dxfId="1889" priority="2494">
      <formula>AND($D22="Print",ISNUMBER(BF22))</formula>
    </cfRule>
    <cfRule type="expression" dxfId="1888" priority="2495">
      <formula>AND($D22="OOH",ISNUMBER(BF22))</formula>
    </cfRule>
    <cfRule type="expression" dxfId="1887" priority="2496">
      <formula>AND($D22="Radio",ISNUMBER(BF22))</formula>
    </cfRule>
    <cfRule type="expression" dxfId="1886" priority="2497">
      <formula>AND($D22="Digital Display",ISNUMBER(BF22))</formula>
    </cfRule>
    <cfRule type="expression" dxfId="1885" priority="2498">
      <formula>AND($D22="SEM",ISNUMBER(BF22))</formula>
    </cfRule>
    <cfRule type="expression" dxfId="1884" priority="2499">
      <formula>AND($D22="Cinema",ISNUMBER(BF22))</formula>
    </cfRule>
    <cfRule type="expression" dxfId="1883" priority="2500">
      <formula>AND($D22="Paid Social",ISNUMBER(BF22))</formula>
    </cfRule>
    <cfRule type="expression" dxfId="1882" priority="2501">
      <formula>AND($D22="TV",ISNUMBER(BF22))</formula>
    </cfRule>
    <cfRule type="expression" dxfId="1881" priority="2502">
      <formula>AND($D22="WebTV",ISNUMBER(BF22))</formula>
    </cfRule>
  </conditionalFormatting>
  <conditionalFormatting sqref="AV23:AX23">
    <cfRule type="expression" dxfId="1880" priority="2440">
      <formula>AND($D23="Print",ISNUMBER(AV23))</formula>
    </cfRule>
    <cfRule type="expression" dxfId="1879" priority="2441">
      <formula>AND($D23="OOH",ISNUMBER(AV23))</formula>
    </cfRule>
    <cfRule type="expression" dxfId="1878" priority="2442">
      <formula>AND($D23="Radio",ISNUMBER(AV23))</formula>
    </cfRule>
    <cfRule type="expression" dxfId="1877" priority="2443">
      <formula>AND($D23="Digital Display",ISNUMBER(AV23))</formula>
    </cfRule>
    <cfRule type="expression" dxfId="1876" priority="2444">
      <formula>AND($D23="SEM",ISNUMBER(AV23))</formula>
    </cfRule>
    <cfRule type="expression" dxfId="1875" priority="2445">
      <formula>AND($D23="Cinema",ISNUMBER(AV23))</formula>
    </cfRule>
    <cfRule type="expression" dxfId="1874" priority="2446">
      <formula>AND($D23="Paid Social",ISNUMBER(AV23))</formula>
    </cfRule>
    <cfRule type="expression" dxfId="1873" priority="2447">
      <formula>AND($D23="TV",ISNUMBER(AV23))</formula>
    </cfRule>
    <cfRule type="expression" dxfId="1872" priority="2448">
      <formula>AND($D23="WebTV",ISNUMBER(AV23))</formula>
    </cfRule>
  </conditionalFormatting>
  <conditionalFormatting sqref="N25">
    <cfRule type="expression" dxfId="1871" priority="1927">
      <formula>AND($D25="Print",ISNUMBER(N25))</formula>
    </cfRule>
    <cfRule type="expression" dxfId="1870" priority="1928">
      <formula>AND($D25="OOH",ISNUMBER(N25))</formula>
    </cfRule>
    <cfRule type="expression" dxfId="1869" priority="1929">
      <formula>AND($D25="Radio",ISNUMBER(N25))</formula>
    </cfRule>
    <cfRule type="expression" dxfId="1868" priority="1930">
      <formula>AND($D25="Digital Display",ISNUMBER(N25))</formula>
    </cfRule>
    <cfRule type="expression" dxfId="1867" priority="1931">
      <formula>AND($D25="SEM",ISNUMBER(N25))</formula>
    </cfRule>
    <cfRule type="expression" dxfId="1866" priority="1932">
      <formula>AND($D25="Cinema",ISNUMBER(N25))</formula>
    </cfRule>
    <cfRule type="expression" dxfId="1865" priority="1933">
      <formula>AND($D25="Paid Social",ISNUMBER(N25))</formula>
    </cfRule>
    <cfRule type="expression" dxfId="1864" priority="1934">
      <formula>AND($D25="TV",ISNUMBER(N25))</formula>
    </cfRule>
    <cfRule type="expression" dxfId="1863" priority="1935">
      <formula>AND($D25="WebTV",ISNUMBER(N25))</formula>
    </cfRule>
  </conditionalFormatting>
  <conditionalFormatting sqref="W23">
    <cfRule type="expression" dxfId="1862" priority="2386">
      <formula>AND($D23="Print",ISNUMBER(W23))</formula>
    </cfRule>
    <cfRule type="expression" dxfId="1861" priority="2387">
      <formula>AND($D23="OOH",ISNUMBER(W23))</formula>
    </cfRule>
    <cfRule type="expression" dxfId="1860" priority="2388">
      <formula>AND($D23="Radio",ISNUMBER(W23))</formula>
    </cfRule>
    <cfRule type="expression" dxfId="1859" priority="2389">
      <formula>AND($D23="Digital Display",ISNUMBER(W23))</formula>
    </cfRule>
    <cfRule type="expression" dxfId="1858" priority="2390">
      <formula>AND($D23="SEM",ISNUMBER(W23))</formula>
    </cfRule>
    <cfRule type="expression" dxfId="1857" priority="2391">
      <formula>AND($D23="Cinema",ISNUMBER(W23))</formula>
    </cfRule>
    <cfRule type="expression" dxfId="1856" priority="2392">
      <formula>AND($D23="Paid Social",ISNUMBER(W23))</formula>
    </cfRule>
    <cfRule type="expression" dxfId="1855" priority="2393">
      <formula>AND($D23="TV",ISNUMBER(W23))</formula>
    </cfRule>
    <cfRule type="expression" dxfId="1854" priority="2394">
      <formula>AND($D23="WebTV",ISNUMBER(W23))</formula>
    </cfRule>
  </conditionalFormatting>
  <conditionalFormatting sqref="BF23">
    <cfRule type="expression" dxfId="1853" priority="2332">
      <formula>AND($D23="Print",ISNUMBER(BF23))</formula>
    </cfRule>
    <cfRule type="expression" dxfId="1852" priority="2333">
      <formula>AND($D23="OOH",ISNUMBER(BF23))</formula>
    </cfRule>
    <cfRule type="expression" dxfId="1851" priority="2334">
      <formula>AND($D23="Radio",ISNUMBER(BF23))</formula>
    </cfRule>
    <cfRule type="expression" dxfId="1850" priority="2335">
      <formula>AND($D23="Digital Display",ISNUMBER(BF23))</formula>
    </cfRule>
    <cfRule type="expression" dxfId="1849" priority="2336">
      <formula>AND($D23="SEM",ISNUMBER(BF23))</formula>
    </cfRule>
    <cfRule type="expression" dxfId="1848" priority="2337">
      <formula>AND($D23="Cinema",ISNUMBER(BF23))</formula>
    </cfRule>
    <cfRule type="expression" dxfId="1847" priority="2338">
      <formula>AND($D23="Paid Social",ISNUMBER(BF23))</formula>
    </cfRule>
    <cfRule type="expression" dxfId="1846" priority="2339">
      <formula>AND($D23="TV",ISNUMBER(BF23))</formula>
    </cfRule>
    <cfRule type="expression" dxfId="1845" priority="2340">
      <formula>AND($D23="WebTV",ISNUMBER(BF23))</formula>
    </cfRule>
  </conditionalFormatting>
  <conditionalFormatting sqref="AG23">
    <cfRule type="expression" dxfId="1844" priority="2368">
      <formula>AND($D23="Print",ISNUMBER(AG23))</formula>
    </cfRule>
    <cfRule type="expression" dxfId="1843" priority="2369">
      <formula>AND($D23="OOH",ISNUMBER(AG23))</formula>
    </cfRule>
    <cfRule type="expression" dxfId="1842" priority="2370">
      <formula>AND($D23="Radio",ISNUMBER(AG23))</formula>
    </cfRule>
    <cfRule type="expression" dxfId="1841" priority="2371">
      <formula>AND($D23="Digital Display",ISNUMBER(AG23))</formula>
    </cfRule>
    <cfRule type="expression" dxfId="1840" priority="2372">
      <formula>AND($D23="SEM",ISNUMBER(AG23))</formula>
    </cfRule>
    <cfRule type="expression" dxfId="1839" priority="2373">
      <formula>AND($D23="Cinema",ISNUMBER(AG23))</formula>
    </cfRule>
    <cfRule type="expression" dxfId="1838" priority="2374">
      <formula>AND($D23="Paid Social",ISNUMBER(AG23))</formula>
    </cfRule>
    <cfRule type="expression" dxfId="1837" priority="2375">
      <formula>AND($D23="TV",ISNUMBER(AG23))</formula>
    </cfRule>
    <cfRule type="expression" dxfId="1836" priority="2376">
      <formula>AND($D23="WebTV",ISNUMBER(AG23))</formula>
    </cfRule>
  </conditionalFormatting>
  <conditionalFormatting sqref="AS23">
    <cfRule type="expression" dxfId="1835" priority="2359">
      <formula>AND($D23="Print",ISNUMBER(AS23))</formula>
    </cfRule>
    <cfRule type="expression" dxfId="1834" priority="2360">
      <formula>AND($D23="OOH",ISNUMBER(AS23))</formula>
    </cfRule>
    <cfRule type="expression" dxfId="1833" priority="2361">
      <formula>AND($D23="Radio",ISNUMBER(AS23))</formula>
    </cfRule>
    <cfRule type="expression" dxfId="1832" priority="2362">
      <formula>AND($D23="Digital Display",ISNUMBER(AS23))</formula>
    </cfRule>
    <cfRule type="expression" dxfId="1831" priority="2363">
      <formula>AND($D23="SEM",ISNUMBER(AS23))</formula>
    </cfRule>
    <cfRule type="expression" dxfId="1830" priority="2364">
      <formula>AND($D23="Cinema",ISNUMBER(AS23))</formula>
    </cfRule>
    <cfRule type="expression" dxfId="1829" priority="2365">
      <formula>AND($D23="Paid Social",ISNUMBER(AS23))</formula>
    </cfRule>
    <cfRule type="expression" dxfId="1828" priority="2366">
      <formula>AND($D23="TV",ISNUMBER(AS23))</formula>
    </cfRule>
    <cfRule type="expression" dxfId="1827" priority="2367">
      <formula>AND($D23="WebTV",ISNUMBER(AS23))</formula>
    </cfRule>
  </conditionalFormatting>
  <conditionalFormatting sqref="AM23">
    <cfRule type="expression" dxfId="1826" priority="2350">
      <formula>AND($D23="Print",ISNUMBER(AM23))</formula>
    </cfRule>
    <cfRule type="expression" dxfId="1825" priority="2351">
      <formula>AND($D23="OOH",ISNUMBER(AM23))</formula>
    </cfRule>
    <cfRule type="expression" dxfId="1824" priority="2352">
      <formula>AND($D23="Radio",ISNUMBER(AM23))</formula>
    </cfRule>
    <cfRule type="expression" dxfId="1823" priority="2353">
      <formula>AND($D23="Digital Display",ISNUMBER(AM23))</formula>
    </cfRule>
    <cfRule type="expression" dxfId="1822" priority="2354">
      <formula>AND($D23="SEM",ISNUMBER(AM23))</formula>
    </cfRule>
    <cfRule type="expression" dxfId="1821" priority="2355">
      <formula>AND($D23="Cinema",ISNUMBER(AM23))</formula>
    </cfRule>
    <cfRule type="expression" dxfId="1820" priority="2356">
      <formula>AND($D23="Paid Social",ISNUMBER(AM23))</formula>
    </cfRule>
    <cfRule type="expression" dxfId="1819" priority="2357">
      <formula>AND($D23="TV",ISNUMBER(AM23))</formula>
    </cfRule>
    <cfRule type="expression" dxfId="1818" priority="2358">
      <formula>AND($D23="WebTV",ISNUMBER(AM23))</formula>
    </cfRule>
  </conditionalFormatting>
  <conditionalFormatting sqref="BC23:BE23">
    <cfRule type="expression" dxfId="1817" priority="2341">
      <formula>AND($D23="Print",ISNUMBER(BC23))</formula>
    </cfRule>
    <cfRule type="expression" dxfId="1816" priority="2342">
      <formula>AND($D23="OOH",ISNUMBER(BC23))</formula>
    </cfRule>
    <cfRule type="expression" dxfId="1815" priority="2343">
      <formula>AND($D23="Radio",ISNUMBER(BC23))</formula>
    </cfRule>
    <cfRule type="expression" dxfId="1814" priority="2344">
      <formula>AND($D23="Digital Display",ISNUMBER(BC23))</formula>
    </cfRule>
    <cfRule type="expression" dxfId="1813" priority="2345">
      <formula>AND($D23="SEM",ISNUMBER(BC23))</formula>
    </cfRule>
    <cfRule type="expression" dxfId="1812" priority="2346">
      <formula>AND($D23="Cinema",ISNUMBER(BC23))</formula>
    </cfRule>
    <cfRule type="expression" dxfId="1811" priority="2347">
      <formula>AND($D23="Paid Social",ISNUMBER(BC23))</formula>
    </cfRule>
    <cfRule type="expression" dxfId="1810" priority="2348">
      <formula>AND($D23="TV",ISNUMBER(BC23))</formula>
    </cfRule>
    <cfRule type="expression" dxfId="1809" priority="2349">
      <formula>AND($D23="WebTV",ISNUMBER(BC23))</formula>
    </cfRule>
  </conditionalFormatting>
  <conditionalFormatting sqref="AV24:AX24">
    <cfRule type="expression" dxfId="1808" priority="2278">
      <formula>AND($D24="Print",ISNUMBER(AV24))</formula>
    </cfRule>
    <cfRule type="expression" dxfId="1807" priority="2279">
      <formula>AND($D24="OOH",ISNUMBER(AV24))</formula>
    </cfRule>
    <cfRule type="expression" dxfId="1806" priority="2280">
      <formula>AND($D24="Radio",ISNUMBER(AV24))</formula>
    </cfRule>
    <cfRule type="expression" dxfId="1805" priority="2281">
      <formula>AND($D24="Digital Display",ISNUMBER(AV24))</formula>
    </cfRule>
    <cfRule type="expression" dxfId="1804" priority="2282">
      <formula>AND($D24="SEM",ISNUMBER(AV24))</formula>
    </cfRule>
    <cfRule type="expression" dxfId="1803" priority="2283">
      <formula>AND($D24="Cinema",ISNUMBER(AV24))</formula>
    </cfRule>
    <cfRule type="expression" dxfId="1802" priority="2284">
      <formula>AND($D24="Paid Social",ISNUMBER(AV24))</formula>
    </cfRule>
    <cfRule type="expression" dxfId="1801" priority="2285">
      <formula>AND($D24="TV",ISNUMBER(AV24))</formula>
    </cfRule>
    <cfRule type="expression" dxfId="1800" priority="2286">
      <formula>AND($D24="WebTV",ISNUMBER(AV24))</formula>
    </cfRule>
  </conditionalFormatting>
  <conditionalFormatting sqref="AY23">
    <cfRule type="expression" dxfId="1799" priority="2323">
      <formula>AND($D23="Print",ISNUMBER(AY23))</formula>
    </cfRule>
    <cfRule type="expression" dxfId="1798" priority="2324">
      <formula>AND($D23="OOH",ISNUMBER(AY23))</formula>
    </cfRule>
    <cfRule type="expression" dxfId="1797" priority="2325">
      <formula>AND($D23="Radio",ISNUMBER(AY23))</formula>
    </cfRule>
    <cfRule type="expression" dxfId="1796" priority="2326">
      <formula>AND($D23="Digital Display",ISNUMBER(AY23))</formula>
    </cfRule>
    <cfRule type="expression" dxfId="1795" priority="2327">
      <formula>AND($D23="SEM",ISNUMBER(AY23))</formula>
    </cfRule>
    <cfRule type="expression" dxfId="1794" priority="2328">
      <formula>AND($D23="Cinema",ISNUMBER(AY23))</formula>
    </cfRule>
    <cfRule type="expression" dxfId="1793" priority="2329">
      <formula>AND($D23="Paid Social",ISNUMBER(AY23))</formula>
    </cfRule>
    <cfRule type="expression" dxfId="1792" priority="2330">
      <formula>AND($D23="TV",ISNUMBER(AY23))</formula>
    </cfRule>
    <cfRule type="expression" dxfId="1791" priority="2331">
      <formula>AND($D23="WebTV",ISNUMBER(AY23))</formula>
    </cfRule>
  </conditionalFormatting>
  <conditionalFormatting sqref="I24 L24:N24 Q24:S24 V24 Z24:AA24 AF24 AJ24:AL24">
    <cfRule type="expression" dxfId="1790" priority="2314">
      <formula>AND($D24="Print",ISNUMBER(I24))</formula>
    </cfRule>
    <cfRule type="expression" dxfId="1789" priority="2315">
      <formula>AND($D24="OOH",ISNUMBER(I24))</formula>
    </cfRule>
    <cfRule type="expression" dxfId="1788" priority="2316">
      <formula>AND($D24="Radio",ISNUMBER(I24))</formula>
    </cfRule>
    <cfRule type="expression" dxfId="1787" priority="2317">
      <formula>AND($D24="Digital Display",ISNUMBER(I24))</formula>
    </cfRule>
    <cfRule type="expression" dxfId="1786" priority="2318">
      <formula>AND($D24="SEM",ISNUMBER(I24))</formula>
    </cfRule>
    <cfRule type="expression" dxfId="1785" priority="2319">
      <formula>AND($D24="Cinema",ISNUMBER(I24))</formula>
    </cfRule>
    <cfRule type="expression" dxfId="1784" priority="2320">
      <formula>AND($D24="Paid Social",ISNUMBER(I24))</formula>
    </cfRule>
    <cfRule type="expression" dxfId="1783" priority="2321">
      <formula>AND($D24="TV",ISNUMBER(I24))</formula>
    </cfRule>
    <cfRule type="expression" dxfId="1782" priority="2322">
      <formula>AND($D24="WebTV",ISNUMBER(I24))</formula>
    </cfRule>
  </conditionalFormatting>
  <conditionalFormatting sqref="W24">
    <cfRule type="expression" dxfId="1781" priority="2305">
      <formula>AND($D24="Print",ISNUMBER(W24))</formula>
    </cfRule>
    <cfRule type="expression" dxfId="1780" priority="2306">
      <formula>AND($D24="OOH",ISNUMBER(W24))</formula>
    </cfRule>
    <cfRule type="expression" dxfId="1779" priority="2307">
      <formula>AND($D24="Radio",ISNUMBER(W24))</formula>
    </cfRule>
    <cfRule type="expression" dxfId="1778" priority="2308">
      <formula>AND($D24="Digital Display",ISNUMBER(W24))</formula>
    </cfRule>
    <cfRule type="expression" dxfId="1777" priority="2309">
      <formula>AND($D24="SEM",ISNUMBER(W24))</formula>
    </cfRule>
    <cfRule type="expression" dxfId="1776" priority="2310">
      <formula>AND($D24="Cinema",ISNUMBER(W24))</formula>
    </cfRule>
    <cfRule type="expression" dxfId="1775" priority="2311">
      <formula>AND($D24="Paid Social",ISNUMBER(W24))</formula>
    </cfRule>
    <cfRule type="expression" dxfId="1774" priority="2312">
      <formula>AND($D24="TV",ISNUMBER(W24))</formula>
    </cfRule>
    <cfRule type="expression" dxfId="1773" priority="2313">
      <formula>AND($D24="WebTV",ISNUMBER(W24))</formula>
    </cfRule>
  </conditionalFormatting>
  <conditionalFormatting sqref="AM24">
    <cfRule type="expression" dxfId="1772" priority="2251">
      <formula>AND($D24="Print",ISNUMBER(AM24))</formula>
    </cfRule>
    <cfRule type="expression" dxfId="1771" priority="2252">
      <formula>AND($D24="OOH",ISNUMBER(AM24))</formula>
    </cfRule>
    <cfRule type="expression" dxfId="1770" priority="2253">
      <formula>AND($D24="Radio",ISNUMBER(AM24))</formula>
    </cfRule>
    <cfRule type="expression" dxfId="1769" priority="2254">
      <formula>AND($D24="Digital Display",ISNUMBER(AM24))</formula>
    </cfRule>
    <cfRule type="expression" dxfId="1768" priority="2255">
      <formula>AND($D24="SEM",ISNUMBER(AM24))</formula>
    </cfRule>
    <cfRule type="expression" dxfId="1767" priority="2256">
      <formula>AND($D24="Cinema",ISNUMBER(AM24))</formula>
    </cfRule>
    <cfRule type="expression" dxfId="1766" priority="2257">
      <formula>AND($D24="Paid Social",ISNUMBER(AM24))</formula>
    </cfRule>
    <cfRule type="expression" dxfId="1765" priority="2258">
      <formula>AND($D24="TV",ISNUMBER(AM24))</formula>
    </cfRule>
    <cfRule type="expression" dxfId="1764" priority="2259">
      <formula>AND($D24="WebTV",ISNUMBER(AM24))</formula>
    </cfRule>
  </conditionalFormatting>
  <conditionalFormatting sqref="AG24">
    <cfRule type="expression" dxfId="1763" priority="2287">
      <formula>AND($D24="Print",ISNUMBER(AG24))</formula>
    </cfRule>
    <cfRule type="expression" dxfId="1762" priority="2288">
      <formula>AND($D24="OOH",ISNUMBER(AG24))</formula>
    </cfRule>
    <cfRule type="expression" dxfId="1761" priority="2289">
      <formula>AND($D24="Radio",ISNUMBER(AG24))</formula>
    </cfRule>
    <cfRule type="expression" dxfId="1760" priority="2290">
      <formula>AND($D24="Digital Display",ISNUMBER(AG24))</formula>
    </cfRule>
    <cfRule type="expression" dxfId="1759" priority="2291">
      <formula>AND($D24="SEM",ISNUMBER(AG24))</formula>
    </cfRule>
    <cfRule type="expression" dxfId="1758" priority="2292">
      <formula>AND($D24="Cinema",ISNUMBER(AG24))</formula>
    </cfRule>
    <cfRule type="expression" dxfId="1757" priority="2293">
      <formula>AND($D24="Paid Social",ISNUMBER(AG24))</formula>
    </cfRule>
    <cfRule type="expression" dxfId="1756" priority="2294">
      <formula>AND($D24="TV",ISNUMBER(AG24))</formula>
    </cfRule>
    <cfRule type="expression" dxfId="1755" priority="2295">
      <formula>AND($D24="WebTV",ISNUMBER(AG24))</formula>
    </cfRule>
  </conditionalFormatting>
  <conditionalFormatting sqref="AP24:AR24">
    <cfRule type="expression" dxfId="1754" priority="2269">
      <formula>AND($D24="Print",ISNUMBER(AP24))</formula>
    </cfRule>
    <cfRule type="expression" dxfId="1753" priority="2270">
      <formula>AND($D24="OOH",ISNUMBER(AP24))</formula>
    </cfRule>
    <cfRule type="expression" dxfId="1752" priority="2271">
      <formula>AND($D24="Radio",ISNUMBER(AP24))</formula>
    </cfRule>
    <cfRule type="expression" dxfId="1751" priority="2272">
      <formula>AND($D24="Digital Display",ISNUMBER(AP24))</formula>
    </cfRule>
    <cfRule type="expression" dxfId="1750" priority="2273">
      <formula>AND($D24="SEM",ISNUMBER(AP24))</formula>
    </cfRule>
    <cfRule type="expression" dxfId="1749" priority="2274">
      <formula>AND($D24="Cinema",ISNUMBER(AP24))</formula>
    </cfRule>
    <cfRule type="expression" dxfId="1748" priority="2275">
      <formula>AND($D24="Paid Social",ISNUMBER(AP24))</formula>
    </cfRule>
    <cfRule type="expression" dxfId="1747" priority="2276">
      <formula>AND($D24="TV",ISNUMBER(AP24))</formula>
    </cfRule>
    <cfRule type="expression" dxfId="1746" priority="2277">
      <formula>AND($D24="WebTV",ISNUMBER(AP24))</formula>
    </cfRule>
  </conditionalFormatting>
  <conditionalFormatting sqref="AS24">
    <cfRule type="expression" dxfId="1745" priority="2260">
      <formula>AND($D24="Print",ISNUMBER(AS24))</formula>
    </cfRule>
    <cfRule type="expression" dxfId="1744" priority="2261">
      <formula>AND($D24="OOH",ISNUMBER(AS24))</formula>
    </cfRule>
    <cfRule type="expression" dxfId="1743" priority="2262">
      <formula>AND($D24="Radio",ISNUMBER(AS24))</formula>
    </cfRule>
    <cfRule type="expression" dxfId="1742" priority="2263">
      <formula>AND($D24="Digital Display",ISNUMBER(AS24))</formula>
    </cfRule>
    <cfRule type="expression" dxfId="1741" priority="2264">
      <formula>AND($D24="SEM",ISNUMBER(AS24))</formula>
    </cfRule>
    <cfRule type="expression" dxfId="1740" priority="2265">
      <formula>AND($D24="Cinema",ISNUMBER(AS24))</formula>
    </cfRule>
    <cfRule type="expression" dxfId="1739" priority="2266">
      <formula>AND($D24="Paid Social",ISNUMBER(AS24))</formula>
    </cfRule>
    <cfRule type="expression" dxfId="1738" priority="2267">
      <formula>AND($D24="TV",ISNUMBER(AS24))</formula>
    </cfRule>
    <cfRule type="expression" dxfId="1737" priority="2268">
      <formula>AND($D24="WebTV",ISNUMBER(AS24))</formula>
    </cfRule>
  </conditionalFormatting>
  <conditionalFormatting sqref="AY25">
    <cfRule type="expression" dxfId="1736" priority="2044">
      <formula>AND($D25="Print",ISNUMBER(AY25))</formula>
    </cfRule>
    <cfRule type="expression" dxfId="1735" priority="2045">
      <formula>AND($D25="OOH",ISNUMBER(AY25))</formula>
    </cfRule>
    <cfRule type="expression" dxfId="1734" priority="2046">
      <formula>AND($D25="Radio",ISNUMBER(AY25))</formula>
    </cfRule>
    <cfRule type="expression" dxfId="1733" priority="2047">
      <formula>AND($D25="Digital Display",ISNUMBER(AY25))</formula>
    </cfRule>
    <cfRule type="expression" dxfId="1732" priority="2048">
      <formula>AND($D25="SEM",ISNUMBER(AY25))</formula>
    </cfRule>
    <cfRule type="expression" dxfId="1731" priority="2049">
      <formula>AND($D25="Cinema",ISNUMBER(AY25))</formula>
    </cfRule>
    <cfRule type="expression" dxfId="1730" priority="2050">
      <formula>AND($D25="Paid Social",ISNUMBER(AY25))</formula>
    </cfRule>
    <cfRule type="expression" dxfId="1729" priority="2051">
      <formula>AND($D25="TV",ISNUMBER(AY25))</formula>
    </cfRule>
    <cfRule type="expression" dxfId="1728" priority="2052">
      <formula>AND($D25="WebTV",ISNUMBER(AY25))</formula>
    </cfRule>
  </conditionalFormatting>
  <conditionalFormatting sqref="AY24">
    <cfRule type="expression" dxfId="1727" priority="2242">
      <formula>AND($D24="Print",ISNUMBER(AY24))</formula>
    </cfRule>
    <cfRule type="expression" dxfId="1726" priority="2243">
      <formula>AND($D24="OOH",ISNUMBER(AY24))</formula>
    </cfRule>
    <cfRule type="expression" dxfId="1725" priority="2244">
      <formula>AND($D24="Radio",ISNUMBER(AY24))</formula>
    </cfRule>
    <cfRule type="expression" dxfId="1724" priority="2245">
      <formula>AND($D24="Digital Display",ISNUMBER(AY24))</formula>
    </cfRule>
    <cfRule type="expression" dxfId="1723" priority="2246">
      <formula>AND($D24="SEM",ISNUMBER(AY24))</formula>
    </cfRule>
    <cfRule type="expression" dxfId="1722" priority="2247">
      <formula>AND($D24="Cinema",ISNUMBER(AY24))</formula>
    </cfRule>
    <cfRule type="expression" dxfId="1721" priority="2248">
      <formula>AND($D24="Paid Social",ISNUMBER(AY24))</formula>
    </cfRule>
    <cfRule type="expression" dxfId="1720" priority="2249">
      <formula>AND($D24="TV",ISNUMBER(AY24))</formula>
    </cfRule>
    <cfRule type="expression" dxfId="1719" priority="2250">
      <formula>AND($D24="WebTV",ISNUMBER(AY24))</formula>
    </cfRule>
  </conditionalFormatting>
  <conditionalFormatting sqref="BF24">
    <cfRule type="expression" dxfId="1718" priority="2233">
      <formula>AND($D24="Print",ISNUMBER(BF24))</formula>
    </cfRule>
    <cfRule type="expression" dxfId="1717" priority="2234">
      <formula>AND($D24="OOH",ISNUMBER(BF24))</formula>
    </cfRule>
    <cfRule type="expression" dxfId="1716" priority="2235">
      <formula>AND($D24="Radio",ISNUMBER(BF24))</formula>
    </cfRule>
    <cfRule type="expression" dxfId="1715" priority="2236">
      <formula>AND($D24="Digital Display",ISNUMBER(BF24))</formula>
    </cfRule>
    <cfRule type="expression" dxfId="1714" priority="2237">
      <formula>AND($D24="SEM",ISNUMBER(BF24))</formula>
    </cfRule>
    <cfRule type="expression" dxfId="1713" priority="2238">
      <formula>AND($D24="Cinema",ISNUMBER(BF24))</formula>
    </cfRule>
    <cfRule type="expression" dxfId="1712" priority="2239">
      <formula>AND($D24="Paid Social",ISNUMBER(BF24))</formula>
    </cfRule>
    <cfRule type="expression" dxfId="1711" priority="2240">
      <formula>AND($D24="TV",ISNUMBER(BF24))</formula>
    </cfRule>
    <cfRule type="expression" dxfId="1710" priority="2241">
      <formula>AND($D24="WebTV",ISNUMBER(BF24))</formula>
    </cfRule>
  </conditionalFormatting>
  <conditionalFormatting sqref="L25:M25 Q25:R25 V25 Z25:AA25 AF25 AJ25:AL25">
    <cfRule type="expression" dxfId="1709" priority="2224">
      <formula>AND($D25="Print",ISNUMBER(L25))</formula>
    </cfRule>
    <cfRule type="expression" dxfId="1708" priority="2225">
      <formula>AND($D25="OOH",ISNUMBER(L25))</formula>
    </cfRule>
    <cfRule type="expression" dxfId="1707" priority="2226">
      <formula>AND($D25="Radio",ISNUMBER(L25))</formula>
    </cfRule>
    <cfRule type="expression" dxfId="1706" priority="2227">
      <formula>AND($D25="Digital Display",ISNUMBER(L25))</formula>
    </cfRule>
    <cfRule type="expression" dxfId="1705" priority="2228">
      <formula>AND($D25="SEM",ISNUMBER(L25))</formula>
    </cfRule>
    <cfRule type="expression" dxfId="1704" priority="2229">
      <formula>AND($D25="Cinema",ISNUMBER(L25))</formula>
    </cfRule>
    <cfRule type="expression" dxfId="1703" priority="2230">
      <formula>AND($D25="Paid Social",ISNUMBER(L25))</formula>
    </cfRule>
    <cfRule type="expression" dxfId="1702" priority="2231">
      <formula>AND($D25="TV",ISNUMBER(L25))</formula>
    </cfRule>
    <cfRule type="expression" dxfId="1701" priority="2232">
      <formula>AND($D25="WebTV",ISNUMBER(L25))</formula>
    </cfRule>
  </conditionalFormatting>
  <conditionalFormatting sqref="AS25">
    <cfRule type="expression" dxfId="1700" priority="2071">
      <formula>AND($D25="Print",ISNUMBER(AS25))</formula>
    </cfRule>
    <cfRule type="expression" dxfId="1699" priority="2072">
      <formula>AND($D25="OOH",ISNUMBER(AS25))</formula>
    </cfRule>
    <cfRule type="expression" dxfId="1698" priority="2073">
      <formula>AND($D25="Radio",ISNUMBER(AS25))</formula>
    </cfRule>
    <cfRule type="expression" dxfId="1697" priority="2074">
      <formula>AND($D25="Digital Display",ISNUMBER(AS25))</formula>
    </cfRule>
    <cfRule type="expression" dxfId="1696" priority="2075">
      <formula>AND($D25="SEM",ISNUMBER(AS25))</formula>
    </cfRule>
    <cfRule type="expression" dxfId="1695" priority="2076">
      <formula>AND($D25="Cinema",ISNUMBER(AS25))</formula>
    </cfRule>
    <cfRule type="expression" dxfId="1694" priority="2077">
      <formula>AND($D25="Paid Social",ISNUMBER(AS25))</formula>
    </cfRule>
    <cfRule type="expression" dxfId="1693" priority="2078">
      <formula>AND($D25="TV",ISNUMBER(AS25))</formula>
    </cfRule>
    <cfRule type="expression" dxfId="1692" priority="2079">
      <formula>AND($D25="WebTV",ISNUMBER(AS25))</formula>
    </cfRule>
  </conditionalFormatting>
  <conditionalFormatting sqref="BC25:BE25">
    <cfRule type="expression" dxfId="1691" priority="2062">
      <formula>AND($D25="Print",ISNUMBER(BC25))</formula>
    </cfRule>
    <cfRule type="expression" dxfId="1690" priority="2063">
      <formula>AND($D25="OOH",ISNUMBER(BC25))</formula>
    </cfRule>
    <cfRule type="expression" dxfId="1689" priority="2064">
      <formula>AND($D25="Radio",ISNUMBER(BC25))</formula>
    </cfRule>
    <cfRule type="expression" dxfId="1688" priority="2065">
      <formula>AND($D25="Digital Display",ISNUMBER(BC25))</formula>
    </cfRule>
    <cfRule type="expression" dxfId="1687" priority="2066">
      <formula>AND($D25="SEM",ISNUMBER(BC25))</formula>
    </cfRule>
    <cfRule type="expression" dxfId="1686" priority="2067">
      <formula>AND($D25="Cinema",ISNUMBER(BC25))</formula>
    </cfRule>
    <cfRule type="expression" dxfId="1685" priority="2068">
      <formula>AND($D25="Paid Social",ISNUMBER(BC25))</formula>
    </cfRule>
    <cfRule type="expression" dxfId="1684" priority="2069">
      <formula>AND($D25="TV",ISNUMBER(BC25))</formula>
    </cfRule>
    <cfRule type="expression" dxfId="1683" priority="2070">
      <formula>AND($D25="WebTV",ISNUMBER(BC25))</formula>
    </cfRule>
  </conditionalFormatting>
  <conditionalFormatting sqref="I26 L26:M26 Q26:R26 V26 Z26:AA26 AF26 AJ26:AL26">
    <cfRule type="expression" dxfId="1682" priority="2179">
      <formula>AND($D26="Print",ISNUMBER(I26))</formula>
    </cfRule>
    <cfRule type="expression" dxfId="1681" priority="2180">
      <formula>AND($D26="OOH",ISNUMBER(I26))</formula>
    </cfRule>
    <cfRule type="expression" dxfId="1680" priority="2181">
      <formula>AND($D26="Radio",ISNUMBER(I26))</formula>
    </cfRule>
    <cfRule type="expression" dxfId="1679" priority="2182">
      <formula>AND($D26="Digital Display",ISNUMBER(I26))</formula>
    </cfRule>
    <cfRule type="expression" dxfId="1678" priority="2183">
      <formula>AND($D26="SEM",ISNUMBER(I26))</formula>
    </cfRule>
    <cfRule type="expression" dxfId="1677" priority="2184">
      <formula>AND($D26="Cinema",ISNUMBER(I26))</formula>
    </cfRule>
    <cfRule type="expression" dxfId="1676" priority="2185">
      <formula>AND($D26="Paid Social",ISNUMBER(I26))</formula>
    </cfRule>
    <cfRule type="expression" dxfId="1675" priority="2186">
      <formula>AND($D26="TV",ISNUMBER(I26))</formula>
    </cfRule>
    <cfRule type="expression" dxfId="1674" priority="2187">
      <formula>AND($D26="WebTV",ISNUMBER(I26))</formula>
    </cfRule>
  </conditionalFormatting>
  <conditionalFormatting sqref="AP25:AR25">
    <cfRule type="expression" dxfId="1673" priority="2080">
      <formula>AND($D25="Print",ISNUMBER(AP25))</formula>
    </cfRule>
    <cfRule type="expression" dxfId="1672" priority="2081">
      <formula>AND($D25="OOH",ISNUMBER(AP25))</formula>
    </cfRule>
    <cfRule type="expression" dxfId="1671" priority="2082">
      <formula>AND($D25="Radio",ISNUMBER(AP25))</formula>
    </cfRule>
    <cfRule type="expression" dxfId="1670" priority="2083">
      <formula>AND($D25="Digital Display",ISNUMBER(AP25))</formula>
    </cfRule>
    <cfRule type="expression" dxfId="1669" priority="2084">
      <formula>AND($D25="SEM",ISNUMBER(AP25))</formula>
    </cfRule>
    <cfRule type="expression" dxfId="1668" priority="2085">
      <formula>AND($D25="Cinema",ISNUMBER(AP25))</formula>
    </cfRule>
    <cfRule type="expression" dxfId="1667" priority="2086">
      <formula>AND($D25="Paid Social",ISNUMBER(AP25))</formula>
    </cfRule>
    <cfRule type="expression" dxfId="1666" priority="2087">
      <formula>AND($D25="TV",ISNUMBER(AP25))</formula>
    </cfRule>
    <cfRule type="expression" dxfId="1665" priority="2088">
      <formula>AND($D25="WebTV",ISNUMBER(AP25))</formula>
    </cfRule>
  </conditionalFormatting>
  <conditionalFormatting sqref="AV25:AX25">
    <cfRule type="expression" dxfId="1664" priority="2089">
      <formula>AND($D25="Print",ISNUMBER(AV25))</formula>
    </cfRule>
    <cfRule type="expression" dxfId="1663" priority="2090">
      <formula>AND($D25="OOH",ISNUMBER(AV25))</formula>
    </cfRule>
    <cfRule type="expression" dxfId="1662" priority="2091">
      <formula>AND($D25="Radio",ISNUMBER(AV25))</formula>
    </cfRule>
    <cfRule type="expression" dxfId="1661" priority="2092">
      <formula>AND($D25="Digital Display",ISNUMBER(AV25))</formula>
    </cfRule>
    <cfRule type="expression" dxfId="1660" priority="2093">
      <formula>AND($D25="SEM",ISNUMBER(AV25))</formula>
    </cfRule>
    <cfRule type="expression" dxfId="1659" priority="2094">
      <formula>AND($D25="Cinema",ISNUMBER(AV25))</formula>
    </cfRule>
    <cfRule type="expression" dxfId="1658" priority="2095">
      <formula>AND($D25="Paid Social",ISNUMBER(AV25))</formula>
    </cfRule>
    <cfRule type="expression" dxfId="1657" priority="2096">
      <formula>AND($D25="TV",ISNUMBER(AV25))</formula>
    </cfRule>
    <cfRule type="expression" dxfId="1656" priority="2097">
      <formula>AND($D25="WebTV",ISNUMBER(AV25))</formula>
    </cfRule>
  </conditionalFormatting>
  <conditionalFormatting sqref="AV26:AX26">
    <cfRule type="expression" dxfId="1655" priority="2035">
      <formula>AND($D26="Print",ISNUMBER(AV26))</formula>
    </cfRule>
    <cfRule type="expression" dxfId="1654" priority="2036">
      <formula>AND($D26="OOH",ISNUMBER(AV26))</formula>
    </cfRule>
    <cfRule type="expression" dxfId="1653" priority="2037">
      <formula>AND($D26="Radio",ISNUMBER(AV26))</formula>
    </cfRule>
    <cfRule type="expression" dxfId="1652" priority="2038">
      <formula>AND($D26="Digital Display",ISNUMBER(AV26))</formula>
    </cfRule>
    <cfRule type="expression" dxfId="1651" priority="2039">
      <formula>AND($D26="SEM",ISNUMBER(AV26))</formula>
    </cfRule>
    <cfRule type="expression" dxfId="1650" priority="2040">
      <formula>AND($D26="Cinema",ISNUMBER(AV26))</formula>
    </cfRule>
    <cfRule type="expression" dxfId="1649" priority="2041">
      <formula>AND($D26="Paid Social",ISNUMBER(AV26))</formula>
    </cfRule>
    <cfRule type="expression" dxfId="1648" priority="2042">
      <formula>AND($D26="TV",ISNUMBER(AV26))</formula>
    </cfRule>
    <cfRule type="expression" dxfId="1647" priority="2043">
      <formula>AND($D26="WebTV",ISNUMBER(AV26))</formula>
    </cfRule>
  </conditionalFormatting>
  <conditionalFormatting sqref="AP26:AR26">
    <cfRule type="expression" dxfId="1646" priority="2026">
      <formula>AND($D26="Print",ISNUMBER(AP26))</formula>
    </cfRule>
    <cfRule type="expression" dxfId="1645" priority="2027">
      <formula>AND($D26="OOH",ISNUMBER(AP26))</formula>
    </cfRule>
    <cfRule type="expression" dxfId="1644" priority="2028">
      <formula>AND($D26="Radio",ISNUMBER(AP26))</formula>
    </cfRule>
    <cfRule type="expression" dxfId="1643" priority="2029">
      <formula>AND($D26="Digital Display",ISNUMBER(AP26))</formula>
    </cfRule>
    <cfRule type="expression" dxfId="1642" priority="2030">
      <formula>AND($D26="SEM",ISNUMBER(AP26))</formula>
    </cfRule>
    <cfRule type="expression" dxfId="1641" priority="2031">
      <formula>AND($D26="Cinema",ISNUMBER(AP26))</formula>
    </cfRule>
    <cfRule type="expression" dxfId="1640" priority="2032">
      <formula>AND($D26="Paid Social",ISNUMBER(AP26))</formula>
    </cfRule>
    <cfRule type="expression" dxfId="1639" priority="2033">
      <formula>AND($D26="TV",ISNUMBER(AP26))</formula>
    </cfRule>
    <cfRule type="expression" dxfId="1638" priority="2034">
      <formula>AND($D26="WebTV",ISNUMBER(AP26))</formula>
    </cfRule>
  </conditionalFormatting>
  <conditionalFormatting sqref="BC26:BE26">
    <cfRule type="expression" dxfId="1637" priority="2008">
      <formula>AND($D26="Print",ISNUMBER(BC26))</formula>
    </cfRule>
    <cfRule type="expression" dxfId="1636" priority="2009">
      <formula>AND($D26="OOH",ISNUMBER(BC26))</formula>
    </cfRule>
    <cfRule type="expression" dxfId="1635" priority="2010">
      <formula>AND($D26="Radio",ISNUMBER(BC26))</formula>
    </cfRule>
    <cfRule type="expression" dxfId="1634" priority="2011">
      <formula>AND($D26="Digital Display",ISNUMBER(BC26))</formula>
    </cfRule>
    <cfRule type="expression" dxfId="1633" priority="2012">
      <formula>AND($D26="SEM",ISNUMBER(BC26))</formula>
    </cfRule>
    <cfRule type="expression" dxfId="1632" priority="2013">
      <formula>AND($D26="Cinema",ISNUMBER(BC26))</formula>
    </cfRule>
    <cfRule type="expression" dxfId="1631" priority="2014">
      <formula>AND($D26="Paid Social",ISNUMBER(BC26))</formula>
    </cfRule>
    <cfRule type="expression" dxfId="1630" priority="2015">
      <formula>AND($D26="TV",ISNUMBER(BC26))</formula>
    </cfRule>
    <cfRule type="expression" dxfId="1629" priority="2016">
      <formula>AND($D26="WebTV",ISNUMBER(BC26))</formula>
    </cfRule>
  </conditionalFormatting>
  <conditionalFormatting sqref="AY26">
    <cfRule type="expression" dxfId="1628" priority="1990">
      <formula>AND($D26="Print",ISNUMBER(AY26))</formula>
    </cfRule>
    <cfRule type="expression" dxfId="1627" priority="1991">
      <formula>AND($D26="OOH",ISNUMBER(AY26))</formula>
    </cfRule>
    <cfRule type="expression" dxfId="1626" priority="1992">
      <formula>AND($D26="Radio",ISNUMBER(AY26))</formula>
    </cfRule>
    <cfRule type="expression" dxfId="1625" priority="1993">
      <formula>AND($D26="Digital Display",ISNUMBER(AY26))</formula>
    </cfRule>
    <cfRule type="expression" dxfId="1624" priority="1994">
      <formula>AND($D26="SEM",ISNUMBER(AY26))</formula>
    </cfRule>
    <cfRule type="expression" dxfId="1623" priority="1995">
      <formula>AND($D26="Cinema",ISNUMBER(AY26))</formula>
    </cfRule>
    <cfRule type="expression" dxfId="1622" priority="1996">
      <formula>AND($D26="Paid Social",ISNUMBER(AY26))</formula>
    </cfRule>
    <cfRule type="expression" dxfId="1621" priority="1997">
      <formula>AND($D26="TV",ISNUMBER(AY26))</formula>
    </cfRule>
    <cfRule type="expression" dxfId="1620" priority="1998">
      <formula>AND($D26="WebTV",ISNUMBER(AY26))</formula>
    </cfRule>
  </conditionalFormatting>
  <conditionalFormatting sqref="AB21">
    <cfRule type="expression" dxfId="1619" priority="1828">
      <formula>AND($D21="Print",ISNUMBER(AB21))</formula>
    </cfRule>
    <cfRule type="expression" dxfId="1618" priority="1829">
      <formula>AND($D21="OOH",ISNUMBER(AB21))</formula>
    </cfRule>
    <cfRule type="expression" dxfId="1617" priority="1830">
      <formula>AND($D21="Radio",ISNUMBER(AB21))</formula>
    </cfRule>
    <cfRule type="expression" dxfId="1616" priority="1831">
      <formula>AND($D21="Digital Display",ISNUMBER(AB21))</formula>
    </cfRule>
    <cfRule type="expression" dxfId="1615" priority="1832">
      <formula>AND($D21="SEM",ISNUMBER(AB21))</formula>
    </cfRule>
    <cfRule type="expression" dxfId="1614" priority="1833">
      <formula>AND($D21="Cinema",ISNUMBER(AB21))</formula>
    </cfRule>
    <cfRule type="expression" dxfId="1613" priority="1834">
      <formula>AND($D21="Paid Social",ISNUMBER(AB21))</formula>
    </cfRule>
    <cfRule type="expression" dxfId="1612" priority="1835">
      <formula>AND($D21="TV",ISNUMBER(AB21))</formula>
    </cfRule>
    <cfRule type="expression" dxfId="1611" priority="1836">
      <formula>AND($D21="WebTV",ISNUMBER(AB21))</formula>
    </cfRule>
  </conditionalFormatting>
  <conditionalFormatting sqref="AG25">
    <cfRule type="expression" dxfId="1610" priority="1729">
      <formula>AND($D25="Print",ISNUMBER(AG25))</formula>
    </cfRule>
    <cfRule type="expression" dxfId="1609" priority="1730">
      <formula>AND($D25="OOH",ISNUMBER(AG25))</formula>
    </cfRule>
    <cfRule type="expression" dxfId="1608" priority="1731">
      <formula>AND($D25="Radio",ISNUMBER(AG25))</formula>
    </cfRule>
    <cfRule type="expression" dxfId="1607" priority="1732">
      <formula>AND($D25="Digital Display",ISNUMBER(AG25))</formula>
    </cfRule>
    <cfRule type="expression" dxfId="1606" priority="1733">
      <formula>AND($D25="SEM",ISNUMBER(AG25))</formula>
    </cfRule>
    <cfRule type="expression" dxfId="1605" priority="1734">
      <formula>AND($D25="Cinema",ISNUMBER(AG25))</formula>
    </cfRule>
    <cfRule type="expression" dxfId="1604" priority="1735">
      <formula>AND($D25="Paid Social",ISNUMBER(AG25))</formula>
    </cfRule>
    <cfRule type="expression" dxfId="1603" priority="1736">
      <formula>AND($D25="TV",ISNUMBER(AG25))</formula>
    </cfRule>
    <cfRule type="expression" dxfId="1602" priority="1737">
      <formula>AND($D25="WebTV",ISNUMBER(AG25))</formula>
    </cfRule>
  </conditionalFormatting>
  <conditionalFormatting sqref="AM25">
    <cfRule type="expression" dxfId="1601" priority="1720">
      <formula>AND($D25="Print",ISNUMBER(AM25))</formula>
    </cfRule>
    <cfRule type="expression" dxfId="1600" priority="1721">
      <formula>AND($D25="OOH",ISNUMBER(AM25))</formula>
    </cfRule>
    <cfRule type="expression" dxfId="1599" priority="1722">
      <formula>AND($D25="Radio",ISNUMBER(AM25))</formula>
    </cfRule>
    <cfRule type="expression" dxfId="1598" priority="1723">
      <formula>AND($D25="Digital Display",ISNUMBER(AM25))</formula>
    </cfRule>
    <cfRule type="expression" dxfId="1597" priority="1724">
      <formula>AND($D25="SEM",ISNUMBER(AM25))</formula>
    </cfRule>
    <cfRule type="expression" dxfId="1596" priority="1725">
      <formula>AND($D25="Cinema",ISNUMBER(AM25))</formula>
    </cfRule>
    <cfRule type="expression" dxfId="1595" priority="1726">
      <formula>AND($D25="Paid Social",ISNUMBER(AM25))</formula>
    </cfRule>
    <cfRule type="expression" dxfId="1594" priority="1727">
      <formula>AND($D25="TV",ISNUMBER(AM25))</formula>
    </cfRule>
    <cfRule type="expression" dxfId="1593" priority="1728">
      <formula>AND($D25="WebTV",ISNUMBER(AM25))</formula>
    </cfRule>
  </conditionalFormatting>
  <conditionalFormatting sqref="BF25">
    <cfRule type="expression" dxfId="1592" priority="1711">
      <formula>AND($D25="Print",ISNUMBER(BF25))</formula>
    </cfRule>
    <cfRule type="expression" dxfId="1591" priority="1712">
      <formula>AND($D25="OOH",ISNUMBER(BF25))</formula>
    </cfRule>
    <cfRule type="expression" dxfId="1590" priority="1713">
      <formula>AND($D25="Radio",ISNUMBER(BF25))</formula>
    </cfRule>
    <cfRule type="expression" dxfId="1589" priority="1714">
      <formula>AND($D25="Digital Display",ISNUMBER(BF25))</formula>
    </cfRule>
    <cfRule type="expression" dxfId="1588" priority="1715">
      <formula>AND($D25="SEM",ISNUMBER(BF25))</formula>
    </cfRule>
    <cfRule type="expression" dxfId="1587" priority="1716">
      <formula>AND($D25="Cinema",ISNUMBER(BF25))</formula>
    </cfRule>
    <cfRule type="expression" dxfId="1586" priority="1717">
      <formula>AND($D25="Paid Social",ISNUMBER(BF25))</formula>
    </cfRule>
    <cfRule type="expression" dxfId="1585" priority="1718">
      <formula>AND($D25="TV",ISNUMBER(BF25))</formula>
    </cfRule>
    <cfRule type="expression" dxfId="1584" priority="1719">
      <formula>AND($D25="WebTV",ISNUMBER(BF25))</formula>
    </cfRule>
  </conditionalFormatting>
  <conditionalFormatting sqref="N26">
    <cfRule type="expression" dxfId="1583" priority="1702">
      <formula>AND($D26="Print",ISNUMBER(N26))</formula>
    </cfRule>
    <cfRule type="expression" dxfId="1582" priority="1703">
      <formula>AND($D26="OOH",ISNUMBER(N26))</formula>
    </cfRule>
    <cfRule type="expression" dxfId="1581" priority="1704">
      <formula>AND($D26="Radio",ISNUMBER(N26))</formula>
    </cfRule>
    <cfRule type="expression" dxfId="1580" priority="1705">
      <formula>AND($D26="Digital Display",ISNUMBER(N26))</formula>
    </cfRule>
    <cfRule type="expression" dxfId="1579" priority="1706">
      <formula>AND($D26="SEM",ISNUMBER(N26))</formula>
    </cfRule>
    <cfRule type="expression" dxfId="1578" priority="1707">
      <formula>AND($D26="Cinema",ISNUMBER(N26))</formula>
    </cfRule>
    <cfRule type="expression" dxfId="1577" priority="1708">
      <formula>AND($D26="Paid Social",ISNUMBER(N26))</formula>
    </cfRule>
    <cfRule type="expression" dxfId="1576" priority="1709">
      <formula>AND($D26="TV",ISNUMBER(N26))</formula>
    </cfRule>
    <cfRule type="expression" dxfId="1575" priority="1710">
      <formula>AND($D26="WebTV",ISNUMBER(N26))</formula>
    </cfRule>
  </conditionalFormatting>
  <conditionalFormatting sqref="S26">
    <cfRule type="expression" dxfId="1574" priority="1693">
      <formula>AND($D26="Print",ISNUMBER(S26))</formula>
    </cfRule>
    <cfRule type="expression" dxfId="1573" priority="1694">
      <formula>AND($D26="OOH",ISNUMBER(S26))</formula>
    </cfRule>
    <cfRule type="expression" dxfId="1572" priority="1695">
      <formula>AND($D26="Radio",ISNUMBER(S26))</formula>
    </cfRule>
    <cfRule type="expression" dxfId="1571" priority="1696">
      <formula>AND($D26="Digital Display",ISNUMBER(S26))</formula>
    </cfRule>
    <cfRule type="expression" dxfId="1570" priority="1697">
      <formula>AND($D26="SEM",ISNUMBER(S26))</formula>
    </cfRule>
    <cfRule type="expression" dxfId="1569" priority="1698">
      <formula>AND($D26="Cinema",ISNUMBER(S26))</formula>
    </cfRule>
    <cfRule type="expression" dxfId="1568" priority="1699">
      <formula>AND($D26="Paid Social",ISNUMBER(S26))</formula>
    </cfRule>
    <cfRule type="expression" dxfId="1567" priority="1700">
      <formula>AND($D26="TV",ISNUMBER(S26))</formula>
    </cfRule>
    <cfRule type="expression" dxfId="1566" priority="1701">
      <formula>AND($D26="WebTV",ISNUMBER(S26))</formula>
    </cfRule>
  </conditionalFormatting>
  <conditionalFormatting sqref="W26">
    <cfRule type="expression" dxfId="1565" priority="1684">
      <formula>AND($D26="Print",ISNUMBER(W26))</formula>
    </cfRule>
    <cfRule type="expression" dxfId="1564" priority="1685">
      <formula>AND($D26="OOH",ISNUMBER(W26))</formula>
    </cfRule>
    <cfRule type="expression" dxfId="1563" priority="1686">
      <formula>AND($D26="Radio",ISNUMBER(W26))</formula>
    </cfRule>
    <cfRule type="expression" dxfId="1562" priority="1687">
      <formula>AND($D26="Digital Display",ISNUMBER(W26))</formula>
    </cfRule>
    <cfRule type="expression" dxfId="1561" priority="1688">
      <formula>AND($D26="SEM",ISNUMBER(W26))</formula>
    </cfRule>
    <cfRule type="expression" dxfId="1560" priority="1689">
      <formula>AND($D26="Cinema",ISNUMBER(W26))</formula>
    </cfRule>
    <cfRule type="expression" dxfId="1559" priority="1690">
      <formula>AND($D26="Paid Social",ISNUMBER(W26))</formula>
    </cfRule>
    <cfRule type="expression" dxfId="1558" priority="1691">
      <formula>AND($D26="TV",ISNUMBER(W26))</formula>
    </cfRule>
    <cfRule type="expression" dxfId="1557" priority="1692">
      <formula>AND($D26="WebTV",ISNUMBER(W26))</formula>
    </cfRule>
  </conditionalFormatting>
  <conditionalFormatting sqref="AG26">
    <cfRule type="expression" dxfId="1556" priority="1675">
      <formula>AND($D26="Print",ISNUMBER(AG26))</formula>
    </cfRule>
    <cfRule type="expression" dxfId="1555" priority="1676">
      <formula>AND($D26="OOH",ISNUMBER(AG26))</formula>
    </cfRule>
    <cfRule type="expression" dxfId="1554" priority="1677">
      <formula>AND($D26="Radio",ISNUMBER(AG26))</formula>
    </cfRule>
    <cfRule type="expression" dxfId="1553" priority="1678">
      <formula>AND($D26="Digital Display",ISNUMBER(AG26))</formula>
    </cfRule>
    <cfRule type="expression" dxfId="1552" priority="1679">
      <formula>AND($D26="SEM",ISNUMBER(AG26))</formula>
    </cfRule>
    <cfRule type="expression" dxfId="1551" priority="1680">
      <formula>AND($D26="Cinema",ISNUMBER(AG26))</formula>
    </cfRule>
    <cfRule type="expression" dxfId="1550" priority="1681">
      <formula>AND($D26="Paid Social",ISNUMBER(AG26))</formula>
    </cfRule>
    <cfRule type="expression" dxfId="1549" priority="1682">
      <formula>AND($D26="TV",ISNUMBER(AG26))</formula>
    </cfRule>
    <cfRule type="expression" dxfId="1548" priority="1683">
      <formula>AND($D26="WebTV",ISNUMBER(AG26))</formula>
    </cfRule>
  </conditionalFormatting>
  <conditionalFormatting sqref="AM26">
    <cfRule type="expression" dxfId="1547" priority="1666">
      <formula>AND($D26="Print",ISNUMBER(AM26))</formula>
    </cfRule>
    <cfRule type="expression" dxfId="1546" priority="1667">
      <formula>AND($D26="OOH",ISNUMBER(AM26))</formula>
    </cfRule>
    <cfRule type="expression" dxfId="1545" priority="1668">
      <formula>AND($D26="Radio",ISNUMBER(AM26))</formula>
    </cfRule>
    <cfRule type="expression" dxfId="1544" priority="1669">
      <formula>AND($D26="Digital Display",ISNUMBER(AM26))</formula>
    </cfRule>
    <cfRule type="expression" dxfId="1543" priority="1670">
      <formula>AND($D26="SEM",ISNUMBER(AM26))</formula>
    </cfRule>
    <cfRule type="expression" dxfId="1542" priority="1671">
      <formula>AND($D26="Cinema",ISNUMBER(AM26))</formula>
    </cfRule>
    <cfRule type="expression" dxfId="1541" priority="1672">
      <formula>AND($D26="Paid Social",ISNUMBER(AM26))</formula>
    </cfRule>
    <cfRule type="expression" dxfId="1540" priority="1673">
      <formula>AND($D26="TV",ISNUMBER(AM26))</formula>
    </cfRule>
    <cfRule type="expression" dxfId="1539" priority="1674">
      <formula>AND($D26="WebTV",ISNUMBER(AM26))</formula>
    </cfRule>
  </conditionalFormatting>
  <conditionalFormatting sqref="AS26">
    <cfRule type="expression" dxfId="1538" priority="1657">
      <formula>AND($D26="Print",ISNUMBER(AS26))</formula>
    </cfRule>
    <cfRule type="expression" dxfId="1537" priority="1658">
      <formula>AND($D26="OOH",ISNUMBER(AS26))</formula>
    </cfRule>
    <cfRule type="expression" dxfId="1536" priority="1659">
      <formula>AND($D26="Radio",ISNUMBER(AS26))</formula>
    </cfRule>
    <cfRule type="expression" dxfId="1535" priority="1660">
      <formula>AND($D26="Digital Display",ISNUMBER(AS26))</formula>
    </cfRule>
    <cfRule type="expression" dxfId="1534" priority="1661">
      <formula>AND($D26="SEM",ISNUMBER(AS26))</formula>
    </cfRule>
    <cfRule type="expression" dxfId="1533" priority="1662">
      <formula>AND($D26="Cinema",ISNUMBER(AS26))</formula>
    </cfRule>
    <cfRule type="expression" dxfId="1532" priority="1663">
      <formula>AND($D26="Paid Social",ISNUMBER(AS26))</formula>
    </cfRule>
    <cfRule type="expression" dxfId="1531" priority="1664">
      <formula>AND($D26="TV",ISNUMBER(AS26))</formula>
    </cfRule>
    <cfRule type="expression" dxfId="1530" priority="1665">
      <formula>AND($D26="WebTV",ISNUMBER(AS26))</formula>
    </cfRule>
  </conditionalFormatting>
  <conditionalFormatting sqref="BF26">
    <cfRule type="expression" dxfId="1529" priority="1648">
      <formula>AND($D26="Print",ISNUMBER(BF26))</formula>
    </cfRule>
    <cfRule type="expression" dxfId="1528" priority="1649">
      <formula>AND($D26="OOH",ISNUMBER(BF26))</formula>
    </cfRule>
    <cfRule type="expression" dxfId="1527" priority="1650">
      <formula>AND($D26="Radio",ISNUMBER(BF26))</formula>
    </cfRule>
    <cfRule type="expression" dxfId="1526" priority="1651">
      <formula>AND($D26="Digital Display",ISNUMBER(BF26))</formula>
    </cfRule>
    <cfRule type="expression" dxfId="1525" priority="1652">
      <formula>AND($D26="SEM",ISNUMBER(BF26))</formula>
    </cfRule>
    <cfRule type="expression" dxfId="1524" priority="1653">
      <formula>AND($D26="Cinema",ISNUMBER(BF26))</formula>
    </cfRule>
    <cfRule type="expression" dxfId="1523" priority="1654">
      <formula>AND($D26="Paid Social",ISNUMBER(BF26))</formula>
    </cfRule>
    <cfRule type="expression" dxfId="1522" priority="1655">
      <formula>AND($D26="TV",ISNUMBER(BF26))</formula>
    </cfRule>
    <cfRule type="expression" dxfId="1521" priority="1656">
      <formula>AND($D26="WebTV",ISNUMBER(BF26))</formula>
    </cfRule>
  </conditionalFormatting>
  <conditionalFormatting sqref="AE103:AE105">
    <cfRule type="expression" dxfId="1520" priority="1468">
      <formula>AND($D103="Print",ISNUMBER(AE103))</formula>
    </cfRule>
    <cfRule type="expression" dxfId="1519" priority="1469">
      <formula>AND($D103="OOH",ISNUMBER(AE103))</formula>
    </cfRule>
    <cfRule type="expression" dxfId="1518" priority="1470">
      <formula>AND($D103="Radio",ISNUMBER(AE103))</formula>
    </cfRule>
    <cfRule type="expression" dxfId="1517" priority="1471">
      <formula>AND($D103="Digital Display",ISNUMBER(AE103))</formula>
    </cfRule>
    <cfRule type="expression" dxfId="1516" priority="1472">
      <formula>AND($D103="SEM",ISNUMBER(AE103))</formula>
    </cfRule>
    <cfRule type="expression" dxfId="1515" priority="1473">
      <formula>AND($D103="Cinema",ISNUMBER(AE103))</formula>
    </cfRule>
    <cfRule type="expression" dxfId="1514" priority="1474">
      <formula>AND($D103="Paid Social",ISNUMBER(AE103))</formula>
    </cfRule>
    <cfRule type="expression" dxfId="1513" priority="1475">
      <formula>AND($D103="TV",ISNUMBER(AE103))</formula>
    </cfRule>
    <cfRule type="expression" dxfId="1512" priority="1476">
      <formula>AND($D103="WebTV",ISNUMBER(AE103))</formula>
    </cfRule>
  </conditionalFormatting>
  <conditionalFormatting sqref="AR41 AV41">
    <cfRule type="expression" dxfId="1511" priority="1540">
      <formula>AND($D41="Print",ISNUMBER(AR41))</formula>
    </cfRule>
    <cfRule type="expression" dxfId="1510" priority="1541">
      <formula>AND($D41="OOH",ISNUMBER(AR41))</formula>
    </cfRule>
    <cfRule type="expression" dxfId="1509" priority="1542">
      <formula>AND($D41="Radio",ISNUMBER(AR41))</formula>
    </cfRule>
    <cfRule type="expression" dxfId="1508" priority="1543">
      <formula>AND($D41="Digital Display",ISNUMBER(AR41))</formula>
    </cfRule>
    <cfRule type="expression" dxfId="1507" priority="1544">
      <formula>AND($D41="SEM",ISNUMBER(AR41))</formula>
    </cfRule>
    <cfRule type="expression" dxfId="1506" priority="1545">
      <formula>AND($D41="Cinema",ISNUMBER(AR41))</formula>
    </cfRule>
    <cfRule type="expression" dxfId="1505" priority="1546">
      <formula>AND($D41="Paid Social",ISNUMBER(AR41))</formula>
    </cfRule>
    <cfRule type="expression" dxfId="1504" priority="1547">
      <formula>AND($D41="TV",ISNUMBER(AR41))</formula>
    </cfRule>
    <cfRule type="expression" dxfId="1503" priority="1548">
      <formula>AND($D41="WebTV",ISNUMBER(AR41))</formula>
    </cfRule>
  </conditionalFormatting>
  <conditionalFormatting sqref="I39:M40">
    <cfRule type="expression" dxfId="1502" priority="1531">
      <formula>AND($D39="Print",ISNUMBER(I39))</formula>
    </cfRule>
    <cfRule type="expression" dxfId="1501" priority="1532">
      <formula>AND($D39="OOH",ISNUMBER(I39))</formula>
    </cfRule>
    <cfRule type="expression" dxfId="1500" priority="1533">
      <formula>AND($D39="Radio",ISNUMBER(I39))</formula>
    </cfRule>
    <cfRule type="expression" dxfId="1499" priority="1534">
      <formula>AND($D39="Digital Display",ISNUMBER(I39))</formula>
    </cfRule>
    <cfRule type="expression" dxfId="1498" priority="1535">
      <formula>AND($D39="SEM",ISNUMBER(I39))</formula>
    </cfRule>
    <cfRule type="expression" dxfId="1497" priority="1536">
      <formula>AND($D39="Cinema",ISNUMBER(I39))</formula>
    </cfRule>
    <cfRule type="expression" dxfId="1496" priority="1537">
      <formula>AND($D39="Paid Social",ISNUMBER(I39))</formula>
    </cfRule>
    <cfRule type="expression" dxfId="1495" priority="1538">
      <formula>AND($D39="TV",ISNUMBER(I39))</formula>
    </cfRule>
    <cfRule type="expression" dxfId="1494" priority="1539">
      <formula>AND($D39="WebTV",ISNUMBER(I39))</formula>
    </cfRule>
  </conditionalFormatting>
  <conditionalFormatting sqref="R39:U40">
    <cfRule type="expression" dxfId="1493" priority="1522">
      <formula>AND($D39="Print",ISNUMBER(R39))</formula>
    </cfRule>
    <cfRule type="expression" dxfId="1492" priority="1523">
      <formula>AND($D39="OOH",ISNUMBER(R39))</formula>
    </cfRule>
    <cfRule type="expression" dxfId="1491" priority="1524">
      <formula>AND($D39="Radio",ISNUMBER(R39))</formula>
    </cfRule>
    <cfRule type="expression" dxfId="1490" priority="1525">
      <formula>AND($D39="Digital Display",ISNUMBER(R39))</formula>
    </cfRule>
    <cfRule type="expression" dxfId="1489" priority="1526">
      <formula>AND($D39="SEM",ISNUMBER(R39))</formula>
    </cfRule>
    <cfRule type="expression" dxfId="1488" priority="1527">
      <formula>AND($D39="Cinema",ISNUMBER(R39))</formula>
    </cfRule>
    <cfRule type="expression" dxfId="1487" priority="1528">
      <formula>AND($D39="Paid Social",ISNUMBER(R39))</formula>
    </cfRule>
    <cfRule type="expression" dxfId="1486" priority="1529">
      <formula>AND($D39="TV",ISNUMBER(R39))</formula>
    </cfRule>
    <cfRule type="expression" dxfId="1485" priority="1530">
      <formula>AND($D39="WebTV",ISNUMBER(R39))</formula>
    </cfRule>
  </conditionalFormatting>
  <conditionalFormatting sqref="V39:Y40">
    <cfRule type="expression" dxfId="1484" priority="1513">
      <formula>AND($D39="Print",ISNUMBER(V39))</formula>
    </cfRule>
    <cfRule type="expression" dxfId="1483" priority="1514">
      <formula>AND($D39="OOH",ISNUMBER(V39))</formula>
    </cfRule>
    <cfRule type="expression" dxfId="1482" priority="1515">
      <formula>AND($D39="Radio",ISNUMBER(V39))</formula>
    </cfRule>
    <cfRule type="expression" dxfId="1481" priority="1516">
      <formula>AND($D39="Digital Display",ISNUMBER(V39))</formula>
    </cfRule>
    <cfRule type="expression" dxfId="1480" priority="1517">
      <formula>AND($D39="SEM",ISNUMBER(V39))</formula>
    </cfRule>
    <cfRule type="expression" dxfId="1479" priority="1518">
      <formula>AND($D39="Cinema",ISNUMBER(V39))</formula>
    </cfRule>
    <cfRule type="expression" dxfId="1478" priority="1519">
      <formula>AND($D39="Paid Social",ISNUMBER(V39))</formula>
    </cfRule>
    <cfRule type="expression" dxfId="1477" priority="1520">
      <formula>AND($D39="TV",ISNUMBER(V39))</formula>
    </cfRule>
    <cfRule type="expression" dxfId="1476" priority="1521">
      <formula>AND($D39="WebTV",ISNUMBER(V39))</formula>
    </cfRule>
  </conditionalFormatting>
  <conditionalFormatting sqref="AR39:AU40">
    <cfRule type="expression" dxfId="1475" priority="1504">
      <formula>AND($D39="Print",ISNUMBER(AR39))</formula>
    </cfRule>
    <cfRule type="expression" dxfId="1474" priority="1505">
      <formula>AND($D39="OOH",ISNUMBER(AR39))</formula>
    </cfRule>
    <cfRule type="expression" dxfId="1473" priority="1506">
      <formula>AND($D39="Radio",ISNUMBER(AR39))</formula>
    </cfRule>
    <cfRule type="expression" dxfId="1472" priority="1507">
      <formula>AND($D39="Digital Display",ISNUMBER(AR39))</formula>
    </cfRule>
    <cfRule type="expression" dxfId="1471" priority="1508">
      <formula>AND($D39="SEM",ISNUMBER(AR39))</formula>
    </cfRule>
    <cfRule type="expression" dxfId="1470" priority="1509">
      <formula>AND($D39="Cinema",ISNUMBER(AR39))</formula>
    </cfRule>
    <cfRule type="expression" dxfId="1469" priority="1510">
      <formula>AND($D39="Paid Social",ISNUMBER(AR39))</formula>
    </cfRule>
    <cfRule type="expression" dxfId="1468" priority="1511">
      <formula>AND($D39="TV",ISNUMBER(AR39))</formula>
    </cfRule>
    <cfRule type="expression" dxfId="1467" priority="1512">
      <formula>AND($D39="WebTV",ISNUMBER(AR39))</formula>
    </cfRule>
  </conditionalFormatting>
  <conditionalFormatting sqref="BA40:BD40">
    <cfRule type="expression" dxfId="1466" priority="1495">
      <formula>AND($D40="Print",ISNUMBER(BA40))</formula>
    </cfRule>
    <cfRule type="expression" dxfId="1465" priority="1496">
      <formula>AND($D40="OOH",ISNUMBER(BA40))</formula>
    </cfRule>
    <cfRule type="expression" dxfId="1464" priority="1497">
      <formula>AND($D40="Radio",ISNUMBER(BA40))</formula>
    </cfRule>
    <cfRule type="expression" dxfId="1463" priority="1498">
      <formula>AND($D40="Digital Display",ISNUMBER(BA40))</formula>
    </cfRule>
    <cfRule type="expression" dxfId="1462" priority="1499">
      <formula>AND($D40="SEM",ISNUMBER(BA40))</formula>
    </cfRule>
    <cfRule type="expression" dxfId="1461" priority="1500">
      <formula>AND($D40="Cinema",ISNUMBER(BA40))</formula>
    </cfRule>
    <cfRule type="expression" dxfId="1460" priority="1501">
      <formula>AND($D40="Paid Social",ISNUMBER(BA40))</formula>
    </cfRule>
    <cfRule type="expression" dxfId="1459" priority="1502">
      <formula>AND($D40="TV",ISNUMBER(BA40))</formula>
    </cfRule>
    <cfRule type="expression" dxfId="1458" priority="1503">
      <formula>AND($D40="WebTV",ISNUMBER(BA40))</formula>
    </cfRule>
  </conditionalFormatting>
  <conditionalFormatting sqref="V103:V105">
    <cfRule type="expression" dxfId="1457" priority="1477">
      <formula>AND($D103="Print",ISNUMBER(V103))</formula>
    </cfRule>
    <cfRule type="expression" dxfId="1456" priority="1478">
      <formula>AND($D103="OOH",ISNUMBER(V103))</formula>
    </cfRule>
    <cfRule type="expression" dxfId="1455" priority="1479">
      <formula>AND($D103="Radio",ISNUMBER(V103))</formula>
    </cfRule>
    <cfRule type="expression" dxfId="1454" priority="1480">
      <formula>AND($D103="Digital Display",ISNUMBER(V103))</formula>
    </cfRule>
    <cfRule type="expression" dxfId="1453" priority="1481">
      <formula>AND($D103="SEM",ISNUMBER(V103))</formula>
    </cfRule>
    <cfRule type="expression" dxfId="1452" priority="1482">
      <formula>AND($D103="Cinema",ISNUMBER(V103))</formula>
    </cfRule>
    <cfRule type="expression" dxfId="1451" priority="1483">
      <formula>AND($D103="Paid Social",ISNUMBER(V103))</formula>
    </cfRule>
    <cfRule type="expression" dxfId="1450" priority="1484">
      <formula>AND($D103="TV",ISNUMBER(V103))</formula>
    </cfRule>
    <cfRule type="expression" dxfId="1449" priority="1485">
      <formula>AND($D103="WebTV",ISNUMBER(V103))</formula>
    </cfRule>
  </conditionalFormatting>
  <conditionalFormatting sqref="AI103:AI105">
    <cfRule type="expression" dxfId="1448" priority="1459">
      <formula>AND($D103="Print",ISNUMBER(AI103))</formula>
    </cfRule>
    <cfRule type="expression" dxfId="1447" priority="1460">
      <formula>AND($D103="OOH",ISNUMBER(AI103))</formula>
    </cfRule>
    <cfRule type="expression" dxfId="1446" priority="1461">
      <formula>AND($D103="Radio",ISNUMBER(AI103))</formula>
    </cfRule>
    <cfRule type="expression" dxfId="1445" priority="1462">
      <formula>AND($D103="Digital Display",ISNUMBER(AI103))</formula>
    </cfRule>
    <cfRule type="expression" dxfId="1444" priority="1463">
      <formula>AND($D103="SEM",ISNUMBER(AI103))</formula>
    </cfRule>
    <cfRule type="expression" dxfId="1443" priority="1464">
      <formula>AND($D103="Cinema",ISNUMBER(AI103))</formula>
    </cfRule>
    <cfRule type="expression" dxfId="1442" priority="1465">
      <formula>AND($D103="Paid Social",ISNUMBER(AI103))</formula>
    </cfRule>
    <cfRule type="expression" dxfId="1441" priority="1466">
      <formula>AND($D103="TV",ISNUMBER(AI103))</formula>
    </cfRule>
    <cfRule type="expression" dxfId="1440" priority="1467">
      <formula>AND($D103="WebTV",ISNUMBER(AI103))</formula>
    </cfRule>
  </conditionalFormatting>
  <conditionalFormatting sqref="I112:U112">
    <cfRule type="expression" dxfId="1439" priority="1333">
      <formula>AND($D112="Print",ISNUMBER(I112))</formula>
    </cfRule>
    <cfRule type="expression" dxfId="1438" priority="1334">
      <formula>AND($D112="OOH",ISNUMBER(I112))</formula>
    </cfRule>
    <cfRule type="expression" dxfId="1437" priority="1335">
      <formula>AND($D112="Radio",ISNUMBER(I112))</formula>
    </cfRule>
    <cfRule type="expression" dxfId="1436" priority="1336">
      <formula>AND($D112="Digital Display",ISNUMBER(I112))</formula>
    </cfRule>
    <cfRule type="expression" dxfId="1435" priority="1337">
      <formula>AND($D112="SEM",ISNUMBER(I112))</formula>
    </cfRule>
    <cfRule type="expression" dxfId="1434" priority="1338">
      <formula>AND($D112="Cinema",ISNUMBER(I112))</formula>
    </cfRule>
    <cfRule type="expression" dxfId="1433" priority="1339">
      <formula>AND($D112="Paid Social",ISNUMBER(I112))</formula>
    </cfRule>
    <cfRule type="expression" dxfId="1432" priority="1340">
      <formula>AND($D112="TV",ISNUMBER(I112))</formula>
    </cfRule>
    <cfRule type="expression" dxfId="1431" priority="1341">
      <formula>AND($D112="WebTV",ISNUMBER(I112))</formula>
    </cfRule>
  </conditionalFormatting>
  <conditionalFormatting sqref="AI110:AZ110">
    <cfRule type="expression" dxfId="1430" priority="1378">
      <formula>AND($D110="Print",ISNUMBER(AI110))</formula>
    </cfRule>
    <cfRule type="expression" dxfId="1429" priority="1379">
      <formula>AND($D110="OOH",ISNUMBER(AI110))</formula>
    </cfRule>
    <cfRule type="expression" dxfId="1428" priority="1380">
      <formula>AND($D110="Radio",ISNUMBER(AI110))</formula>
    </cfRule>
    <cfRule type="expression" dxfId="1427" priority="1381">
      <formula>AND($D110="Digital Display",ISNUMBER(AI110))</formula>
    </cfRule>
    <cfRule type="expression" dxfId="1426" priority="1382">
      <formula>AND($D110="SEM",ISNUMBER(AI110))</formula>
    </cfRule>
    <cfRule type="expression" dxfId="1425" priority="1383">
      <formula>AND($D110="Cinema",ISNUMBER(AI110))</formula>
    </cfRule>
    <cfRule type="expression" dxfId="1424" priority="1384">
      <formula>AND($D110="Paid Social",ISNUMBER(AI110))</formula>
    </cfRule>
    <cfRule type="expression" dxfId="1423" priority="1385">
      <formula>AND($D110="TV",ISNUMBER(AI110))</formula>
    </cfRule>
    <cfRule type="expression" dxfId="1422" priority="1386">
      <formula>AND($D110="WebTV",ISNUMBER(AI110))</formula>
    </cfRule>
  </conditionalFormatting>
  <conditionalFormatting sqref="I110:U110">
    <cfRule type="expression" dxfId="1421" priority="1369">
      <formula>AND($D110="Print",ISNUMBER(I110))</formula>
    </cfRule>
    <cfRule type="expression" dxfId="1420" priority="1370">
      <formula>AND($D110="OOH",ISNUMBER(I110))</formula>
    </cfRule>
    <cfRule type="expression" dxfId="1419" priority="1371">
      <formula>AND($D110="Radio",ISNUMBER(I110))</formula>
    </cfRule>
    <cfRule type="expression" dxfId="1418" priority="1372">
      <formula>AND($D110="Digital Display",ISNUMBER(I110))</formula>
    </cfRule>
    <cfRule type="expression" dxfId="1417" priority="1373">
      <formula>AND($D110="SEM",ISNUMBER(I110))</formula>
    </cfRule>
    <cfRule type="expression" dxfId="1416" priority="1374">
      <formula>AND($D110="Cinema",ISNUMBER(I110))</formula>
    </cfRule>
    <cfRule type="expression" dxfId="1415" priority="1375">
      <formula>AND($D110="Paid Social",ISNUMBER(I110))</formula>
    </cfRule>
    <cfRule type="expression" dxfId="1414" priority="1376">
      <formula>AND($D110="TV",ISNUMBER(I110))</formula>
    </cfRule>
    <cfRule type="expression" dxfId="1413" priority="1377">
      <formula>AND($D110="WebTV",ISNUMBER(I110))</formula>
    </cfRule>
  </conditionalFormatting>
  <conditionalFormatting sqref="BA110:BA111 BE111:BH111">
    <cfRule type="expression" dxfId="1412" priority="1351">
      <formula>AND($D110="Print",ISNUMBER(BA110))</formula>
    </cfRule>
    <cfRule type="expression" dxfId="1411" priority="1352">
      <formula>AND($D110="OOH",ISNUMBER(BA110))</formula>
    </cfRule>
    <cfRule type="expression" dxfId="1410" priority="1353">
      <formula>AND($D110="Radio",ISNUMBER(BA110))</formula>
    </cfRule>
    <cfRule type="expression" dxfId="1409" priority="1354">
      <formula>AND($D110="Digital Display",ISNUMBER(BA110))</formula>
    </cfRule>
    <cfRule type="expression" dxfId="1408" priority="1355">
      <formula>AND($D110="SEM",ISNUMBER(BA110))</formula>
    </cfRule>
    <cfRule type="expression" dxfId="1407" priority="1356">
      <formula>AND($D110="Cinema",ISNUMBER(BA110))</formula>
    </cfRule>
    <cfRule type="expression" dxfId="1406" priority="1357">
      <formula>AND($D110="Paid Social",ISNUMBER(BA110))</formula>
    </cfRule>
    <cfRule type="expression" dxfId="1405" priority="1358">
      <formula>AND($D110="TV",ISNUMBER(BA110))</formula>
    </cfRule>
    <cfRule type="expression" dxfId="1404" priority="1359">
      <formula>AND($D110="WebTV",ISNUMBER(BA110))</formula>
    </cfRule>
  </conditionalFormatting>
  <conditionalFormatting sqref="V112:AE112">
    <cfRule type="expression" dxfId="1403" priority="1324">
      <formula>AND($D112="Print",ISNUMBER(V112))</formula>
    </cfRule>
    <cfRule type="expression" dxfId="1402" priority="1325">
      <formula>AND($D112="OOH",ISNUMBER(V112))</formula>
    </cfRule>
    <cfRule type="expression" dxfId="1401" priority="1326">
      <formula>AND($D112="Radio",ISNUMBER(V112))</formula>
    </cfRule>
    <cfRule type="expression" dxfId="1400" priority="1327">
      <formula>AND($D112="Digital Display",ISNUMBER(V112))</formula>
    </cfRule>
    <cfRule type="expression" dxfId="1399" priority="1328">
      <formula>AND($D112="SEM",ISNUMBER(V112))</formula>
    </cfRule>
    <cfRule type="expression" dxfId="1398" priority="1329">
      <formula>AND($D112="Cinema",ISNUMBER(V112))</formula>
    </cfRule>
    <cfRule type="expression" dxfId="1397" priority="1330">
      <formula>AND($D112="Paid Social",ISNUMBER(V112))</formula>
    </cfRule>
    <cfRule type="expression" dxfId="1396" priority="1331">
      <formula>AND($D112="TV",ISNUMBER(V112))</formula>
    </cfRule>
    <cfRule type="expression" dxfId="1395" priority="1332">
      <formula>AND($D112="WebTV",ISNUMBER(V112))</formula>
    </cfRule>
  </conditionalFormatting>
  <conditionalFormatting sqref="AM112:AZ112">
    <cfRule type="expression" dxfId="1394" priority="1315">
      <formula>AND($D112="Print",ISNUMBER(AM112))</formula>
    </cfRule>
    <cfRule type="expression" dxfId="1393" priority="1316">
      <formula>AND($D112="OOH",ISNUMBER(AM112))</formula>
    </cfRule>
    <cfRule type="expression" dxfId="1392" priority="1317">
      <formula>AND($D112="Radio",ISNUMBER(AM112))</formula>
    </cfRule>
    <cfRule type="expression" dxfId="1391" priority="1318">
      <formula>AND($D112="Digital Display",ISNUMBER(AM112))</formula>
    </cfRule>
    <cfRule type="expression" dxfId="1390" priority="1319">
      <formula>AND($D112="SEM",ISNUMBER(AM112))</formula>
    </cfRule>
    <cfRule type="expression" dxfId="1389" priority="1320">
      <formula>AND($D112="Cinema",ISNUMBER(AM112))</formula>
    </cfRule>
    <cfRule type="expression" dxfId="1388" priority="1321">
      <formula>AND($D112="Paid Social",ISNUMBER(AM112))</formula>
    </cfRule>
    <cfRule type="expression" dxfId="1387" priority="1322">
      <formula>AND($D112="TV",ISNUMBER(AM112))</formula>
    </cfRule>
    <cfRule type="expression" dxfId="1386" priority="1323">
      <formula>AND($D112="WebTV",ISNUMBER(AM112))</formula>
    </cfRule>
  </conditionalFormatting>
  <conditionalFormatting sqref="BA112:BH112">
    <cfRule type="expression" dxfId="1385" priority="1306">
      <formula>AND($D112="Print",ISNUMBER(BA112))</formula>
    </cfRule>
    <cfRule type="expression" dxfId="1384" priority="1307">
      <formula>AND($D112="OOH",ISNUMBER(BA112))</formula>
    </cfRule>
    <cfRule type="expression" dxfId="1383" priority="1308">
      <formula>AND($D112="Radio",ISNUMBER(BA112))</formula>
    </cfRule>
    <cfRule type="expression" dxfId="1382" priority="1309">
      <formula>AND($D112="Digital Display",ISNUMBER(BA112))</formula>
    </cfRule>
    <cfRule type="expression" dxfId="1381" priority="1310">
      <formula>AND($D112="SEM",ISNUMBER(BA112))</formula>
    </cfRule>
    <cfRule type="expression" dxfId="1380" priority="1311">
      <formula>AND($D112="Cinema",ISNUMBER(BA112))</formula>
    </cfRule>
    <cfRule type="expression" dxfId="1379" priority="1312">
      <formula>AND($D112="Paid Social",ISNUMBER(BA112))</formula>
    </cfRule>
    <cfRule type="expression" dxfId="1378" priority="1313">
      <formula>AND($D112="TV",ISNUMBER(BA112))</formula>
    </cfRule>
    <cfRule type="expression" dxfId="1377" priority="1314">
      <formula>AND($D112="WebTV",ISNUMBER(BA112))</formula>
    </cfRule>
  </conditionalFormatting>
  <conditionalFormatting sqref="Z111:AH111">
    <cfRule type="expression" dxfId="1376" priority="1234">
      <formula>AND($D111="Print",ISNUMBER(Z111))</formula>
    </cfRule>
    <cfRule type="expression" dxfId="1375" priority="1235">
      <formula>AND($D111="OOH",ISNUMBER(Z111))</formula>
    </cfRule>
    <cfRule type="expression" dxfId="1374" priority="1236">
      <formula>AND($D111="Radio",ISNUMBER(Z111))</formula>
    </cfRule>
    <cfRule type="expression" dxfId="1373" priority="1237">
      <formula>AND($D111="Digital Display",ISNUMBER(Z111))</formula>
    </cfRule>
    <cfRule type="expression" dxfId="1372" priority="1238">
      <formula>AND($D111="SEM",ISNUMBER(Z111))</formula>
    </cfRule>
    <cfRule type="expression" dxfId="1371" priority="1239">
      <formula>AND($D111="Cinema",ISNUMBER(Z111))</formula>
    </cfRule>
    <cfRule type="expression" dxfId="1370" priority="1240">
      <formula>AND($D111="Paid Social",ISNUMBER(Z111))</formula>
    </cfRule>
    <cfRule type="expression" dxfId="1369" priority="1241">
      <formula>AND($D111="TV",ISNUMBER(Z111))</formula>
    </cfRule>
    <cfRule type="expression" dxfId="1368" priority="1242">
      <formula>AND($D111="WebTV",ISNUMBER(Z111))</formula>
    </cfRule>
  </conditionalFormatting>
  <conditionalFormatting sqref="I41:M41">
    <cfRule type="expression" dxfId="1367" priority="1153">
      <formula>AND($D41="Print",ISNUMBER(I41))</formula>
    </cfRule>
    <cfRule type="expression" dxfId="1366" priority="1154">
      <formula>AND($D41="OOH",ISNUMBER(I41))</formula>
    </cfRule>
    <cfRule type="expression" dxfId="1365" priority="1155">
      <formula>AND($D41="Radio",ISNUMBER(I41))</formula>
    </cfRule>
    <cfRule type="expression" dxfId="1364" priority="1156">
      <formula>AND($D41="Digital Display",ISNUMBER(I41))</formula>
    </cfRule>
    <cfRule type="expression" dxfId="1363" priority="1157">
      <formula>AND($D41="SEM",ISNUMBER(I41))</formula>
    </cfRule>
    <cfRule type="expression" dxfId="1362" priority="1158">
      <formula>AND($D41="Cinema",ISNUMBER(I41))</formula>
    </cfRule>
    <cfRule type="expression" dxfId="1361" priority="1159">
      <formula>AND($D41="Paid Social",ISNUMBER(I41))</formula>
    </cfRule>
    <cfRule type="expression" dxfId="1360" priority="1160">
      <formula>AND($D41="TV",ISNUMBER(I41))</formula>
    </cfRule>
    <cfRule type="expression" dxfId="1359" priority="1161">
      <formula>AND($D41="WebTV",ISNUMBER(I41))</formula>
    </cfRule>
  </conditionalFormatting>
  <conditionalFormatting sqref="R41:U41">
    <cfRule type="expression" dxfId="1358" priority="1144">
      <formula>AND($D41="Print",ISNUMBER(R41))</formula>
    </cfRule>
    <cfRule type="expression" dxfId="1357" priority="1145">
      <formula>AND($D41="OOH",ISNUMBER(R41))</formula>
    </cfRule>
    <cfRule type="expression" dxfId="1356" priority="1146">
      <formula>AND($D41="Radio",ISNUMBER(R41))</formula>
    </cfRule>
    <cfRule type="expression" dxfId="1355" priority="1147">
      <formula>AND($D41="Digital Display",ISNUMBER(R41))</formula>
    </cfRule>
    <cfRule type="expression" dxfId="1354" priority="1148">
      <formula>AND($D41="SEM",ISNUMBER(R41))</formula>
    </cfRule>
    <cfRule type="expression" dxfId="1353" priority="1149">
      <formula>AND($D41="Cinema",ISNUMBER(R41))</formula>
    </cfRule>
    <cfRule type="expression" dxfId="1352" priority="1150">
      <formula>AND($D41="Paid Social",ISNUMBER(R41))</formula>
    </cfRule>
    <cfRule type="expression" dxfId="1351" priority="1151">
      <formula>AND($D41="TV",ISNUMBER(R41))</formula>
    </cfRule>
    <cfRule type="expression" dxfId="1350" priority="1152">
      <formula>AND($D41="WebTV",ISNUMBER(R41))</formula>
    </cfRule>
  </conditionalFormatting>
  <conditionalFormatting sqref="V41:Y41">
    <cfRule type="expression" dxfId="1349" priority="1135">
      <formula>AND($D41="Print",ISNUMBER(V41))</formula>
    </cfRule>
    <cfRule type="expression" dxfId="1348" priority="1136">
      <formula>AND($D41="OOH",ISNUMBER(V41))</formula>
    </cfRule>
    <cfRule type="expression" dxfId="1347" priority="1137">
      <formula>AND($D41="Radio",ISNUMBER(V41))</formula>
    </cfRule>
    <cfRule type="expression" dxfId="1346" priority="1138">
      <formula>AND($D41="Digital Display",ISNUMBER(V41))</formula>
    </cfRule>
    <cfRule type="expression" dxfId="1345" priority="1139">
      <formula>AND($D41="SEM",ISNUMBER(V41))</formula>
    </cfRule>
    <cfRule type="expression" dxfId="1344" priority="1140">
      <formula>AND($D41="Cinema",ISNUMBER(V41))</formula>
    </cfRule>
    <cfRule type="expression" dxfId="1343" priority="1141">
      <formula>AND($D41="Paid Social",ISNUMBER(V41))</formula>
    </cfRule>
    <cfRule type="expression" dxfId="1342" priority="1142">
      <formula>AND($D41="TV",ISNUMBER(V41))</formula>
    </cfRule>
    <cfRule type="expression" dxfId="1341" priority="1143">
      <formula>AND($D41="WebTV",ISNUMBER(V41))</formula>
    </cfRule>
  </conditionalFormatting>
  <conditionalFormatting sqref="AE41:AH41">
    <cfRule type="expression" dxfId="1340" priority="1126">
      <formula>AND($D41="Print",ISNUMBER(AE41))</formula>
    </cfRule>
    <cfRule type="expression" dxfId="1339" priority="1127">
      <formula>AND($D41="OOH",ISNUMBER(AE41))</formula>
    </cfRule>
    <cfRule type="expression" dxfId="1338" priority="1128">
      <formula>AND($D41="Radio",ISNUMBER(AE41))</formula>
    </cfRule>
    <cfRule type="expression" dxfId="1337" priority="1129">
      <formula>AND($D41="Digital Display",ISNUMBER(AE41))</formula>
    </cfRule>
    <cfRule type="expression" dxfId="1336" priority="1130">
      <formula>AND($D41="SEM",ISNUMBER(AE41))</formula>
    </cfRule>
    <cfRule type="expression" dxfId="1335" priority="1131">
      <formula>AND($D41="Cinema",ISNUMBER(AE41))</formula>
    </cfRule>
    <cfRule type="expression" dxfId="1334" priority="1132">
      <formula>AND($D41="Paid Social",ISNUMBER(AE41))</formula>
    </cfRule>
    <cfRule type="expression" dxfId="1333" priority="1133">
      <formula>AND($D41="TV",ISNUMBER(AE41))</formula>
    </cfRule>
    <cfRule type="expression" dxfId="1332" priority="1134">
      <formula>AND($D41="WebTV",ISNUMBER(AE41))</formula>
    </cfRule>
  </conditionalFormatting>
  <conditionalFormatting sqref="AI41:AQ41">
    <cfRule type="expression" dxfId="1331" priority="1117">
      <formula>AND($D41="Print",ISNUMBER(AI41))</formula>
    </cfRule>
    <cfRule type="expression" dxfId="1330" priority="1118">
      <formula>AND($D41="OOH",ISNUMBER(AI41))</formula>
    </cfRule>
    <cfRule type="expression" dxfId="1329" priority="1119">
      <formula>AND($D41="Radio",ISNUMBER(AI41))</formula>
    </cfRule>
    <cfRule type="expression" dxfId="1328" priority="1120">
      <formula>AND($D41="Digital Display",ISNUMBER(AI41))</formula>
    </cfRule>
    <cfRule type="expression" dxfId="1327" priority="1121">
      <formula>AND($D41="SEM",ISNUMBER(AI41))</formula>
    </cfRule>
    <cfRule type="expression" dxfId="1326" priority="1122">
      <formula>AND($D41="Cinema",ISNUMBER(AI41))</formula>
    </cfRule>
    <cfRule type="expression" dxfId="1325" priority="1123">
      <formula>AND($D41="Paid Social",ISNUMBER(AI41))</formula>
    </cfRule>
    <cfRule type="expression" dxfId="1324" priority="1124">
      <formula>AND($D41="TV",ISNUMBER(AI41))</formula>
    </cfRule>
    <cfRule type="expression" dxfId="1323" priority="1125">
      <formula>AND($D41="WebTV",ISNUMBER(AI41))</formula>
    </cfRule>
  </conditionalFormatting>
  <conditionalFormatting sqref="BC57">
    <cfRule type="expression" dxfId="1322" priority="1081">
      <formula>AND($D56="Print",ISNUMBER(BC57))</formula>
    </cfRule>
    <cfRule type="expression" dxfId="1321" priority="1082">
      <formula>AND($D56="OOH",ISNUMBER(BC57))</formula>
    </cfRule>
    <cfRule type="expression" dxfId="1320" priority="1083">
      <formula>AND($D56="Radio",ISNUMBER(BC57))</formula>
    </cfRule>
    <cfRule type="expression" dxfId="1319" priority="1084">
      <formula>AND($D56="Digital Display",ISNUMBER(BC57))</formula>
    </cfRule>
    <cfRule type="expression" dxfId="1318" priority="1085">
      <formula>AND($D56="SEM",ISNUMBER(BC57))</formula>
    </cfRule>
    <cfRule type="expression" dxfId="1317" priority="1086">
      <formula>AND($D56="Cinema",ISNUMBER(BC57))</formula>
    </cfRule>
    <cfRule type="expression" dxfId="1316" priority="1087">
      <formula>AND($D56="Paid Social",ISNUMBER(BC57))</formula>
    </cfRule>
    <cfRule type="expression" dxfId="1315" priority="1088">
      <formula>AND($D56="TV",ISNUMBER(BC57))</formula>
    </cfRule>
    <cfRule type="expression" dxfId="1314" priority="1089">
      <formula>AND($D56="WebTV",ISNUMBER(BC57))</formula>
    </cfRule>
  </conditionalFormatting>
  <conditionalFormatting sqref="Z39">
    <cfRule type="expression" dxfId="1313" priority="847">
      <formula>AND($D39="Print",ISNUMBER(Z39))</formula>
    </cfRule>
    <cfRule type="expression" dxfId="1312" priority="848">
      <formula>AND($D39="OOH",ISNUMBER(Z39))</formula>
    </cfRule>
    <cfRule type="expression" dxfId="1311" priority="849">
      <formula>AND($D39="Radio",ISNUMBER(Z39))</formula>
    </cfRule>
    <cfRule type="expression" dxfId="1310" priority="850">
      <formula>AND($D39="Digital Display",ISNUMBER(Z39))</formula>
    </cfRule>
    <cfRule type="expression" dxfId="1309" priority="851">
      <formula>AND($D39="SEM",ISNUMBER(Z39))</formula>
    </cfRule>
    <cfRule type="expression" dxfId="1308" priority="852">
      <formula>AND($D39="Cinema",ISNUMBER(Z39))</formula>
    </cfRule>
    <cfRule type="expression" dxfId="1307" priority="853">
      <formula>AND($D39="Paid Social",ISNUMBER(Z39))</formula>
    </cfRule>
    <cfRule type="expression" dxfId="1306" priority="854">
      <formula>AND($D39="TV",ISNUMBER(Z39))</formula>
    </cfRule>
    <cfRule type="expression" dxfId="1305" priority="855">
      <formula>AND($D39="WebTV",ISNUMBER(Z39))</formula>
    </cfRule>
  </conditionalFormatting>
  <conditionalFormatting sqref="BA41:BD41">
    <cfRule type="expression" dxfId="1304" priority="838">
      <formula>AND($D41="Print",ISNUMBER(BA41))</formula>
    </cfRule>
    <cfRule type="expression" dxfId="1303" priority="839">
      <formula>AND($D41="OOH",ISNUMBER(BA41))</formula>
    </cfRule>
    <cfRule type="expression" dxfId="1302" priority="840">
      <formula>AND($D41="Radio",ISNUMBER(BA41))</formula>
    </cfRule>
    <cfRule type="expression" dxfId="1301" priority="841">
      <formula>AND($D41="Digital Display",ISNUMBER(BA41))</formula>
    </cfRule>
    <cfRule type="expression" dxfId="1300" priority="842">
      <formula>AND($D41="SEM",ISNUMBER(BA41))</formula>
    </cfRule>
    <cfRule type="expression" dxfId="1299" priority="843">
      <formula>AND($D41="Cinema",ISNUMBER(BA41))</formula>
    </cfRule>
    <cfRule type="expression" dxfId="1298" priority="844">
      <formula>AND($D41="Paid Social",ISNUMBER(BA41))</formula>
    </cfRule>
    <cfRule type="expression" dxfId="1297" priority="845">
      <formula>AND($D41="TV",ISNUMBER(BA41))</formula>
    </cfRule>
    <cfRule type="expression" dxfId="1296" priority="846">
      <formula>AND($D41="WebTV",ISNUMBER(BA41))</formula>
    </cfRule>
  </conditionalFormatting>
  <conditionalFormatting sqref="AV108">
    <cfRule type="expression" dxfId="1295" priority="829">
      <formula>AND($D108="Print",ISNUMBER(AV108))</formula>
    </cfRule>
    <cfRule type="expression" dxfId="1294" priority="830">
      <formula>AND($D108="OOH",ISNUMBER(AV108))</formula>
    </cfRule>
    <cfRule type="expression" dxfId="1293" priority="831">
      <formula>AND($D108="Radio",ISNUMBER(AV108))</formula>
    </cfRule>
    <cfRule type="expression" dxfId="1292" priority="832">
      <formula>AND($D108="Digital Display",ISNUMBER(AV108))</formula>
    </cfRule>
    <cfRule type="expression" dxfId="1291" priority="833">
      <formula>AND($D108="SEM",ISNUMBER(AV108))</formula>
    </cfRule>
    <cfRule type="expression" dxfId="1290" priority="834">
      <formula>AND($D108="Cinema",ISNUMBER(AV108))</formula>
    </cfRule>
    <cfRule type="expression" dxfId="1289" priority="835">
      <formula>AND($D108="Paid Social",ISNUMBER(AV108))</formula>
    </cfRule>
    <cfRule type="expression" dxfId="1288" priority="836">
      <formula>AND($D108="TV",ISNUMBER(AV108))</formula>
    </cfRule>
    <cfRule type="expression" dxfId="1287" priority="837">
      <formula>AND($D108="WebTV",ISNUMBER(AV108))</formula>
    </cfRule>
  </conditionalFormatting>
  <conditionalFormatting sqref="BA108">
    <cfRule type="expression" dxfId="1286" priority="820">
      <formula>AND($D108="Print",ISNUMBER(BA108))</formula>
    </cfRule>
    <cfRule type="expression" dxfId="1285" priority="821">
      <formula>AND($D108="OOH",ISNUMBER(BA108))</formula>
    </cfRule>
    <cfRule type="expression" dxfId="1284" priority="822">
      <formula>AND($D108="Radio",ISNUMBER(BA108))</formula>
    </cfRule>
    <cfRule type="expression" dxfId="1283" priority="823">
      <formula>AND($D108="Digital Display",ISNUMBER(BA108))</formula>
    </cfRule>
    <cfRule type="expression" dxfId="1282" priority="824">
      <formula>AND($D108="SEM",ISNUMBER(BA108))</formula>
    </cfRule>
    <cfRule type="expression" dxfId="1281" priority="825">
      <formula>AND($D108="Cinema",ISNUMBER(BA108))</formula>
    </cfRule>
    <cfRule type="expression" dxfId="1280" priority="826">
      <formula>AND($D108="Paid Social",ISNUMBER(BA108))</formula>
    </cfRule>
    <cfRule type="expression" dxfId="1279" priority="827">
      <formula>AND($D108="TV",ISNUMBER(BA108))</formula>
    </cfRule>
    <cfRule type="expression" dxfId="1278" priority="828">
      <formula>AND($D108="WebTV",ISNUMBER(BA108))</formula>
    </cfRule>
  </conditionalFormatting>
  <conditionalFormatting sqref="BE108">
    <cfRule type="expression" dxfId="1277" priority="811">
      <formula>AND($D108="Print",ISNUMBER(BE108))</formula>
    </cfRule>
    <cfRule type="expression" dxfId="1276" priority="812">
      <formula>AND($D108="OOH",ISNUMBER(BE108))</formula>
    </cfRule>
    <cfRule type="expression" dxfId="1275" priority="813">
      <formula>AND($D108="Radio",ISNUMBER(BE108))</formula>
    </cfRule>
    <cfRule type="expression" dxfId="1274" priority="814">
      <formula>AND($D108="Digital Display",ISNUMBER(BE108))</formula>
    </cfRule>
    <cfRule type="expression" dxfId="1273" priority="815">
      <formula>AND($D108="SEM",ISNUMBER(BE108))</formula>
    </cfRule>
    <cfRule type="expression" dxfId="1272" priority="816">
      <formula>AND($D108="Cinema",ISNUMBER(BE108))</formula>
    </cfRule>
    <cfRule type="expression" dxfId="1271" priority="817">
      <formula>AND($D108="Paid Social",ISNUMBER(BE108))</formula>
    </cfRule>
    <cfRule type="expression" dxfId="1270" priority="818">
      <formula>AND($D108="TV",ISNUMBER(BE108))</formula>
    </cfRule>
    <cfRule type="expression" dxfId="1269" priority="819">
      <formula>AND($D108="WebTV",ISNUMBER(BE108))</formula>
    </cfRule>
  </conditionalFormatting>
  <conditionalFormatting sqref="AV109 BA109">
    <cfRule type="expression" dxfId="1268" priority="766">
      <formula>AND($D109="Print",ISNUMBER(AV109))</formula>
    </cfRule>
    <cfRule type="expression" dxfId="1267" priority="767">
      <formula>AND($D109="OOH",ISNUMBER(AV109))</formula>
    </cfRule>
    <cfRule type="expression" dxfId="1266" priority="768">
      <formula>AND($D109="Radio",ISNUMBER(AV109))</formula>
    </cfRule>
    <cfRule type="expression" dxfId="1265" priority="769">
      <formula>AND($D109="Digital Display",ISNUMBER(AV109))</formula>
    </cfRule>
    <cfRule type="expression" dxfId="1264" priority="770">
      <formula>AND($D109="SEM",ISNUMBER(AV109))</formula>
    </cfRule>
    <cfRule type="expression" dxfId="1263" priority="771">
      <formula>AND($D109="Cinema",ISNUMBER(AV109))</formula>
    </cfRule>
    <cfRule type="expression" dxfId="1262" priority="772">
      <formula>AND($D109="Paid Social",ISNUMBER(AV109))</formula>
    </cfRule>
    <cfRule type="expression" dxfId="1261" priority="773">
      <formula>AND($D109="TV",ISNUMBER(AV109))</formula>
    </cfRule>
    <cfRule type="expression" dxfId="1260" priority="774">
      <formula>AND($D109="WebTV",ISNUMBER(AV109))</formula>
    </cfRule>
  </conditionalFormatting>
  <conditionalFormatting sqref="AI112:AL112">
    <cfRule type="expression" dxfId="1259" priority="793">
      <formula>AND($D112="Print",ISNUMBER(AI112))</formula>
    </cfRule>
    <cfRule type="expression" dxfId="1258" priority="794">
      <formula>AND($D112="OOH",ISNUMBER(AI112))</formula>
    </cfRule>
    <cfRule type="expression" dxfId="1257" priority="795">
      <formula>AND($D112="Radio",ISNUMBER(AI112))</formula>
    </cfRule>
    <cfRule type="expression" dxfId="1256" priority="796">
      <formula>AND($D112="Digital Display",ISNUMBER(AI112))</formula>
    </cfRule>
    <cfRule type="expression" dxfId="1255" priority="797">
      <formula>AND($D112="SEM",ISNUMBER(AI112))</formula>
    </cfRule>
    <cfRule type="expression" dxfId="1254" priority="798">
      <formula>AND($D112="Cinema",ISNUMBER(AI112))</formula>
    </cfRule>
    <cfRule type="expression" dxfId="1253" priority="799">
      <formula>AND($D112="Paid Social",ISNUMBER(AI112))</formula>
    </cfRule>
    <cfRule type="expression" dxfId="1252" priority="800">
      <formula>AND($D112="TV",ISNUMBER(AI112))</formula>
    </cfRule>
    <cfRule type="expression" dxfId="1251" priority="801">
      <formula>AND($D112="WebTV",ISNUMBER(AI112))</formula>
    </cfRule>
  </conditionalFormatting>
  <conditionalFormatting sqref="AM109 AR109">
    <cfRule type="expression" dxfId="1250" priority="784">
      <formula>AND($D109="Print",ISNUMBER(AM109))</formula>
    </cfRule>
    <cfRule type="expression" dxfId="1249" priority="785">
      <formula>AND($D109="OOH",ISNUMBER(AM109))</formula>
    </cfRule>
    <cfRule type="expression" dxfId="1248" priority="786">
      <formula>AND($D109="Radio",ISNUMBER(AM109))</formula>
    </cfRule>
    <cfRule type="expression" dxfId="1247" priority="787">
      <formula>AND($D109="Digital Display",ISNUMBER(AM109))</formula>
    </cfRule>
    <cfRule type="expression" dxfId="1246" priority="788">
      <formula>AND($D109="SEM",ISNUMBER(AM109))</formula>
    </cfRule>
    <cfRule type="expression" dxfId="1245" priority="789">
      <formula>AND($D109="Cinema",ISNUMBER(AM109))</formula>
    </cfRule>
    <cfRule type="expression" dxfId="1244" priority="790">
      <formula>AND($D109="Paid Social",ISNUMBER(AM109))</formula>
    </cfRule>
    <cfRule type="expression" dxfId="1243" priority="791">
      <formula>AND($D109="TV",ISNUMBER(AM109))</formula>
    </cfRule>
    <cfRule type="expression" dxfId="1242" priority="792">
      <formula>AND($D109="WebTV",ISNUMBER(AM109))</formula>
    </cfRule>
  </conditionalFormatting>
  <conditionalFormatting sqref="AI109">
    <cfRule type="expression" dxfId="1241" priority="775">
      <formula>AND($D109="Print",ISNUMBER(AI109))</formula>
    </cfRule>
    <cfRule type="expression" dxfId="1240" priority="776">
      <formula>AND($D109="OOH",ISNUMBER(AI109))</formula>
    </cfRule>
    <cfRule type="expression" dxfId="1239" priority="777">
      <formula>AND($D109="Radio",ISNUMBER(AI109))</formula>
    </cfRule>
    <cfRule type="expression" dxfId="1238" priority="778">
      <formula>AND($D109="Digital Display",ISNUMBER(AI109))</formula>
    </cfRule>
    <cfRule type="expression" dxfId="1237" priority="779">
      <formula>AND($D109="SEM",ISNUMBER(AI109))</formula>
    </cfRule>
    <cfRule type="expression" dxfId="1236" priority="780">
      <formula>AND($D109="Cinema",ISNUMBER(AI109))</formula>
    </cfRule>
    <cfRule type="expression" dxfId="1235" priority="781">
      <formula>AND($D109="Paid Social",ISNUMBER(AI109))</formula>
    </cfRule>
    <cfRule type="expression" dxfId="1234" priority="782">
      <formula>AND($D109="TV",ISNUMBER(AI109))</formula>
    </cfRule>
    <cfRule type="expression" dxfId="1233" priority="783">
      <formula>AND($D109="WebTV",ISNUMBER(AI109))</formula>
    </cfRule>
  </conditionalFormatting>
  <conditionalFormatting sqref="BE109">
    <cfRule type="expression" dxfId="1232" priority="757">
      <formula>AND($D109="Print",ISNUMBER(BE109))</formula>
    </cfRule>
    <cfRule type="expression" dxfId="1231" priority="758">
      <formula>AND($D109="OOH",ISNUMBER(BE109))</formula>
    </cfRule>
    <cfRule type="expression" dxfId="1230" priority="759">
      <formula>AND($D109="Radio",ISNUMBER(BE109))</formula>
    </cfRule>
    <cfRule type="expression" dxfId="1229" priority="760">
      <formula>AND($D109="Digital Display",ISNUMBER(BE109))</formula>
    </cfRule>
    <cfRule type="expression" dxfId="1228" priority="761">
      <formula>AND($D109="SEM",ISNUMBER(BE109))</formula>
    </cfRule>
    <cfRule type="expression" dxfId="1227" priority="762">
      <formula>AND($D109="Cinema",ISNUMBER(BE109))</formula>
    </cfRule>
    <cfRule type="expression" dxfId="1226" priority="763">
      <formula>AND($D109="Paid Social",ISNUMBER(BE109))</formula>
    </cfRule>
    <cfRule type="expression" dxfId="1225" priority="764">
      <formula>AND($D109="TV",ISNUMBER(BE109))</formula>
    </cfRule>
    <cfRule type="expression" dxfId="1224" priority="765">
      <formula>AND($D109="WebTV",ISNUMBER(BE109))</formula>
    </cfRule>
  </conditionalFormatting>
  <conditionalFormatting sqref="Q94:R94">
    <cfRule type="expression" dxfId="1223" priority="703">
      <formula>AND($D94="Print",ISNUMBER(Q94))</formula>
    </cfRule>
    <cfRule type="expression" dxfId="1222" priority="704">
      <formula>AND($D94="OOH",ISNUMBER(Q94))</formula>
    </cfRule>
    <cfRule type="expression" dxfId="1221" priority="705">
      <formula>AND($D94="Radio",ISNUMBER(Q94))</formula>
    </cfRule>
    <cfRule type="expression" dxfId="1220" priority="706">
      <formula>AND($D94="Digital Display",ISNUMBER(Q94))</formula>
    </cfRule>
    <cfRule type="expression" dxfId="1219" priority="707">
      <formula>AND($D94="SEM",ISNUMBER(Q94))</formula>
    </cfRule>
    <cfRule type="expression" dxfId="1218" priority="708">
      <formula>AND($D94="Cinema",ISNUMBER(Q94))</formula>
    </cfRule>
    <cfRule type="expression" dxfId="1217" priority="709">
      <formula>AND($D94="Paid Social",ISNUMBER(Q94))</formula>
    </cfRule>
    <cfRule type="expression" dxfId="1216" priority="710">
      <formula>AND($D94="TV",ISNUMBER(Q94))</formula>
    </cfRule>
    <cfRule type="expression" dxfId="1215" priority="711">
      <formula>AND($D94="WebTV",ISNUMBER(Q94))</formula>
    </cfRule>
  </conditionalFormatting>
  <conditionalFormatting sqref="AM50">
    <cfRule type="expression" dxfId="1214" priority="730">
      <formula>AND($D50="Print",ISNUMBER(AM50))</formula>
    </cfRule>
    <cfRule type="expression" dxfId="1213" priority="731">
      <formula>AND($D50="OOH",ISNUMBER(AM50))</formula>
    </cfRule>
    <cfRule type="expression" dxfId="1212" priority="732">
      <formula>AND($D50="Radio",ISNUMBER(AM50))</formula>
    </cfRule>
    <cfRule type="expression" dxfId="1211" priority="733">
      <formula>AND($D50="Digital Display",ISNUMBER(AM50))</formula>
    </cfRule>
    <cfRule type="expression" dxfId="1210" priority="734">
      <formula>AND($D50="SEM",ISNUMBER(AM50))</formula>
    </cfRule>
    <cfRule type="expression" dxfId="1209" priority="735">
      <formula>AND($D50="Cinema",ISNUMBER(AM50))</formula>
    </cfRule>
    <cfRule type="expression" dxfId="1208" priority="736">
      <formula>AND($D50="Paid Social",ISNUMBER(AM50))</formula>
    </cfRule>
    <cfRule type="expression" dxfId="1207" priority="737">
      <formula>AND($D50="TV",ISNUMBER(AM50))</formula>
    </cfRule>
    <cfRule type="expression" dxfId="1206" priority="738">
      <formula>AND($D50="WebTV",ISNUMBER(AM50))</formula>
    </cfRule>
  </conditionalFormatting>
  <conditionalFormatting sqref="I68:AA69 AE68:BH70 I70:K70 N70:AA70">
    <cfRule type="expression" dxfId="1205" priority="658">
      <formula>AND($D68="Print",ISNUMBER(I68))</formula>
    </cfRule>
    <cfRule type="expression" dxfId="1204" priority="659">
      <formula>AND($D68="OOH",ISNUMBER(I68))</formula>
    </cfRule>
    <cfRule type="expression" dxfId="1203" priority="660">
      <formula>AND($D68="Radio",ISNUMBER(I68))</formula>
    </cfRule>
    <cfRule type="expression" dxfId="1202" priority="661">
      <formula>AND($D68="Digital Display",ISNUMBER(I68))</formula>
    </cfRule>
    <cfRule type="expression" dxfId="1201" priority="662">
      <formula>AND($D68="SEM",ISNUMBER(I68))</formula>
    </cfRule>
    <cfRule type="expression" dxfId="1200" priority="663">
      <formula>AND($D68="Cinema",ISNUMBER(I68))</formula>
    </cfRule>
    <cfRule type="expression" dxfId="1199" priority="664">
      <formula>AND($D68="Paid Social",ISNUMBER(I68))</formula>
    </cfRule>
    <cfRule type="expression" dxfId="1198" priority="665">
      <formula>AND($D68="TV",ISNUMBER(I68))</formula>
    </cfRule>
    <cfRule type="expression" dxfId="1197" priority="666">
      <formula>AND($D68="WebTV",ISNUMBER(I68))</formula>
    </cfRule>
  </conditionalFormatting>
  <conditionalFormatting sqref="AC67">
    <cfRule type="expression" dxfId="1196" priority="631">
      <formula>AND($D67="Print",ISNUMBER(AC67))</formula>
    </cfRule>
    <cfRule type="expression" dxfId="1195" priority="632">
      <formula>AND($D67="OOH",ISNUMBER(AC67))</formula>
    </cfRule>
    <cfRule type="expression" dxfId="1194" priority="633">
      <formula>AND($D67="Radio",ISNUMBER(AC67))</formula>
    </cfRule>
    <cfRule type="expression" dxfId="1193" priority="634">
      <formula>AND($D67="Digital Display",ISNUMBER(AC67))</formula>
    </cfRule>
    <cfRule type="expression" dxfId="1192" priority="635">
      <formula>AND($D67="SEM",ISNUMBER(AC67))</formula>
    </cfRule>
    <cfRule type="expression" dxfId="1191" priority="636">
      <formula>AND($D67="Cinema",ISNUMBER(AC67))</formula>
    </cfRule>
    <cfRule type="expression" dxfId="1190" priority="637">
      <formula>AND($D67="Paid Social",ISNUMBER(AC67))</formula>
    </cfRule>
    <cfRule type="expression" dxfId="1189" priority="638">
      <formula>AND($D67="TV",ISNUMBER(AC67))</formula>
    </cfRule>
    <cfRule type="expression" dxfId="1188" priority="639">
      <formula>AND($D67="WebTV",ISNUMBER(AC67))</formula>
    </cfRule>
  </conditionalFormatting>
  <conditionalFormatting sqref="I67:AA67 AE67:BH67">
    <cfRule type="expression" dxfId="1187" priority="667">
      <formula>AND($D67="Print",ISNUMBER(I67))</formula>
    </cfRule>
    <cfRule type="expression" dxfId="1186" priority="668">
      <formula>AND($D67="OOH",ISNUMBER(I67))</formula>
    </cfRule>
    <cfRule type="expression" dxfId="1185" priority="669">
      <formula>AND($D67="Radio",ISNUMBER(I67))</formula>
    </cfRule>
    <cfRule type="expression" dxfId="1184" priority="670">
      <formula>AND($D67="Digital Display",ISNUMBER(I67))</formula>
    </cfRule>
    <cfRule type="expression" dxfId="1183" priority="671">
      <formula>AND($D67="SEM",ISNUMBER(I67))</formula>
    </cfRule>
    <cfRule type="expression" dxfId="1182" priority="672">
      <formula>AND($D67="Cinema",ISNUMBER(I67))</formula>
    </cfRule>
    <cfRule type="expression" dxfId="1181" priority="673">
      <formula>AND($D67="Paid Social",ISNUMBER(I67))</formula>
    </cfRule>
    <cfRule type="expression" dxfId="1180" priority="674">
      <formula>AND($D67="TV",ISNUMBER(I67))</formula>
    </cfRule>
    <cfRule type="expression" dxfId="1179" priority="675">
      <formula>AND($D67="WebTV",ISNUMBER(I67))</formula>
    </cfRule>
  </conditionalFormatting>
  <conditionalFormatting sqref="AC69">
    <cfRule type="expression" dxfId="1178" priority="622">
      <formula>AND($D69="Print",ISNUMBER(AC69))</formula>
    </cfRule>
    <cfRule type="expression" dxfId="1177" priority="623">
      <formula>AND($D69="OOH",ISNUMBER(AC69))</formula>
    </cfRule>
    <cfRule type="expression" dxfId="1176" priority="624">
      <formula>AND($D69="Radio",ISNUMBER(AC69))</formula>
    </cfRule>
    <cfRule type="expression" dxfId="1175" priority="625">
      <formula>AND($D69="Digital Display",ISNUMBER(AC69))</formula>
    </cfRule>
    <cfRule type="expression" dxfId="1174" priority="626">
      <formula>AND($D69="SEM",ISNUMBER(AC69))</formula>
    </cfRule>
    <cfRule type="expression" dxfId="1173" priority="627">
      <formula>AND($D69="Cinema",ISNUMBER(AC69))</formula>
    </cfRule>
    <cfRule type="expression" dxfId="1172" priority="628">
      <formula>AND($D69="Paid Social",ISNUMBER(AC69))</formula>
    </cfRule>
    <cfRule type="expression" dxfId="1171" priority="629">
      <formula>AND($D69="TV",ISNUMBER(AC69))</formula>
    </cfRule>
    <cfRule type="expression" dxfId="1170" priority="630">
      <formula>AND($D69="WebTV",ISNUMBER(AC69))</formula>
    </cfRule>
  </conditionalFormatting>
  <conditionalFormatting sqref="AC68">
    <cfRule type="expression" dxfId="1169" priority="595">
      <formula>AND($D68="Print",ISNUMBER(AC68))</formula>
    </cfRule>
    <cfRule type="expression" dxfId="1168" priority="596">
      <formula>AND($D68="OOH",ISNUMBER(AC68))</formula>
    </cfRule>
    <cfRule type="expression" dxfId="1167" priority="597">
      <formula>AND($D68="Radio",ISNUMBER(AC68))</formula>
    </cfRule>
    <cfRule type="expression" dxfId="1166" priority="598">
      <formula>AND($D68="Digital Display",ISNUMBER(AC68))</formula>
    </cfRule>
    <cfRule type="expression" dxfId="1165" priority="599">
      <formula>AND($D68="SEM",ISNUMBER(AC68))</formula>
    </cfRule>
    <cfRule type="expression" dxfId="1164" priority="600">
      <formula>AND($D68="Cinema",ISNUMBER(AC68))</formula>
    </cfRule>
    <cfRule type="expression" dxfId="1163" priority="601">
      <formula>AND($D68="Paid Social",ISNUMBER(AC68))</formula>
    </cfRule>
    <cfRule type="expression" dxfId="1162" priority="602">
      <formula>AND($D68="TV",ISNUMBER(AC68))</formula>
    </cfRule>
    <cfRule type="expression" dxfId="1161" priority="603">
      <formula>AND($D68="WebTV",ISNUMBER(AC68))</formula>
    </cfRule>
  </conditionalFormatting>
  <conditionalFormatting sqref="AB70">
    <cfRule type="expression" dxfId="1160" priority="613">
      <formula>AND($D70="Print",ISNUMBER(AB70))</formula>
    </cfRule>
    <cfRule type="expression" dxfId="1159" priority="614">
      <formula>AND($D70="OOH",ISNUMBER(AB70))</formula>
    </cfRule>
    <cfRule type="expression" dxfId="1158" priority="615">
      <formula>AND($D70="Radio",ISNUMBER(AB70))</formula>
    </cfRule>
    <cfRule type="expression" dxfId="1157" priority="616">
      <formula>AND($D70="Digital Display",ISNUMBER(AB70))</formula>
    </cfRule>
    <cfRule type="expression" dxfId="1156" priority="617">
      <formula>AND($D70="SEM",ISNUMBER(AB70))</formula>
    </cfRule>
    <cfRule type="expression" dxfId="1155" priority="618">
      <formula>AND($D70="Cinema",ISNUMBER(AB70))</formula>
    </cfRule>
    <cfRule type="expression" dxfId="1154" priority="619">
      <formula>AND($D70="Paid Social",ISNUMBER(AB70))</formula>
    </cfRule>
    <cfRule type="expression" dxfId="1153" priority="620">
      <formula>AND($D70="TV",ISNUMBER(AB70))</formula>
    </cfRule>
    <cfRule type="expression" dxfId="1152" priority="621">
      <formula>AND($D70="WebTV",ISNUMBER(AB70))</formula>
    </cfRule>
  </conditionalFormatting>
  <conditionalFormatting sqref="AG29">
    <cfRule type="expression" dxfId="1151" priority="541">
      <formula>AND($D29="Print",ISNUMBER(AG29))</formula>
    </cfRule>
    <cfRule type="expression" dxfId="1150" priority="542">
      <formula>AND($D29="OOH",ISNUMBER(AG29))</formula>
    </cfRule>
    <cfRule type="expression" dxfId="1149" priority="543">
      <formula>AND($D29="Radio",ISNUMBER(AG29))</formula>
    </cfRule>
    <cfRule type="expression" dxfId="1148" priority="544">
      <formula>AND($D29="Digital Display",ISNUMBER(AG29))</formula>
    </cfRule>
    <cfRule type="expression" dxfId="1147" priority="545">
      <formula>AND($D29="SEM",ISNUMBER(AG29))</formula>
    </cfRule>
    <cfRule type="expression" dxfId="1146" priority="546">
      <formula>AND($D29="Cinema",ISNUMBER(AG29))</formula>
    </cfRule>
    <cfRule type="expression" dxfId="1145" priority="547">
      <formula>AND($D29="Paid Social",ISNUMBER(AG29))</formula>
    </cfRule>
    <cfRule type="expression" dxfId="1144" priority="548">
      <formula>AND($D29="TV",ISNUMBER(AG29))</formula>
    </cfRule>
    <cfRule type="expression" dxfId="1143" priority="549">
      <formula>AND($D29="WebTV",ISNUMBER(AG29))</formula>
    </cfRule>
  </conditionalFormatting>
  <conditionalFormatting sqref="I75:K75">
    <cfRule type="expression" dxfId="1142" priority="577">
      <formula>AND($D75="Print",ISNUMBER(I75))</formula>
    </cfRule>
    <cfRule type="expression" dxfId="1141" priority="578">
      <formula>AND($D75="OOH",ISNUMBER(I75))</formula>
    </cfRule>
    <cfRule type="expression" dxfId="1140" priority="579">
      <formula>AND($D75="Radio",ISNUMBER(I75))</formula>
    </cfRule>
    <cfRule type="expression" dxfId="1139" priority="580">
      <formula>AND($D75="Digital Display",ISNUMBER(I75))</formula>
    </cfRule>
    <cfRule type="expression" dxfId="1138" priority="581">
      <formula>AND($D75="SEM",ISNUMBER(I75))</formula>
    </cfRule>
    <cfRule type="expression" dxfId="1137" priority="582">
      <formula>AND($D75="Cinema",ISNUMBER(I75))</formula>
    </cfRule>
    <cfRule type="expression" dxfId="1136" priority="583">
      <formula>AND($D75="Paid Social",ISNUMBER(I75))</formula>
    </cfRule>
    <cfRule type="expression" dxfId="1135" priority="584">
      <formula>AND($D75="TV",ISNUMBER(I75))</formula>
    </cfRule>
    <cfRule type="expression" dxfId="1134" priority="585">
      <formula>AND($D75="WebTV",ISNUMBER(I75))</formula>
    </cfRule>
  </conditionalFormatting>
  <conditionalFormatting sqref="AD76">
    <cfRule type="expression" dxfId="1133" priority="568">
      <formula>AND($D76="Print",ISNUMBER(AD76))</formula>
    </cfRule>
    <cfRule type="expression" dxfId="1132" priority="569">
      <formula>AND($D76="OOH",ISNUMBER(AD76))</formula>
    </cfRule>
    <cfRule type="expression" dxfId="1131" priority="570">
      <formula>AND($D76="Radio",ISNUMBER(AD76))</formula>
    </cfRule>
    <cfRule type="expression" dxfId="1130" priority="571">
      <formula>AND($D76="Digital Display",ISNUMBER(AD76))</formula>
    </cfRule>
    <cfRule type="expression" dxfId="1129" priority="572">
      <formula>AND($D76="SEM",ISNUMBER(AD76))</formula>
    </cfRule>
    <cfRule type="expression" dxfId="1128" priority="573">
      <formula>AND($D76="Cinema",ISNUMBER(AD76))</formula>
    </cfRule>
    <cfRule type="expression" dxfId="1127" priority="574">
      <formula>AND($D76="Paid Social",ISNUMBER(AD76))</formula>
    </cfRule>
    <cfRule type="expression" dxfId="1126" priority="575">
      <formula>AND($D76="TV",ISNUMBER(AD76))</formula>
    </cfRule>
    <cfRule type="expression" dxfId="1125" priority="576">
      <formula>AND($D76="WebTV",ISNUMBER(AD76))</formula>
    </cfRule>
  </conditionalFormatting>
  <conditionalFormatting sqref="AG30">
    <cfRule type="expression" dxfId="1124" priority="532">
      <formula>AND($D30="Print",ISNUMBER(AG30))</formula>
    </cfRule>
    <cfRule type="expression" dxfId="1123" priority="533">
      <formula>AND($D30="OOH",ISNUMBER(AG30))</formula>
    </cfRule>
    <cfRule type="expression" dxfId="1122" priority="534">
      <formula>AND($D30="Radio",ISNUMBER(AG30))</formula>
    </cfRule>
    <cfRule type="expression" dxfId="1121" priority="535">
      <formula>AND($D30="Digital Display",ISNUMBER(AG30))</formula>
    </cfRule>
    <cfRule type="expression" dxfId="1120" priority="536">
      <formula>AND($D30="SEM",ISNUMBER(AG30))</formula>
    </cfRule>
    <cfRule type="expression" dxfId="1119" priority="537">
      <formula>AND($D30="Cinema",ISNUMBER(AG30))</formula>
    </cfRule>
    <cfRule type="expression" dxfId="1118" priority="538">
      <formula>AND($D30="Paid Social",ISNUMBER(AG30))</formula>
    </cfRule>
    <cfRule type="expression" dxfId="1117" priority="539">
      <formula>AND($D30="TV",ISNUMBER(AG30))</formula>
    </cfRule>
    <cfRule type="expression" dxfId="1116" priority="540">
      <formula>AND($D30="WebTV",ISNUMBER(AG30))</formula>
    </cfRule>
  </conditionalFormatting>
  <conditionalFormatting sqref="AG31">
    <cfRule type="expression" dxfId="1115" priority="523">
      <formula>AND($D31="Print",ISNUMBER(AG31))</formula>
    </cfRule>
    <cfRule type="expression" dxfId="1114" priority="524">
      <formula>AND($D31="OOH",ISNUMBER(AG31))</formula>
    </cfRule>
    <cfRule type="expression" dxfId="1113" priority="525">
      <formula>AND($D31="Radio",ISNUMBER(AG31))</formula>
    </cfRule>
    <cfRule type="expression" dxfId="1112" priority="526">
      <formula>AND($D31="Digital Display",ISNUMBER(AG31))</formula>
    </cfRule>
    <cfRule type="expression" dxfId="1111" priority="527">
      <formula>AND($D31="SEM",ISNUMBER(AG31))</formula>
    </cfRule>
    <cfRule type="expression" dxfId="1110" priority="528">
      <formula>AND($D31="Cinema",ISNUMBER(AG31))</formula>
    </cfRule>
    <cfRule type="expression" dxfId="1109" priority="529">
      <formula>AND($D31="Paid Social",ISNUMBER(AG31))</formula>
    </cfRule>
    <cfRule type="expression" dxfId="1108" priority="530">
      <formula>AND($D31="TV",ISNUMBER(AG31))</formula>
    </cfRule>
    <cfRule type="expression" dxfId="1107" priority="531">
      <formula>AND($D31="WebTV",ISNUMBER(AG31))</formula>
    </cfRule>
  </conditionalFormatting>
  <conditionalFormatting sqref="AY29:BA29">
    <cfRule type="expression" dxfId="1106" priority="514">
      <formula>AND($D29="Print",ISNUMBER(AY29))</formula>
    </cfRule>
    <cfRule type="expression" dxfId="1105" priority="515">
      <formula>AND($D29="OOH",ISNUMBER(AY29))</formula>
    </cfRule>
    <cfRule type="expression" dxfId="1104" priority="516">
      <formula>AND($D29="Radio",ISNUMBER(AY29))</formula>
    </cfRule>
    <cfRule type="expression" dxfId="1103" priority="517">
      <formula>AND($D29="Digital Display",ISNUMBER(AY29))</formula>
    </cfRule>
    <cfRule type="expression" dxfId="1102" priority="518">
      <formula>AND($D29="SEM",ISNUMBER(AY29))</formula>
    </cfRule>
    <cfRule type="expression" dxfId="1101" priority="519">
      <formula>AND($D29="Cinema",ISNUMBER(AY29))</formula>
    </cfRule>
    <cfRule type="expression" dxfId="1100" priority="520">
      <formula>AND($D29="Paid Social",ISNUMBER(AY29))</formula>
    </cfRule>
    <cfRule type="expression" dxfId="1099" priority="521">
      <formula>AND($D29="TV",ISNUMBER(AY29))</formula>
    </cfRule>
    <cfRule type="expression" dxfId="1098" priority="522">
      <formula>AND($D29="WebTV",ISNUMBER(AY29))</formula>
    </cfRule>
  </conditionalFormatting>
  <conditionalFormatting sqref="AY30:BA31">
    <cfRule type="expression" dxfId="1097" priority="505">
      <formula>AND($D30="Print",ISNUMBER(AY30))</formula>
    </cfRule>
    <cfRule type="expression" dxfId="1096" priority="506">
      <formula>AND($D30="OOH",ISNUMBER(AY30))</formula>
    </cfRule>
    <cfRule type="expression" dxfId="1095" priority="507">
      <formula>AND($D30="Radio",ISNUMBER(AY30))</formula>
    </cfRule>
    <cfRule type="expression" dxfId="1094" priority="508">
      <formula>AND($D30="Digital Display",ISNUMBER(AY30))</formula>
    </cfRule>
    <cfRule type="expression" dxfId="1093" priority="509">
      <formula>AND($D30="SEM",ISNUMBER(AY30))</formula>
    </cfRule>
    <cfRule type="expression" dxfId="1092" priority="510">
      <formula>AND($D30="Cinema",ISNUMBER(AY30))</formula>
    </cfRule>
    <cfRule type="expression" dxfId="1091" priority="511">
      <formula>AND($D30="Paid Social",ISNUMBER(AY30))</formula>
    </cfRule>
    <cfRule type="expression" dxfId="1090" priority="512">
      <formula>AND($D30="TV",ISNUMBER(AY30))</formula>
    </cfRule>
    <cfRule type="expression" dxfId="1089" priority="513">
      <formula>AND($D30="WebTV",ISNUMBER(AY30))</formula>
    </cfRule>
  </conditionalFormatting>
  <conditionalFormatting sqref="AY33">
    <cfRule type="expression" dxfId="1088" priority="460">
      <formula>AND($D33="Print",ISNUMBER(AY33))</formula>
    </cfRule>
    <cfRule type="expression" dxfId="1087" priority="461">
      <formula>AND($D33="OOH",ISNUMBER(AY33))</formula>
    </cfRule>
    <cfRule type="expression" dxfId="1086" priority="462">
      <formula>AND($D33="Radio",ISNUMBER(AY33))</formula>
    </cfRule>
    <cfRule type="expression" dxfId="1085" priority="463">
      <formula>AND($D33="Digital Display",ISNUMBER(AY33))</formula>
    </cfRule>
    <cfRule type="expression" dxfId="1084" priority="464">
      <formula>AND($D33="SEM",ISNUMBER(AY33))</formula>
    </cfRule>
    <cfRule type="expression" dxfId="1083" priority="465">
      <formula>AND($D33="Cinema",ISNUMBER(AY33))</formula>
    </cfRule>
    <cfRule type="expression" dxfId="1082" priority="466">
      <formula>AND($D33="Paid Social",ISNUMBER(AY33))</formula>
    </cfRule>
    <cfRule type="expression" dxfId="1081" priority="467">
      <formula>AND($D33="TV",ISNUMBER(AY33))</formula>
    </cfRule>
    <cfRule type="expression" dxfId="1080" priority="468">
      <formula>AND($D33="WebTV",ISNUMBER(AY33))</formula>
    </cfRule>
  </conditionalFormatting>
  <conditionalFormatting sqref="AE29:AE31">
    <cfRule type="expression" dxfId="1079" priority="451">
      <formula>AND($D29="Print",ISNUMBER(AE29))</formula>
    </cfRule>
    <cfRule type="expression" dxfId="1078" priority="452">
      <formula>AND($D29="OOH",ISNUMBER(AE29))</formula>
    </cfRule>
    <cfRule type="expression" dxfId="1077" priority="453">
      <formula>AND($D29="Radio",ISNUMBER(AE29))</formula>
    </cfRule>
    <cfRule type="expression" dxfId="1076" priority="454">
      <formula>AND($D29="Digital Display",ISNUMBER(AE29))</formula>
    </cfRule>
    <cfRule type="expression" dxfId="1075" priority="455">
      <formula>AND($D29="SEM",ISNUMBER(AE29))</formula>
    </cfRule>
    <cfRule type="expression" dxfId="1074" priority="456">
      <formula>AND($D29="Cinema",ISNUMBER(AE29))</formula>
    </cfRule>
    <cfRule type="expression" dxfId="1073" priority="457">
      <formula>AND($D29="Paid Social",ISNUMBER(AE29))</formula>
    </cfRule>
    <cfRule type="expression" dxfId="1072" priority="458">
      <formula>AND($D29="TV",ISNUMBER(AE29))</formula>
    </cfRule>
    <cfRule type="expression" dxfId="1071" priority="459">
      <formula>AND($D29="WebTV",ISNUMBER(AE29))</formula>
    </cfRule>
  </conditionalFormatting>
  <conditionalFormatting sqref="AV32:AV35">
    <cfRule type="expression" dxfId="1070" priority="442">
      <formula>AND($D32="Print",ISNUMBER(AV32))</formula>
    </cfRule>
    <cfRule type="expression" dxfId="1069" priority="443">
      <formula>AND($D32="OOH",ISNUMBER(AV32))</formula>
    </cfRule>
    <cfRule type="expression" dxfId="1068" priority="444">
      <formula>AND($D32="Radio",ISNUMBER(AV32))</formula>
    </cfRule>
    <cfRule type="expression" dxfId="1067" priority="445">
      <formula>AND($D32="Digital Display",ISNUMBER(AV32))</formula>
    </cfRule>
    <cfRule type="expression" dxfId="1066" priority="446">
      <formula>AND($D32="SEM",ISNUMBER(AV32))</formula>
    </cfRule>
    <cfRule type="expression" dxfId="1065" priority="447">
      <formula>AND($D32="Cinema",ISNUMBER(AV32))</formula>
    </cfRule>
    <cfRule type="expression" dxfId="1064" priority="448">
      <formula>AND($D32="Paid Social",ISNUMBER(AV32))</formula>
    </cfRule>
    <cfRule type="expression" dxfId="1063" priority="449">
      <formula>AND($D32="TV",ISNUMBER(AV32))</formula>
    </cfRule>
    <cfRule type="expression" dxfId="1062" priority="450">
      <formula>AND($D32="WebTV",ISNUMBER(AV32))</formula>
    </cfRule>
  </conditionalFormatting>
  <conditionalFormatting sqref="AY34">
    <cfRule type="expression" dxfId="1061" priority="478">
      <formula>AND($D34="Print",ISNUMBER(AY34))</formula>
    </cfRule>
    <cfRule type="expression" dxfId="1060" priority="479">
      <formula>AND($D34="OOH",ISNUMBER(AY34))</formula>
    </cfRule>
    <cfRule type="expression" dxfId="1059" priority="480">
      <formula>AND($D34="Radio",ISNUMBER(AY34))</formula>
    </cfRule>
    <cfRule type="expression" dxfId="1058" priority="481">
      <formula>AND($D34="Digital Display",ISNUMBER(AY34))</formula>
    </cfRule>
    <cfRule type="expression" dxfId="1057" priority="482">
      <formula>AND($D34="SEM",ISNUMBER(AY34))</formula>
    </cfRule>
    <cfRule type="expression" dxfId="1056" priority="483">
      <formula>AND($D34="Cinema",ISNUMBER(AY34))</formula>
    </cfRule>
    <cfRule type="expression" dxfId="1055" priority="484">
      <formula>AND($D34="Paid Social",ISNUMBER(AY34))</formula>
    </cfRule>
    <cfRule type="expression" dxfId="1054" priority="485">
      <formula>AND($D34="TV",ISNUMBER(AY34))</formula>
    </cfRule>
    <cfRule type="expression" dxfId="1053" priority="486">
      <formula>AND($D34="WebTV",ISNUMBER(AY34))</formula>
    </cfRule>
  </conditionalFormatting>
  <conditionalFormatting sqref="AY35">
    <cfRule type="expression" dxfId="1052" priority="469">
      <formula>AND($D35="Print",ISNUMBER(AY35))</formula>
    </cfRule>
    <cfRule type="expression" dxfId="1051" priority="470">
      <formula>AND($D35="OOH",ISNUMBER(AY35))</formula>
    </cfRule>
    <cfRule type="expression" dxfId="1050" priority="471">
      <formula>AND($D35="Radio",ISNUMBER(AY35))</formula>
    </cfRule>
    <cfRule type="expression" dxfId="1049" priority="472">
      <formula>AND($D35="Digital Display",ISNUMBER(AY35))</formula>
    </cfRule>
    <cfRule type="expression" dxfId="1048" priority="473">
      <formula>AND($D35="SEM",ISNUMBER(AY35))</formula>
    </cfRule>
    <cfRule type="expression" dxfId="1047" priority="474">
      <formula>AND($D35="Cinema",ISNUMBER(AY35))</formula>
    </cfRule>
    <cfRule type="expression" dxfId="1046" priority="475">
      <formula>AND($D35="Paid Social",ISNUMBER(AY35))</formula>
    </cfRule>
    <cfRule type="expression" dxfId="1045" priority="476">
      <formula>AND($D35="TV",ISNUMBER(AY35))</formula>
    </cfRule>
    <cfRule type="expression" dxfId="1044" priority="477">
      <formula>AND($D35="WebTV",ISNUMBER(AY35))</formula>
    </cfRule>
  </conditionalFormatting>
  <conditionalFormatting sqref="AY32">
    <cfRule type="expression" dxfId="1043" priority="433">
      <formula>AND($D32="Print",ISNUMBER(AY32))</formula>
    </cfRule>
    <cfRule type="expression" dxfId="1042" priority="434">
      <formula>AND($D32="OOH",ISNUMBER(AY32))</formula>
    </cfRule>
    <cfRule type="expression" dxfId="1041" priority="435">
      <formula>AND($D32="Radio",ISNUMBER(AY32))</formula>
    </cfRule>
    <cfRule type="expression" dxfId="1040" priority="436">
      <formula>AND($D32="Digital Display",ISNUMBER(AY32))</formula>
    </cfRule>
    <cfRule type="expression" dxfId="1039" priority="437">
      <formula>AND($D32="SEM",ISNUMBER(AY32))</formula>
    </cfRule>
    <cfRule type="expression" dxfId="1038" priority="438">
      <formula>AND($D32="Cinema",ISNUMBER(AY32))</formula>
    </cfRule>
    <cfRule type="expression" dxfId="1037" priority="439">
      <formula>AND($D32="Paid Social",ISNUMBER(AY32))</formula>
    </cfRule>
    <cfRule type="expression" dxfId="1036" priority="440">
      <formula>AND($D32="TV",ISNUMBER(AY32))</formula>
    </cfRule>
    <cfRule type="expression" dxfId="1035" priority="441">
      <formula>AND($D32="WebTV",ISNUMBER(AY32))</formula>
    </cfRule>
  </conditionalFormatting>
  <conditionalFormatting sqref="Z71:AA71">
    <cfRule type="expression" dxfId="1034" priority="424">
      <formula>AND($D71="Print",ISNUMBER(Z71))</formula>
    </cfRule>
    <cfRule type="expression" dxfId="1033" priority="425">
      <formula>AND($D71="OOH",ISNUMBER(Z71))</formula>
    </cfRule>
    <cfRule type="expression" dxfId="1032" priority="426">
      <formula>AND($D71="Radio",ISNUMBER(Z71))</formula>
    </cfRule>
    <cfRule type="expression" dxfId="1031" priority="427">
      <formula>AND($D71="Digital Display",ISNUMBER(Z71))</formula>
    </cfRule>
    <cfRule type="expression" dxfId="1030" priority="428">
      <formula>AND($D71="SEM",ISNUMBER(Z71))</formula>
    </cfRule>
    <cfRule type="expression" dxfId="1029" priority="429">
      <formula>AND($D71="Cinema",ISNUMBER(Z71))</formula>
    </cfRule>
    <cfRule type="expression" dxfId="1028" priority="430">
      <formula>AND($D71="Paid Social",ISNUMBER(Z71))</formula>
    </cfRule>
    <cfRule type="expression" dxfId="1027" priority="431">
      <formula>AND($D71="TV",ISNUMBER(Z71))</formula>
    </cfRule>
    <cfRule type="expression" dxfId="1026" priority="432">
      <formula>AND($D71="WebTV",ISNUMBER(Z71))</formula>
    </cfRule>
  </conditionalFormatting>
  <conditionalFormatting sqref="O56:P56">
    <cfRule type="expression" dxfId="1025" priority="352">
      <formula>AND($D56="Print",ISNUMBER(O56))</formula>
    </cfRule>
    <cfRule type="expression" dxfId="1024" priority="353">
      <formula>AND($D56="OOH",ISNUMBER(O56))</formula>
    </cfRule>
    <cfRule type="expression" dxfId="1023" priority="354">
      <formula>AND($D56="Radio",ISNUMBER(O56))</formula>
    </cfRule>
    <cfRule type="expression" dxfId="1022" priority="355">
      <formula>AND($D56="Digital Display",ISNUMBER(O56))</formula>
    </cfRule>
    <cfRule type="expression" dxfId="1021" priority="356">
      <formula>AND($D56="SEM",ISNUMBER(O56))</formula>
    </cfRule>
    <cfRule type="expression" dxfId="1020" priority="357">
      <formula>AND($D56="Cinema",ISNUMBER(O56))</formula>
    </cfRule>
    <cfRule type="expression" dxfId="1019" priority="358">
      <formula>AND($D56="Paid Social",ISNUMBER(O56))</formula>
    </cfRule>
    <cfRule type="expression" dxfId="1018" priority="359">
      <formula>AND($D56="TV",ISNUMBER(O56))</formula>
    </cfRule>
    <cfRule type="expression" dxfId="1017" priority="360">
      <formula>AND($D56="WebTV",ISNUMBER(O56))</formula>
    </cfRule>
  </conditionalFormatting>
  <conditionalFormatting sqref="BB55:BH55">
    <cfRule type="expression" dxfId="1016" priority="343">
      <formula>AND($D55="Print",ISNUMBER(BB55))</formula>
    </cfRule>
    <cfRule type="expression" dxfId="1015" priority="344">
      <formula>AND($D55="OOH",ISNUMBER(BB55))</formula>
    </cfRule>
    <cfRule type="expression" dxfId="1014" priority="345">
      <formula>AND($D55="Radio",ISNUMBER(BB55))</formula>
    </cfRule>
    <cfRule type="expression" dxfId="1013" priority="346">
      <formula>AND($D55="Digital Display",ISNUMBER(BB55))</formula>
    </cfRule>
    <cfRule type="expression" dxfId="1012" priority="347">
      <formula>AND($D55="SEM",ISNUMBER(BB55))</formula>
    </cfRule>
    <cfRule type="expression" dxfId="1011" priority="348">
      <formula>AND($D55="Cinema",ISNUMBER(BB55))</formula>
    </cfRule>
    <cfRule type="expression" dxfId="1010" priority="349">
      <formula>AND($D55="Paid Social",ISNUMBER(BB55))</formula>
    </cfRule>
    <cfRule type="expression" dxfId="1009" priority="350">
      <formula>AND($D55="TV",ISNUMBER(BB55))</formula>
    </cfRule>
    <cfRule type="expression" dxfId="1008" priority="351">
      <formula>AND($D55="WebTV",ISNUMBER(BB55))</formula>
    </cfRule>
  </conditionalFormatting>
  <conditionalFormatting sqref="BG56:BH56">
    <cfRule type="expression" dxfId="1007" priority="334">
      <formula>AND($D56="Print",ISNUMBER(BG56))</formula>
    </cfRule>
    <cfRule type="expression" dxfId="1006" priority="335">
      <formula>AND($D56="OOH",ISNUMBER(BG56))</formula>
    </cfRule>
    <cfRule type="expression" dxfId="1005" priority="336">
      <formula>AND($D56="Radio",ISNUMBER(BG56))</formula>
    </cfRule>
    <cfRule type="expression" dxfId="1004" priority="337">
      <formula>AND($D56="Digital Display",ISNUMBER(BG56))</formula>
    </cfRule>
    <cfRule type="expression" dxfId="1003" priority="338">
      <formula>AND($D56="SEM",ISNUMBER(BG56))</formula>
    </cfRule>
    <cfRule type="expression" dxfId="1002" priority="339">
      <formula>AND($D56="Cinema",ISNUMBER(BG56))</formula>
    </cfRule>
    <cfRule type="expression" dxfId="1001" priority="340">
      <formula>AND($D56="Paid Social",ISNUMBER(BG56))</formula>
    </cfRule>
    <cfRule type="expression" dxfId="1000" priority="341">
      <formula>AND($D56="TV",ISNUMBER(BG56))</formula>
    </cfRule>
    <cfRule type="expression" dxfId="999" priority="342">
      <formula>AND($D56="WebTV",ISNUMBER(BG56))</formula>
    </cfRule>
  </conditionalFormatting>
  <conditionalFormatting sqref="BB57:BH57">
    <cfRule type="expression" dxfId="998" priority="325">
      <formula>AND($D57="Print",ISNUMBER(BB57))</formula>
    </cfRule>
    <cfRule type="expression" dxfId="997" priority="326">
      <formula>AND($D57="OOH",ISNUMBER(BB57))</formula>
    </cfRule>
    <cfRule type="expression" dxfId="996" priority="327">
      <formula>AND($D57="Radio",ISNUMBER(BB57))</formula>
    </cfRule>
    <cfRule type="expression" dxfId="995" priority="328">
      <formula>AND($D57="Digital Display",ISNUMBER(BB57))</formula>
    </cfRule>
    <cfRule type="expression" dxfId="994" priority="329">
      <formula>AND($D57="SEM",ISNUMBER(BB57))</formula>
    </cfRule>
    <cfRule type="expression" dxfId="993" priority="330">
      <formula>AND($D57="Cinema",ISNUMBER(BB57))</formula>
    </cfRule>
    <cfRule type="expression" dxfId="992" priority="331">
      <formula>AND($D57="Paid Social",ISNUMBER(BB57))</formula>
    </cfRule>
    <cfRule type="expression" dxfId="991" priority="332">
      <formula>AND($D57="TV",ISNUMBER(BB57))</formula>
    </cfRule>
    <cfRule type="expression" dxfId="990" priority="333">
      <formula>AND($D57="WebTV",ISNUMBER(BB57))</formula>
    </cfRule>
  </conditionalFormatting>
  <conditionalFormatting sqref="BB58:BH58">
    <cfRule type="expression" dxfId="989" priority="316">
      <formula>AND($D58="Print",ISNUMBER(BB58))</formula>
    </cfRule>
    <cfRule type="expression" dxfId="988" priority="317">
      <formula>AND($D58="OOH",ISNUMBER(BB58))</formula>
    </cfRule>
    <cfRule type="expression" dxfId="987" priority="318">
      <formula>AND($D58="Radio",ISNUMBER(BB58))</formula>
    </cfRule>
    <cfRule type="expression" dxfId="986" priority="319">
      <formula>AND($D58="Digital Display",ISNUMBER(BB58))</formula>
    </cfRule>
    <cfRule type="expression" dxfId="985" priority="320">
      <formula>AND($D58="SEM",ISNUMBER(BB58))</formula>
    </cfRule>
    <cfRule type="expression" dxfId="984" priority="321">
      <formula>AND($D58="Cinema",ISNUMBER(BB58))</formula>
    </cfRule>
    <cfRule type="expression" dxfId="983" priority="322">
      <formula>AND($D58="Paid Social",ISNUMBER(BB58))</formula>
    </cfRule>
    <cfRule type="expression" dxfId="982" priority="323">
      <formula>AND($D58="TV",ISNUMBER(BB58))</formula>
    </cfRule>
    <cfRule type="expression" dxfId="981" priority="324">
      <formula>AND($D58="WebTV",ISNUMBER(BB58))</formula>
    </cfRule>
  </conditionalFormatting>
  <conditionalFormatting sqref="BB59:BH59">
    <cfRule type="expression" dxfId="980" priority="307">
      <formula>AND($D59="Print",ISNUMBER(BB59))</formula>
    </cfRule>
    <cfRule type="expression" dxfId="979" priority="308">
      <formula>AND($D59="OOH",ISNUMBER(BB59))</formula>
    </cfRule>
    <cfRule type="expression" dxfId="978" priority="309">
      <formula>AND($D59="Radio",ISNUMBER(BB59))</formula>
    </cfRule>
    <cfRule type="expression" dxfId="977" priority="310">
      <formula>AND($D59="Digital Display",ISNUMBER(BB59))</formula>
    </cfRule>
    <cfRule type="expression" dxfId="976" priority="311">
      <formula>AND($D59="SEM",ISNUMBER(BB59))</formula>
    </cfRule>
    <cfRule type="expression" dxfId="975" priority="312">
      <formula>AND($D59="Cinema",ISNUMBER(BB59))</formula>
    </cfRule>
    <cfRule type="expression" dxfId="974" priority="313">
      <formula>AND($D59="Paid Social",ISNUMBER(BB59))</formula>
    </cfRule>
    <cfRule type="expression" dxfId="973" priority="314">
      <formula>AND($D59="TV",ISNUMBER(BB59))</formula>
    </cfRule>
    <cfRule type="expression" dxfId="972" priority="315">
      <formula>AND($D59="WebTV",ISNUMBER(BB59))</formula>
    </cfRule>
  </conditionalFormatting>
  <conditionalFormatting sqref="BC56:BF56">
    <cfRule type="expression" dxfId="971" priority="298">
      <formula>AND($D56="Print",ISNUMBER(BC56))</formula>
    </cfRule>
    <cfRule type="expression" dxfId="970" priority="299">
      <formula>AND($D56="OOH",ISNUMBER(BC56))</formula>
    </cfRule>
    <cfRule type="expression" dxfId="969" priority="300">
      <formula>AND($D56="Radio",ISNUMBER(BC56))</formula>
    </cfRule>
    <cfRule type="expression" dxfId="968" priority="301">
      <formula>AND($D56="Digital Display",ISNUMBER(BC56))</formula>
    </cfRule>
    <cfRule type="expression" dxfId="967" priority="302">
      <formula>AND($D56="SEM",ISNUMBER(BC56))</formula>
    </cfRule>
    <cfRule type="expression" dxfId="966" priority="303">
      <formula>AND($D56="Cinema",ISNUMBER(BC56))</formula>
    </cfRule>
    <cfRule type="expression" dxfId="965" priority="304">
      <formula>AND($D56="Paid Social",ISNUMBER(BC56))</formula>
    </cfRule>
    <cfRule type="expression" dxfId="964" priority="305">
      <formula>AND($D56="TV",ISNUMBER(BC56))</formula>
    </cfRule>
    <cfRule type="expression" dxfId="963" priority="306">
      <formula>AND($D56="WebTV",ISNUMBER(BC56))</formula>
    </cfRule>
  </conditionalFormatting>
  <conditionalFormatting sqref="N15:N17">
    <cfRule type="expression" dxfId="962" priority="289">
      <formula>AND($D15="Print",ISNUMBER(N15))</formula>
    </cfRule>
    <cfRule type="expression" dxfId="961" priority="290">
      <formula>AND($D15="OOH",ISNUMBER(N15))</formula>
    </cfRule>
    <cfRule type="expression" dxfId="960" priority="291">
      <formula>AND($D15="Radio",ISNUMBER(N15))</formula>
    </cfRule>
    <cfRule type="expression" dxfId="959" priority="292">
      <formula>AND($D15="Digital Display",ISNUMBER(N15))</formula>
    </cfRule>
    <cfRule type="expression" dxfId="958" priority="293">
      <formula>AND($D15="SEM",ISNUMBER(N15))</formula>
    </cfRule>
    <cfRule type="expression" dxfId="957" priority="294">
      <formula>AND($D15="Cinema",ISNUMBER(N15))</formula>
    </cfRule>
    <cfRule type="expression" dxfId="956" priority="295">
      <formula>AND($D15="Paid Social",ISNUMBER(N15))</formula>
    </cfRule>
    <cfRule type="expression" dxfId="955" priority="296">
      <formula>AND($D15="TV",ISNUMBER(N15))</formula>
    </cfRule>
    <cfRule type="expression" dxfId="954" priority="297">
      <formula>AND($D15="WebTV",ISNUMBER(N15))</formula>
    </cfRule>
  </conditionalFormatting>
  <conditionalFormatting sqref="O15:O17">
    <cfRule type="expression" dxfId="953" priority="280">
      <formula>AND($D15="Print",ISNUMBER(O15))</formula>
    </cfRule>
    <cfRule type="expression" dxfId="952" priority="281">
      <formula>AND($D15="OOH",ISNUMBER(O15))</formula>
    </cfRule>
    <cfRule type="expression" dxfId="951" priority="282">
      <formula>AND($D15="Radio",ISNUMBER(O15))</formula>
    </cfRule>
    <cfRule type="expression" dxfId="950" priority="283">
      <formula>AND($D15="Digital Display",ISNUMBER(O15))</formula>
    </cfRule>
    <cfRule type="expression" dxfId="949" priority="284">
      <formula>AND($D15="SEM",ISNUMBER(O15))</formula>
    </cfRule>
    <cfRule type="expression" dxfId="948" priority="285">
      <formula>AND($D15="Cinema",ISNUMBER(O15))</formula>
    </cfRule>
    <cfRule type="expression" dxfId="947" priority="286">
      <formula>AND($D15="Paid Social",ISNUMBER(O15))</formula>
    </cfRule>
    <cfRule type="expression" dxfId="946" priority="287">
      <formula>AND($D15="TV",ISNUMBER(O15))</formula>
    </cfRule>
    <cfRule type="expression" dxfId="945" priority="288">
      <formula>AND($D15="WebTV",ISNUMBER(O15))</formula>
    </cfRule>
  </conditionalFormatting>
  <conditionalFormatting sqref="P15:P17">
    <cfRule type="expression" dxfId="944" priority="271">
      <formula>AND($D15="Print",ISNUMBER(P15))</formula>
    </cfRule>
    <cfRule type="expression" dxfId="943" priority="272">
      <formula>AND($D15="OOH",ISNUMBER(P15))</formula>
    </cfRule>
    <cfRule type="expression" dxfId="942" priority="273">
      <formula>AND($D15="Radio",ISNUMBER(P15))</formula>
    </cfRule>
    <cfRule type="expression" dxfId="941" priority="274">
      <formula>AND($D15="Digital Display",ISNUMBER(P15))</formula>
    </cfRule>
    <cfRule type="expression" dxfId="940" priority="275">
      <formula>AND($D15="SEM",ISNUMBER(P15))</formula>
    </cfRule>
    <cfRule type="expression" dxfId="939" priority="276">
      <formula>AND($D15="Cinema",ISNUMBER(P15))</formula>
    </cfRule>
    <cfRule type="expression" dxfId="938" priority="277">
      <formula>AND($D15="Paid Social",ISNUMBER(P15))</formula>
    </cfRule>
    <cfRule type="expression" dxfId="937" priority="278">
      <formula>AND($D15="TV",ISNUMBER(P15))</formula>
    </cfRule>
    <cfRule type="expression" dxfId="936" priority="279">
      <formula>AND($D15="WebTV",ISNUMBER(P15))</formula>
    </cfRule>
  </conditionalFormatting>
  <conditionalFormatting sqref="S15:S17">
    <cfRule type="expression" dxfId="935" priority="262">
      <formula>AND($D15="Print",ISNUMBER(S15))</formula>
    </cfRule>
    <cfRule type="expression" dxfId="934" priority="263">
      <formula>AND($D15="OOH",ISNUMBER(S15))</formula>
    </cfRule>
    <cfRule type="expression" dxfId="933" priority="264">
      <formula>AND($D15="Radio",ISNUMBER(S15))</formula>
    </cfRule>
    <cfRule type="expression" dxfId="932" priority="265">
      <formula>AND($D15="Digital Display",ISNUMBER(S15))</formula>
    </cfRule>
    <cfRule type="expression" dxfId="931" priority="266">
      <formula>AND($D15="SEM",ISNUMBER(S15))</formula>
    </cfRule>
    <cfRule type="expression" dxfId="930" priority="267">
      <formula>AND($D15="Cinema",ISNUMBER(S15))</formula>
    </cfRule>
    <cfRule type="expression" dxfId="929" priority="268">
      <formula>AND($D15="Paid Social",ISNUMBER(S15))</formula>
    </cfRule>
    <cfRule type="expression" dxfId="928" priority="269">
      <formula>AND($D15="TV",ISNUMBER(S15))</formula>
    </cfRule>
    <cfRule type="expression" dxfId="927" priority="270">
      <formula>AND($D15="WebTV",ISNUMBER(S15))</formula>
    </cfRule>
  </conditionalFormatting>
  <conditionalFormatting sqref="T15:T17">
    <cfRule type="expression" dxfId="926" priority="253">
      <formula>AND($D15="Print",ISNUMBER(T15))</formula>
    </cfRule>
    <cfRule type="expression" dxfId="925" priority="254">
      <formula>AND($D15="OOH",ISNUMBER(T15))</formula>
    </cfRule>
    <cfRule type="expression" dxfId="924" priority="255">
      <formula>AND($D15="Radio",ISNUMBER(T15))</formula>
    </cfRule>
    <cfRule type="expression" dxfId="923" priority="256">
      <formula>AND($D15="Digital Display",ISNUMBER(T15))</formula>
    </cfRule>
    <cfRule type="expression" dxfId="922" priority="257">
      <formula>AND($D15="SEM",ISNUMBER(T15))</formula>
    </cfRule>
    <cfRule type="expression" dxfId="921" priority="258">
      <formula>AND($D15="Cinema",ISNUMBER(T15))</formula>
    </cfRule>
    <cfRule type="expression" dxfId="920" priority="259">
      <formula>AND($D15="Paid Social",ISNUMBER(T15))</formula>
    </cfRule>
    <cfRule type="expression" dxfId="919" priority="260">
      <formula>AND($D15="TV",ISNUMBER(T15))</formula>
    </cfRule>
    <cfRule type="expression" dxfId="918" priority="261">
      <formula>AND($D15="WebTV",ISNUMBER(T15))</formula>
    </cfRule>
  </conditionalFormatting>
  <conditionalFormatting sqref="U15:U17">
    <cfRule type="expression" dxfId="917" priority="244">
      <formula>AND($D15="Print",ISNUMBER(U15))</formula>
    </cfRule>
    <cfRule type="expression" dxfId="916" priority="245">
      <formula>AND($D15="OOH",ISNUMBER(U15))</formula>
    </cfRule>
    <cfRule type="expression" dxfId="915" priority="246">
      <formula>AND($D15="Radio",ISNUMBER(U15))</formula>
    </cfRule>
    <cfRule type="expression" dxfId="914" priority="247">
      <formula>AND($D15="Digital Display",ISNUMBER(U15))</formula>
    </cfRule>
    <cfRule type="expression" dxfId="913" priority="248">
      <formula>AND($D15="SEM",ISNUMBER(U15))</formula>
    </cfRule>
    <cfRule type="expression" dxfId="912" priority="249">
      <formula>AND($D15="Cinema",ISNUMBER(U15))</formula>
    </cfRule>
    <cfRule type="expression" dxfId="911" priority="250">
      <formula>AND($D15="Paid Social",ISNUMBER(U15))</formula>
    </cfRule>
    <cfRule type="expression" dxfId="910" priority="251">
      <formula>AND($D15="TV",ISNUMBER(U15))</formula>
    </cfRule>
    <cfRule type="expression" dxfId="909" priority="252">
      <formula>AND($D15="WebTV",ISNUMBER(U15))</formula>
    </cfRule>
  </conditionalFormatting>
  <conditionalFormatting sqref="AD21:AE21">
    <cfRule type="expression" dxfId="908" priority="235">
      <formula>AND($D21="Print",ISNUMBER(AD21))</formula>
    </cfRule>
    <cfRule type="expression" dxfId="907" priority="236">
      <formula>AND($D21="OOH",ISNUMBER(AD21))</formula>
    </cfRule>
    <cfRule type="expression" dxfId="906" priority="237">
      <formula>AND($D21="Radio",ISNUMBER(AD21))</formula>
    </cfRule>
    <cfRule type="expression" dxfId="905" priority="238">
      <formula>AND($D21="Digital Display",ISNUMBER(AD21))</formula>
    </cfRule>
    <cfRule type="expression" dxfId="904" priority="239">
      <formula>AND($D21="SEM",ISNUMBER(AD21))</formula>
    </cfRule>
    <cfRule type="expression" dxfId="903" priority="240">
      <formula>AND($D21="Cinema",ISNUMBER(AD21))</formula>
    </cfRule>
    <cfRule type="expression" dxfId="902" priority="241">
      <formula>AND($D21="Paid Social",ISNUMBER(AD21))</formula>
    </cfRule>
    <cfRule type="expression" dxfId="901" priority="242">
      <formula>AND($D21="TV",ISNUMBER(AD21))</formula>
    </cfRule>
    <cfRule type="expression" dxfId="900" priority="243">
      <formula>AND($D21="WebTV",ISNUMBER(AD21))</formula>
    </cfRule>
  </conditionalFormatting>
  <conditionalFormatting sqref="AC67:AD67">
    <cfRule type="expression" dxfId="899" priority="208">
      <formula>AND($D67="Print",ISNUMBER(AC67))</formula>
    </cfRule>
    <cfRule type="expression" dxfId="898" priority="209">
      <formula>AND($D67="OOH",ISNUMBER(AC67))</formula>
    </cfRule>
    <cfRule type="expression" dxfId="897" priority="210">
      <formula>AND($D67="Radio",ISNUMBER(AC67))</formula>
    </cfRule>
    <cfRule type="expression" dxfId="896" priority="211">
      <formula>AND($D67="Digital Display",ISNUMBER(AC67))</formula>
    </cfRule>
    <cfRule type="expression" dxfId="895" priority="212">
      <formula>AND($D67="SEM",ISNUMBER(AC67))</formula>
    </cfRule>
    <cfRule type="expression" dxfId="894" priority="213">
      <formula>AND($D67="Cinema",ISNUMBER(AC67))</formula>
    </cfRule>
    <cfRule type="expression" dxfId="893" priority="214">
      <formula>AND($D67="Paid Social",ISNUMBER(AC67))</formula>
    </cfRule>
    <cfRule type="expression" dxfId="892" priority="215">
      <formula>AND($D67="TV",ISNUMBER(AC67))</formula>
    </cfRule>
    <cfRule type="expression" dxfId="891" priority="216">
      <formula>AND($D67="WebTV",ISNUMBER(AC67))</formula>
    </cfRule>
  </conditionalFormatting>
  <conditionalFormatting sqref="AC68:AD68">
    <cfRule type="expression" dxfId="890" priority="217">
      <formula>AND($D68="Print",ISNUMBER(AC68))</formula>
    </cfRule>
    <cfRule type="expression" dxfId="889" priority="218">
      <formula>AND($D68="OOH",ISNUMBER(AC68))</formula>
    </cfRule>
    <cfRule type="expression" dxfId="888" priority="219">
      <formula>AND($D68="Radio",ISNUMBER(AC68))</formula>
    </cfRule>
    <cfRule type="expression" dxfId="887" priority="220">
      <formula>AND($D68="Digital Display",ISNUMBER(AC68))</formula>
    </cfRule>
    <cfRule type="expression" dxfId="886" priority="221">
      <formula>AND($D68="SEM",ISNUMBER(AC68))</formula>
    </cfRule>
    <cfRule type="expression" dxfId="885" priority="222">
      <formula>AND($D68="Cinema",ISNUMBER(AC68))</formula>
    </cfRule>
    <cfRule type="expression" dxfId="884" priority="223">
      <formula>AND($D68="Paid Social",ISNUMBER(AC68))</formula>
    </cfRule>
    <cfRule type="expression" dxfId="883" priority="224">
      <formula>AND($D68="TV",ISNUMBER(AC68))</formula>
    </cfRule>
    <cfRule type="expression" dxfId="882" priority="225">
      <formula>AND($D68="WebTV",ISNUMBER(AC68))</formula>
    </cfRule>
  </conditionalFormatting>
  <conditionalFormatting sqref="N39">
    <cfRule type="expression" dxfId="881" priority="199">
      <formula>AND($D39="Print",ISNUMBER(N39))</formula>
    </cfRule>
    <cfRule type="expression" dxfId="880" priority="200">
      <formula>AND($D39="OOH",ISNUMBER(N39))</formula>
    </cfRule>
    <cfRule type="expression" dxfId="879" priority="201">
      <formula>AND($D39="Radio",ISNUMBER(N39))</formula>
    </cfRule>
    <cfRule type="expression" dxfId="878" priority="202">
      <formula>AND($D39="Digital Display",ISNUMBER(N39))</formula>
    </cfRule>
    <cfRule type="expression" dxfId="877" priority="203">
      <formula>AND($D39="SEM",ISNUMBER(N39))</formula>
    </cfRule>
    <cfRule type="expression" dxfId="876" priority="204">
      <formula>AND($D39="Cinema",ISNUMBER(N39))</formula>
    </cfRule>
    <cfRule type="expression" dxfId="875" priority="205">
      <formula>AND($D39="Paid Social",ISNUMBER(N39))</formula>
    </cfRule>
    <cfRule type="expression" dxfId="874" priority="206">
      <formula>AND($D39="TV",ISNUMBER(N39))</formula>
    </cfRule>
    <cfRule type="expression" dxfId="873" priority="207">
      <formula>AND($D39="WebTV",ISNUMBER(N39))</formula>
    </cfRule>
  </conditionalFormatting>
  <conditionalFormatting sqref="AV39:AZ39">
    <cfRule type="expression" dxfId="872" priority="190">
      <formula>AND($D39="Print",ISNUMBER(AV39))</formula>
    </cfRule>
    <cfRule type="expression" dxfId="871" priority="191">
      <formula>AND($D39="OOH",ISNUMBER(AV39))</formula>
    </cfRule>
    <cfRule type="expression" dxfId="870" priority="192">
      <formula>AND($D39="Radio",ISNUMBER(AV39))</formula>
    </cfRule>
    <cfRule type="expression" dxfId="869" priority="193">
      <formula>AND($D39="Digital Display",ISNUMBER(AV39))</formula>
    </cfRule>
    <cfRule type="expression" dxfId="868" priority="194">
      <formula>AND($D39="SEM",ISNUMBER(AV39))</formula>
    </cfRule>
    <cfRule type="expression" dxfId="867" priority="195">
      <formula>AND($D39="Cinema",ISNUMBER(AV39))</formula>
    </cfRule>
    <cfRule type="expression" dxfId="866" priority="196">
      <formula>AND($D39="Paid Social",ISNUMBER(AV39))</formula>
    </cfRule>
    <cfRule type="expression" dxfId="865" priority="197">
      <formula>AND($D39="TV",ISNUMBER(AV39))</formula>
    </cfRule>
    <cfRule type="expression" dxfId="864" priority="198">
      <formula>AND($D39="WebTV",ISNUMBER(AV39))</formula>
    </cfRule>
  </conditionalFormatting>
  <conditionalFormatting sqref="AV40:AZ40">
    <cfRule type="expression" dxfId="863" priority="181">
      <formula>AND($D40="Print",ISNUMBER(AV40))</formula>
    </cfRule>
    <cfRule type="expression" dxfId="862" priority="182">
      <formula>AND($D40="OOH",ISNUMBER(AV40))</formula>
    </cfRule>
    <cfRule type="expression" dxfId="861" priority="183">
      <formula>AND($D40="Radio",ISNUMBER(AV40))</formula>
    </cfRule>
    <cfRule type="expression" dxfId="860" priority="184">
      <formula>AND($D40="Digital Display",ISNUMBER(AV40))</formula>
    </cfRule>
    <cfRule type="expression" dxfId="859" priority="185">
      <formula>AND($D40="SEM",ISNUMBER(AV40))</formula>
    </cfRule>
    <cfRule type="expression" dxfId="858" priority="186">
      <formula>AND($D40="Cinema",ISNUMBER(AV40))</formula>
    </cfRule>
    <cfRule type="expression" dxfId="857" priority="187">
      <formula>AND($D40="Paid Social",ISNUMBER(AV40))</formula>
    </cfRule>
    <cfRule type="expression" dxfId="856" priority="188">
      <formula>AND($D40="TV",ISNUMBER(AV40))</formula>
    </cfRule>
    <cfRule type="expression" dxfId="855" priority="189">
      <formula>AND($D40="WebTV",ISNUMBER(AV40))</formula>
    </cfRule>
  </conditionalFormatting>
  <conditionalFormatting sqref="N41">
    <cfRule type="expression" dxfId="854" priority="172">
      <formula>AND($D41="Print",ISNUMBER(N41))</formula>
    </cfRule>
    <cfRule type="expression" dxfId="853" priority="173">
      <formula>AND($D41="OOH",ISNUMBER(N41))</formula>
    </cfRule>
    <cfRule type="expression" dxfId="852" priority="174">
      <formula>AND($D41="Radio",ISNUMBER(N41))</formula>
    </cfRule>
    <cfRule type="expression" dxfId="851" priority="175">
      <formula>AND($D41="Digital Display",ISNUMBER(N41))</formula>
    </cfRule>
    <cfRule type="expression" dxfId="850" priority="176">
      <formula>AND($D41="SEM",ISNUMBER(N41))</formula>
    </cfRule>
    <cfRule type="expression" dxfId="849" priority="177">
      <formula>AND($D41="Cinema",ISNUMBER(N41))</formula>
    </cfRule>
    <cfRule type="expression" dxfId="848" priority="178">
      <formula>AND($D41="Paid Social",ISNUMBER(N41))</formula>
    </cfRule>
    <cfRule type="expression" dxfId="847" priority="179">
      <formula>AND($D41="TV",ISNUMBER(N41))</formula>
    </cfRule>
    <cfRule type="expression" dxfId="846" priority="180">
      <formula>AND($D41="WebTV",ISNUMBER(N41))</formula>
    </cfRule>
  </conditionalFormatting>
  <conditionalFormatting sqref="Z41">
    <cfRule type="expression" dxfId="845" priority="163">
      <formula>AND($D41="Print",ISNUMBER(Z41))</formula>
    </cfRule>
    <cfRule type="expression" dxfId="844" priority="164">
      <formula>AND($D41="OOH",ISNUMBER(Z41))</formula>
    </cfRule>
    <cfRule type="expression" dxfId="843" priority="165">
      <formula>AND($D41="Radio",ISNUMBER(Z41))</formula>
    </cfRule>
    <cfRule type="expression" dxfId="842" priority="166">
      <formula>AND($D41="Digital Display",ISNUMBER(Z41))</formula>
    </cfRule>
    <cfRule type="expression" dxfId="841" priority="167">
      <formula>AND($D41="SEM",ISNUMBER(Z41))</formula>
    </cfRule>
    <cfRule type="expression" dxfId="840" priority="168">
      <formula>AND($D41="Cinema",ISNUMBER(Z41))</formula>
    </cfRule>
    <cfRule type="expression" dxfId="839" priority="169">
      <formula>AND($D41="Paid Social",ISNUMBER(Z41))</formula>
    </cfRule>
    <cfRule type="expression" dxfId="838" priority="170">
      <formula>AND($D41="TV",ISNUMBER(Z41))</formula>
    </cfRule>
    <cfRule type="expression" dxfId="837" priority="171">
      <formula>AND($D41="WebTV",ISNUMBER(Z41))</formula>
    </cfRule>
  </conditionalFormatting>
  <conditionalFormatting sqref="BA39">
    <cfRule type="expression" dxfId="836" priority="154">
      <formula>AND($D39="Print",ISNUMBER(BA39))</formula>
    </cfRule>
    <cfRule type="expression" dxfId="835" priority="155">
      <formula>AND($D39="OOH",ISNUMBER(BA39))</formula>
    </cfRule>
    <cfRule type="expression" dxfId="834" priority="156">
      <formula>AND($D39="Radio",ISNUMBER(BA39))</formula>
    </cfRule>
    <cfRule type="expression" dxfId="833" priority="157">
      <formula>AND($D39="Digital Display",ISNUMBER(BA39))</formula>
    </cfRule>
    <cfRule type="expression" dxfId="832" priority="158">
      <formula>AND($D39="SEM",ISNUMBER(BA39))</formula>
    </cfRule>
    <cfRule type="expression" dxfId="831" priority="159">
      <formula>AND($D39="Cinema",ISNUMBER(BA39))</formula>
    </cfRule>
    <cfRule type="expression" dxfId="830" priority="160">
      <formula>AND($D39="Paid Social",ISNUMBER(BA39))</formula>
    </cfRule>
    <cfRule type="expression" dxfId="829" priority="161">
      <formula>AND($D39="TV",ISNUMBER(BA39))</formula>
    </cfRule>
    <cfRule type="expression" dxfId="828" priority="162">
      <formula>AND($D39="WebTV",ISNUMBER(BA39))</formula>
    </cfRule>
  </conditionalFormatting>
  <conditionalFormatting sqref="BE39">
    <cfRule type="expression" dxfId="827" priority="145">
      <formula>AND($D39="Print",ISNUMBER(BE39))</formula>
    </cfRule>
    <cfRule type="expression" dxfId="826" priority="146">
      <formula>AND($D39="OOH",ISNUMBER(BE39))</formula>
    </cfRule>
    <cfRule type="expression" dxfId="825" priority="147">
      <formula>AND($D39="Radio",ISNUMBER(BE39))</formula>
    </cfRule>
    <cfRule type="expression" dxfId="824" priority="148">
      <formula>AND($D39="Digital Display",ISNUMBER(BE39))</formula>
    </cfRule>
    <cfRule type="expression" dxfId="823" priority="149">
      <formula>AND($D39="SEM",ISNUMBER(BE39))</formula>
    </cfRule>
    <cfRule type="expression" dxfId="822" priority="150">
      <formula>AND($D39="Cinema",ISNUMBER(BE39))</formula>
    </cfRule>
    <cfRule type="expression" dxfId="821" priority="151">
      <formula>AND($D39="Paid Social",ISNUMBER(BE39))</formula>
    </cfRule>
    <cfRule type="expression" dxfId="820" priority="152">
      <formula>AND($D39="TV",ISNUMBER(BE39))</formula>
    </cfRule>
    <cfRule type="expression" dxfId="819" priority="153">
      <formula>AND($D39="WebTV",ISNUMBER(BE39))</formula>
    </cfRule>
  </conditionalFormatting>
  <conditionalFormatting sqref="BE41">
    <cfRule type="expression" dxfId="818" priority="136">
      <formula>AND($D41="Print",ISNUMBER(BE41))</formula>
    </cfRule>
    <cfRule type="expression" dxfId="817" priority="137">
      <formula>AND($D41="OOH",ISNUMBER(BE41))</formula>
    </cfRule>
    <cfRule type="expression" dxfId="816" priority="138">
      <formula>AND($D41="Radio",ISNUMBER(BE41))</formula>
    </cfRule>
    <cfRule type="expression" dxfId="815" priority="139">
      <formula>AND($D41="Digital Display",ISNUMBER(BE41))</formula>
    </cfRule>
    <cfRule type="expression" dxfId="814" priority="140">
      <formula>AND($D41="SEM",ISNUMBER(BE41))</formula>
    </cfRule>
    <cfRule type="expression" dxfId="813" priority="141">
      <formula>AND($D41="Cinema",ISNUMBER(BE41))</formula>
    </cfRule>
    <cfRule type="expression" dxfId="812" priority="142">
      <formula>AND($D41="Paid Social",ISNUMBER(BE41))</formula>
    </cfRule>
    <cfRule type="expression" dxfId="811" priority="143">
      <formula>AND($D41="TV",ISNUMBER(BE41))</formula>
    </cfRule>
    <cfRule type="expression" dxfId="810" priority="144">
      <formula>AND($D41="WebTV",ISNUMBER(BE41))</formula>
    </cfRule>
  </conditionalFormatting>
  <conditionalFormatting sqref="X104">
    <cfRule type="expression" dxfId="809" priority="127">
      <formula>AND($D104="Print",ISNUMBER(X104))</formula>
    </cfRule>
    <cfRule type="expression" dxfId="808" priority="128">
      <formula>AND($D104="OOH",ISNUMBER(X104))</formula>
    </cfRule>
    <cfRule type="expression" dxfId="807" priority="129">
      <formula>AND($D104="Radio",ISNUMBER(X104))</formula>
    </cfRule>
    <cfRule type="expression" dxfId="806" priority="130">
      <formula>AND($D104="Digital Display",ISNUMBER(X104))</formula>
    </cfRule>
    <cfRule type="expression" dxfId="805" priority="131">
      <formula>AND($D104="SEM",ISNUMBER(X104))</formula>
    </cfRule>
    <cfRule type="expression" dxfId="804" priority="132">
      <formula>AND($D104="Cinema",ISNUMBER(X104))</formula>
    </cfRule>
    <cfRule type="expression" dxfId="803" priority="133">
      <formula>AND($D104="Paid Social",ISNUMBER(X104))</formula>
    </cfRule>
    <cfRule type="expression" dxfId="802" priority="134">
      <formula>AND($D104="TV",ISNUMBER(X104))</formula>
    </cfRule>
    <cfRule type="expression" dxfId="801" priority="135">
      <formula>AND($D104="WebTV",ISNUMBER(X104))</formula>
    </cfRule>
  </conditionalFormatting>
  <conditionalFormatting sqref="AB68:AB69">
    <cfRule type="expression" dxfId="800" priority="46">
      <formula>AND($D68="Print",ISNUMBER(AB68))</formula>
    </cfRule>
    <cfRule type="expression" dxfId="799" priority="47">
      <formula>AND($D68="OOH",ISNUMBER(AB68))</formula>
    </cfRule>
    <cfRule type="expression" dxfId="798" priority="48">
      <formula>AND($D68="Radio",ISNUMBER(AB68))</formula>
    </cfRule>
    <cfRule type="expression" dxfId="797" priority="49">
      <formula>AND($D68="Digital Display",ISNUMBER(AB68))</formula>
    </cfRule>
    <cfRule type="expression" dxfId="796" priority="50">
      <formula>AND($D68="SEM",ISNUMBER(AB68))</formula>
    </cfRule>
    <cfRule type="expression" dxfId="795" priority="51">
      <formula>AND($D68="Cinema",ISNUMBER(AB68))</formula>
    </cfRule>
    <cfRule type="expression" dxfId="794" priority="52">
      <formula>AND($D68="Paid Social",ISNUMBER(AB68))</formula>
    </cfRule>
    <cfRule type="expression" dxfId="793" priority="53">
      <formula>AND($D68="TV",ISNUMBER(AB68))</formula>
    </cfRule>
    <cfRule type="expression" dxfId="792" priority="54">
      <formula>AND($D68="WebTV",ISNUMBER(AB68))</formula>
    </cfRule>
  </conditionalFormatting>
  <conditionalFormatting sqref="AB67">
    <cfRule type="expression" dxfId="791" priority="55">
      <formula>AND($D67="Print",ISNUMBER(AB67))</formula>
    </cfRule>
    <cfRule type="expression" dxfId="790" priority="56">
      <formula>AND($D67="OOH",ISNUMBER(AB67))</formula>
    </cfRule>
    <cfRule type="expression" dxfId="789" priority="57">
      <formula>AND($D67="Radio",ISNUMBER(AB67))</formula>
    </cfRule>
    <cfRule type="expression" dxfId="788" priority="58">
      <formula>AND($D67="Digital Display",ISNUMBER(AB67))</formula>
    </cfRule>
    <cfRule type="expression" dxfId="787" priority="59">
      <formula>AND($D67="SEM",ISNUMBER(AB67))</formula>
    </cfRule>
    <cfRule type="expression" dxfId="786" priority="60">
      <formula>AND($D67="Cinema",ISNUMBER(AB67))</formula>
    </cfRule>
    <cfRule type="expression" dxfId="785" priority="61">
      <formula>AND($D67="Paid Social",ISNUMBER(AB67))</formula>
    </cfRule>
    <cfRule type="expression" dxfId="784" priority="62">
      <formula>AND($D67="TV",ISNUMBER(AB67))</formula>
    </cfRule>
    <cfRule type="expression" dxfId="783" priority="63">
      <formula>AND($D67="WebTV",ISNUMBER(AB67))</formula>
    </cfRule>
  </conditionalFormatting>
  <conditionalFormatting sqref="AC21">
    <cfRule type="expression" dxfId="782" priority="28">
      <formula>AND($D21="Print",ISNUMBER(AC21))</formula>
    </cfRule>
    <cfRule type="expression" dxfId="781" priority="29">
      <formula>AND($D21="OOH",ISNUMBER(AC21))</formula>
    </cfRule>
    <cfRule type="expression" dxfId="780" priority="30">
      <formula>AND($D21="Radio",ISNUMBER(AC21))</formula>
    </cfRule>
    <cfRule type="expression" dxfId="779" priority="31">
      <formula>AND($D21="Digital Display",ISNUMBER(AC21))</formula>
    </cfRule>
    <cfRule type="expression" dxfId="778" priority="32">
      <formula>AND($D21="SEM",ISNUMBER(AC21))</formula>
    </cfRule>
    <cfRule type="expression" dxfId="777" priority="33">
      <formula>AND($D21="Cinema",ISNUMBER(AC21))</formula>
    </cfRule>
    <cfRule type="expression" dxfId="776" priority="34">
      <formula>AND($D21="Paid Social",ISNUMBER(AC21))</formula>
    </cfRule>
    <cfRule type="expression" dxfId="775" priority="35">
      <formula>AND($D21="TV",ISNUMBER(AC21))</formula>
    </cfRule>
    <cfRule type="expression" dxfId="774" priority="36">
      <formula>AND($D21="WebTV",ISNUMBER(AC21))</formula>
    </cfRule>
  </conditionalFormatting>
  <hyperlinks>
    <hyperlink ref="E11" r:id="rId1" xr:uid="{4EA6D2EE-6515-8049-9814-8159643FF29C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69CA-5B06-C341-9C11-D8615FCCDFEC}">
  <dimension ref="B5:BF29"/>
  <sheetViews>
    <sheetView showGridLines="0" tabSelected="1" workbookViewId="0">
      <selection activeCell="G6" sqref="G6:S6"/>
    </sheetView>
  </sheetViews>
  <sheetFormatPr baseColWidth="10" defaultColWidth="11.5" defaultRowHeight="11" outlineLevelRow="1"/>
  <cols>
    <col min="2" max="2" width="20.75" bestFit="1" customWidth="1"/>
    <col min="3" max="3" width="49" bestFit="1" customWidth="1"/>
    <col min="4" max="4" width="46.5" bestFit="1" customWidth="1"/>
    <col min="5" max="5" width="10" bestFit="1" customWidth="1"/>
    <col min="6" max="6" width="17.25" bestFit="1" customWidth="1"/>
    <col min="7" max="58" width="5.75" customWidth="1"/>
  </cols>
  <sheetData>
    <row r="5" spans="2:58" ht="12" thickBot="1"/>
    <row r="6" spans="2:58" s="84" customFormat="1" ht="16" thickBot="1">
      <c r="B6" s="86"/>
      <c r="C6" s="185"/>
      <c r="D6" s="86"/>
      <c r="E6" s="86"/>
      <c r="F6" s="85"/>
      <c r="G6" s="469" t="s">
        <v>20</v>
      </c>
      <c r="H6" s="470"/>
      <c r="I6" s="470"/>
      <c r="J6" s="470"/>
      <c r="K6" s="470"/>
      <c r="L6" s="470"/>
      <c r="M6" s="470"/>
      <c r="N6" s="470"/>
      <c r="O6" s="470"/>
      <c r="P6" s="470"/>
      <c r="Q6" s="470"/>
      <c r="R6" s="470"/>
      <c r="S6" s="470"/>
      <c r="T6" s="470" t="s">
        <v>21</v>
      </c>
      <c r="U6" s="470"/>
      <c r="V6" s="470"/>
      <c r="W6" s="470"/>
      <c r="X6" s="470"/>
      <c r="Y6" s="470"/>
      <c r="Z6" s="470"/>
      <c r="AA6" s="470"/>
      <c r="AB6" s="470"/>
      <c r="AC6" s="470"/>
      <c r="AD6" s="470"/>
      <c r="AE6" s="470"/>
      <c r="AF6" s="470"/>
      <c r="AG6" s="470" t="s">
        <v>22</v>
      </c>
      <c r="AH6" s="470"/>
      <c r="AI6" s="470"/>
      <c r="AJ6" s="470"/>
      <c r="AK6" s="470"/>
      <c r="AL6" s="470"/>
      <c r="AM6" s="470"/>
      <c r="AN6" s="470"/>
      <c r="AO6" s="470"/>
      <c r="AP6" s="470"/>
      <c r="AQ6" s="470"/>
      <c r="AR6" s="470"/>
      <c r="AS6" s="470"/>
      <c r="AT6" s="470" t="s">
        <v>23</v>
      </c>
      <c r="AU6" s="470"/>
      <c r="AV6" s="470"/>
      <c r="AW6" s="470"/>
      <c r="AX6" s="470"/>
      <c r="AY6" s="470"/>
      <c r="AZ6" s="470"/>
      <c r="BA6" s="470"/>
      <c r="BB6" s="470"/>
      <c r="BC6" s="470"/>
      <c r="BD6" s="470"/>
      <c r="BE6" s="470"/>
      <c r="BF6" s="557"/>
    </row>
    <row r="7" spans="2:58" s="84" customFormat="1" ht="16" thickBot="1">
      <c r="B7" s="100"/>
      <c r="C7" s="186"/>
      <c r="D7" s="100"/>
      <c r="E7" s="100"/>
      <c r="F7" s="44" t="s">
        <v>24</v>
      </c>
      <c r="G7" s="484" t="s">
        <v>25</v>
      </c>
      <c r="H7" s="475"/>
      <c r="I7" s="475"/>
      <c r="J7" s="475"/>
      <c r="K7" s="476"/>
      <c r="L7" s="474" t="s">
        <v>26</v>
      </c>
      <c r="M7" s="475"/>
      <c r="N7" s="475"/>
      <c r="O7" s="476"/>
      <c r="P7" s="474" t="s">
        <v>27</v>
      </c>
      <c r="Q7" s="475"/>
      <c r="R7" s="475"/>
      <c r="S7" s="476"/>
      <c r="T7" s="474" t="s">
        <v>28</v>
      </c>
      <c r="U7" s="475"/>
      <c r="V7" s="475"/>
      <c r="W7" s="476"/>
      <c r="X7" s="474" t="s">
        <v>29</v>
      </c>
      <c r="Y7" s="475"/>
      <c r="Z7" s="475"/>
      <c r="AA7" s="475"/>
      <c r="AB7" s="476"/>
      <c r="AC7" s="474" t="s">
        <v>30</v>
      </c>
      <c r="AD7" s="475"/>
      <c r="AE7" s="475"/>
      <c r="AF7" s="476"/>
      <c r="AG7" s="474" t="s">
        <v>31</v>
      </c>
      <c r="AH7" s="475"/>
      <c r="AI7" s="475"/>
      <c r="AJ7" s="476"/>
      <c r="AK7" s="474" t="s">
        <v>32</v>
      </c>
      <c r="AL7" s="475"/>
      <c r="AM7" s="475"/>
      <c r="AN7" s="475"/>
      <c r="AO7" s="476"/>
      <c r="AP7" s="474" t="s">
        <v>33</v>
      </c>
      <c r="AQ7" s="475"/>
      <c r="AR7" s="475"/>
      <c r="AS7" s="476"/>
      <c r="AT7" s="474" t="s">
        <v>34</v>
      </c>
      <c r="AU7" s="475"/>
      <c r="AV7" s="475"/>
      <c r="AW7" s="475"/>
      <c r="AX7" s="476"/>
      <c r="AY7" s="474" t="s">
        <v>35</v>
      </c>
      <c r="AZ7" s="475"/>
      <c r="BA7" s="475"/>
      <c r="BB7" s="476"/>
      <c r="BC7" s="474" t="s">
        <v>36</v>
      </c>
      <c r="BD7" s="475"/>
      <c r="BE7" s="475"/>
      <c r="BF7" s="558"/>
    </row>
    <row r="8" spans="2:58" s="84" customFormat="1" ht="19" customHeight="1" outlineLevel="1" thickBot="1">
      <c r="B8" s="14" t="s">
        <v>45</v>
      </c>
      <c r="C8" s="189" t="s">
        <v>46</v>
      </c>
      <c r="D8" s="81" t="s">
        <v>47</v>
      </c>
      <c r="E8" s="15" t="s">
        <v>48</v>
      </c>
      <c r="F8" s="152"/>
      <c r="G8" s="617"/>
      <c r="H8" s="618"/>
      <c r="I8" s="618"/>
      <c r="J8" s="618"/>
      <c r="K8" s="618"/>
      <c r="L8" s="618"/>
      <c r="M8" s="618"/>
      <c r="N8" s="618"/>
      <c r="O8" s="618"/>
      <c r="P8" s="618"/>
      <c r="Q8" s="618"/>
      <c r="R8" s="618"/>
      <c r="S8" s="618"/>
      <c r="T8" s="618"/>
      <c r="U8" s="618"/>
      <c r="V8" s="618"/>
      <c r="W8" s="618"/>
      <c r="X8" s="618"/>
      <c r="Y8" s="618"/>
      <c r="Z8" s="618"/>
      <c r="AA8" s="618"/>
      <c r="AB8" s="618"/>
      <c r="AC8" s="618"/>
      <c r="AD8" s="618"/>
      <c r="AE8" s="618"/>
      <c r="AF8" s="618"/>
      <c r="AG8" s="618"/>
      <c r="AH8" s="618"/>
      <c r="AI8" s="618"/>
      <c r="AJ8" s="618"/>
      <c r="AK8" s="618"/>
      <c r="AL8" s="618"/>
      <c r="AM8" s="618"/>
      <c r="AN8" s="618"/>
      <c r="AO8" s="618"/>
      <c r="AP8" s="618"/>
      <c r="AQ8" s="618"/>
      <c r="AR8" s="618"/>
      <c r="AS8" s="618"/>
      <c r="AT8" s="618"/>
      <c r="AU8" s="618"/>
      <c r="AV8" s="618"/>
      <c r="AW8" s="618"/>
      <c r="AX8" s="618"/>
      <c r="AY8" s="618"/>
      <c r="AZ8" s="618"/>
      <c r="BA8" s="618"/>
      <c r="BB8" s="618"/>
      <c r="BC8" s="618"/>
      <c r="BD8" s="618"/>
      <c r="BE8" s="618"/>
      <c r="BF8" s="619"/>
    </row>
    <row r="9" spans="2:58" s="84" customFormat="1" ht="19" customHeight="1" outlineLevel="1">
      <c r="B9" s="79" t="s">
        <v>9</v>
      </c>
      <c r="C9" s="424" t="s">
        <v>124</v>
      </c>
      <c r="D9" s="145" t="s">
        <v>99</v>
      </c>
      <c r="E9" s="426" t="s">
        <v>56</v>
      </c>
      <c r="F9" s="153">
        <f>SUM(G9:BF9)</f>
        <v>1080000</v>
      </c>
      <c r="G9" s="603">
        <v>93000</v>
      </c>
      <c r="H9" s="601"/>
      <c r="I9" s="601"/>
      <c r="J9" s="601"/>
      <c r="K9" s="604"/>
      <c r="L9" s="600">
        <v>105000</v>
      </c>
      <c r="M9" s="601"/>
      <c r="N9" s="601"/>
      <c r="O9" s="604"/>
      <c r="P9" s="600">
        <v>84000</v>
      </c>
      <c r="Q9" s="601"/>
      <c r="R9" s="601"/>
      <c r="S9" s="602"/>
      <c r="T9" s="603">
        <v>93000</v>
      </c>
      <c r="U9" s="601"/>
      <c r="V9" s="601"/>
      <c r="W9" s="604"/>
      <c r="X9" s="600">
        <v>115000</v>
      </c>
      <c r="Y9" s="601"/>
      <c r="Z9" s="601"/>
      <c r="AA9" s="601"/>
      <c r="AB9" s="604"/>
      <c r="AC9" s="600">
        <v>94000</v>
      </c>
      <c r="AD9" s="601"/>
      <c r="AE9" s="601"/>
      <c r="AF9" s="602"/>
      <c r="AG9" s="603">
        <v>72000</v>
      </c>
      <c r="AH9" s="601"/>
      <c r="AI9" s="601"/>
      <c r="AJ9" s="604"/>
      <c r="AK9" s="600">
        <v>62000</v>
      </c>
      <c r="AL9" s="601"/>
      <c r="AM9" s="601"/>
      <c r="AN9" s="601"/>
      <c r="AO9" s="604"/>
      <c r="AP9" s="600">
        <v>96000</v>
      </c>
      <c r="AQ9" s="601"/>
      <c r="AR9" s="601"/>
      <c r="AS9" s="602"/>
      <c r="AT9" s="603">
        <v>96000</v>
      </c>
      <c r="AU9" s="601"/>
      <c r="AV9" s="601"/>
      <c r="AW9" s="601"/>
      <c r="AX9" s="604"/>
      <c r="AY9" s="600">
        <v>70000</v>
      </c>
      <c r="AZ9" s="601"/>
      <c r="BA9" s="601"/>
      <c r="BB9" s="604"/>
      <c r="BC9" s="600">
        <v>100000</v>
      </c>
      <c r="BD9" s="601"/>
      <c r="BE9" s="601"/>
      <c r="BF9" s="602"/>
    </row>
    <row r="10" spans="2:58" s="84" customFormat="1" ht="19" customHeight="1" outlineLevel="1">
      <c r="B10" s="80" t="s">
        <v>11</v>
      </c>
      <c r="C10" s="423"/>
      <c r="D10" s="148" t="s">
        <v>99</v>
      </c>
      <c r="E10" s="425"/>
      <c r="F10" s="113">
        <f>SUM(G10:BF10)</f>
        <v>255000</v>
      </c>
      <c r="G10" s="338"/>
      <c r="H10" s="339"/>
      <c r="I10" s="339"/>
      <c r="J10" s="339"/>
      <c r="K10" s="339"/>
      <c r="L10" s="340"/>
      <c r="M10" s="340"/>
      <c r="N10" s="340"/>
      <c r="O10" s="340"/>
      <c r="P10" s="339"/>
      <c r="Q10" s="339"/>
      <c r="R10" s="339"/>
      <c r="S10" s="341"/>
      <c r="T10" s="338"/>
      <c r="U10" s="339"/>
      <c r="V10" s="339"/>
      <c r="W10" s="339"/>
      <c r="X10" s="339"/>
      <c r="Y10" s="339"/>
      <c r="Z10" s="339"/>
      <c r="AA10" s="339"/>
      <c r="AB10" s="339"/>
      <c r="AC10" s="599">
        <v>70000</v>
      </c>
      <c r="AD10" s="597"/>
      <c r="AE10" s="597"/>
      <c r="AF10" s="605"/>
      <c r="AG10" s="596">
        <v>70000</v>
      </c>
      <c r="AH10" s="597"/>
      <c r="AI10" s="597"/>
      <c r="AJ10" s="598"/>
      <c r="AK10" s="599">
        <v>65000</v>
      </c>
      <c r="AL10" s="597"/>
      <c r="AM10" s="597"/>
      <c r="AN10" s="597"/>
      <c r="AO10" s="598"/>
      <c r="AP10" s="339"/>
      <c r="AQ10" s="339"/>
      <c r="AR10" s="339"/>
      <c r="AS10" s="341"/>
      <c r="AT10" s="338"/>
      <c r="AU10" s="339"/>
      <c r="AV10" s="339"/>
      <c r="AW10" s="339"/>
      <c r="AX10" s="339"/>
      <c r="AY10" s="599">
        <v>50000</v>
      </c>
      <c r="AZ10" s="597"/>
      <c r="BA10" s="597"/>
      <c r="BB10" s="605"/>
      <c r="BC10" s="340"/>
      <c r="BD10" s="340"/>
      <c r="BE10" s="340"/>
      <c r="BF10" s="342"/>
    </row>
    <row r="11" spans="2:58" s="84" customFormat="1" ht="19" customHeight="1" outlineLevel="1">
      <c r="B11" s="80" t="s">
        <v>5</v>
      </c>
      <c r="C11" s="423"/>
      <c r="D11" s="148" t="s">
        <v>99</v>
      </c>
      <c r="E11" s="425"/>
      <c r="F11" s="113">
        <f>SUM(G11:BF11)</f>
        <v>420000</v>
      </c>
      <c r="G11" s="338"/>
      <c r="H11" s="339"/>
      <c r="I11" s="339"/>
      <c r="J11" s="339"/>
      <c r="K11" s="339"/>
      <c r="L11" s="340"/>
      <c r="M11" s="340"/>
      <c r="N11" s="340"/>
      <c r="O11" s="340"/>
      <c r="P11" s="339"/>
      <c r="Q11" s="339"/>
      <c r="R11" s="339"/>
      <c r="S11" s="341"/>
      <c r="T11" s="338"/>
      <c r="U11" s="339"/>
      <c r="V11" s="339"/>
      <c r="W11" s="339"/>
      <c r="X11" s="339"/>
      <c r="Y11" s="339"/>
      <c r="Z11" s="339"/>
      <c r="AA11" s="339"/>
      <c r="AB11" s="339"/>
      <c r="AC11" s="636">
        <v>220000</v>
      </c>
      <c r="AD11" s="636"/>
      <c r="AE11" s="636"/>
      <c r="AF11" s="637"/>
      <c r="AG11" s="638">
        <v>100000</v>
      </c>
      <c r="AH11" s="636"/>
      <c r="AI11" s="636"/>
      <c r="AJ11" s="636"/>
      <c r="AK11" s="636">
        <v>100000</v>
      </c>
      <c r="AL11" s="636"/>
      <c r="AM11" s="636"/>
      <c r="AN11" s="636"/>
      <c r="AO11" s="636"/>
      <c r="AP11" s="339"/>
      <c r="AQ11" s="339"/>
      <c r="AR11" s="339"/>
      <c r="AS11" s="343"/>
      <c r="AT11" s="338"/>
      <c r="AU11" s="339"/>
      <c r="AV11" s="339"/>
      <c r="AW11" s="339"/>
      <c r="AX11" s="339"/>
      <c r="AY11" s="339"/>
      <c r="AZ11" s="339"/>
      <c r="BA11" s="339"/>
      <c r="BB11" s="339"/>
      <c r="BC11" s="340"/>
      <c r="BD11" s="340"/>
      <c r="BE11" s="340"/>
      <c r="BF11" s="342"/>
    </row>
    <row r="12" spans="2:58" s="84" customFormat="1" ht="19" customHeight="1" outlineLevel="1" thickBot="1">
      <c r="B12" s="118" t="s">
        <v>3</v>
      </c>
      <c r="C12" s="609"/>
      <c r="D12" s="211" t="s">
        <v>99</v>
      </c>
      <c r="E12" s="620"/>
      <c r="F12" s="220">
        <f>SUM(G12:BF12)</f>
        <v>400000</v>
      </c>
      <c r="G12" s="350"/>
      <c r="H12" s="351"/>
      <c r="I12" s="351"/>
      <c r="J12" s="351"/>
      <c r="K12" s="351"/>
      <c r="L12" s="344"/>
      <c r="M12" s="344"/>
      <c r="N12" s="344"/>
      <c r="O12" s="344"/>
      <c r="P12" s="351"/>
      <c r="Q12" s="351"/>
      <c r="R12" s="351"/>
      <c r="S12" s="352"/>
      <c r="T12" s="350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2"/>
      <c r="AG12" s="350"/>
      <c r="AH12" s="351"/>
      <c r="AI12" s="351"/>
      <c r="AJ12" s="351"/>
      <c r="AK12" s="351"/>
      <c r="AL12" s="351"/>
      <c r="AM12" s="351"/>
      <c r="AN12" s="351"/>
      <c r="AO12" s="351"/>
      <c r="AP12" s="613">
        <v>200000</v>
      </c>
      <c r="AQ12" s="613"/>
      <c r="AR12" s="613"/>
      <c r="AS12" s="614"/>
      <c r="AT12" s="615">
        <v>200000</v>
      </c>
      <c r="AU12" s="616"/>
      <c r="AV12" s="616"/>
      <c r="AW12" s="616"/>
      <c r="AX12" s="616"/>
      <c r="AY12" s="351"/>
      <c r="AZ12" s="351"/>
      <c r="BA12" s="351"/>
      <c r="BB12" s="351"/>
      <c r="BC12" s="344"/>
      <c r="BD12" s="344"/>
      <c r="BE12" s="344"/>
      <c r="BF12" s="345"/>
    </row>
    <row r="13" spans="2:58" ht="13" thickBot="1"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  <c r="BC13" s="212"/>
      <c r="BD13" s="212"/>
      <c r="BE13" s="212"/>
      <c r="BF13" s="212"/>
    </row>
    <row r="14" spans="2:58" ht="14">
      <c r="B14" s="79" t="s">
        <v>9</v>
      </c>
      <c r="C14" s="424" t="s">
        <v>124</v>
      </c>
      <c r="D14" s="424" t="s">
        <v>148</v>
      </c>
      <c r="E14" s="426" t="s">
        <v>56</v>
      </c>
      <c r="F14" s="208">
        <f>SUM(G14:BF14)</f>
        <v>241000</v>
      </c>
      <c r="G14" s="629">
        <v>25000</v>
      </c>
      <c r="H14" s="630"/>
      <c r="I14" s="630"/>
      <c r="J14" s="630"/>
      <c r="K14" s="631"/>
      <c r="L14" s="632">
        <v>30000</v>
      </c>
      <c r="M14" s="630"/>
      <c r="N14" s="630"/>
      <c r="O14" s="631"/>
      <c r="P14" s="632">
        <v>30000</v>
      </c>
      <c r="Q14" s="630"/>
      <c r="R14" s="630"/>
      <c r="S14" s="633"/>
      <c r="T14" s="643">
        <v>24000</v>
      </c>
      <c r="U14" s="641"/>
      <c r="V14" s="641"/>
      <c r="W14" s="641"/>
      <c r="X14" s="641">
        <v>24000</v>
      </c>
      <c r="Y14" s="641"/>
      <c r="Z14" s="641"/>
      <c r="AA14" s="641"/>
      <c r="AB14" s="641"/>
      <c r="AC14" s="641">
        <v>14000</v>
      </c>
      <c r="AD14" s="641"/>
      <c r="AE14" s="641"/>
      <c r="AF14" s="642"/>
      <c r="AG14" s="355"/>
      <c r="AH14" s="213"/>
      <c r="AI14" s="213"/>
      <c r="AJ14" s="213"/>
      <c r="AK14" s="213"/>
      <c r="AL14" s="213"/>
      <c r="AM14" s="213"/>
      <c r="AN14" s="213"/>
      <c r="AO14" s="213"/>
      <c r="AP14" s="632">
        <v>25000</v>
      </c>
      <c r="AQ14" s="630"/>
      <c r="AR14" s="630"/>
      <c r="AS14" s="633"/>
      <c r="AT14" s="639">
        <v>25000</v>
      </c>
      <c r="AU14" s="627"/>
      <c r="AV14" s="627"/>
      <c r="AW14" s="627"/>
      <c r="AX14" s="628"/>
      <c r="AY14" s="626">
        <v>19000</v>
      </c>
      <c r="AZ14" s="627"/>
      <c r="BA14" s="627"/>
      <c r="BB14" s="628"/>
      <c r="BC14" s="626">
        <v>25000</v>
      </c>
      <c r="BD14" s="627"/>
      <c r="BE14" s="627"/>
      <c r="BF14" s="640"/>
    </row>
    <row r="15" spans="2:58" ht="14">
      <c r="B15" s="80" t="s">
        <v>11</v>
      </c>
      <c r="C15" s="423"/>
      <c r="D15" s="423"/>
      <c r="E15" s="425"/>
      <c r="F15" s="209">
        <f>SUM(G15:BF15)</f>
        <v>50000</v>
      </c>
      <c r="G15" s="214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6"/>
      <c r="T15" s="214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6"/>
      <c r="AG15" s="353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338"/>
      <c r="AU15" s="339"/>
      <c r="AV15" s="339"/>
      <c r="AW15" s="339"/>
      <c r="AX15" s="339"/>
      <c r="AY15" s="599">
        <v>50000</v>
      </c>
      <c r="AZ15" s="597"/>
      <c r="BA15" s="597"/>
      <c r="BB15" s="605"/>
      <c r="BC15" s="340"/>
      <c r="BD15" s="340"/>
      <c r="BE15" s="340"/>
      <c r="BF15" s="342"/>
    </row>
    <row r="16" spans="2:58" ht="15" thickBot="1">
      <c r="B16" s="118" t="s">
        <v>3</v>
      </c>
      <c r="C16" s="609"/>
      <c r="D16" s="609"/>
      <c r="E16" s="620"/>
      <c r="F16" s="210">
        <f t="shared" ref="F16" si="0">SUM(G16:BF16)</f>
        <v>200000</v>
      </c>
      <c r="G16" s="217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9"/>
      <c r="T16" s="217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9"/>
      <c r="AG16" s="354"/>
      <c r="AH16" s="218"/>
      <c r="AI16" s="218"/>
      <c r="AJ16" s="218"/>
      <c r="AK16" s="218"/>
      <c r="AL16" s="218"/>
      <c r="AM16" s="218"/>
      <c r="AN16" s="218"/>
      <c r="AO16" s="218"/>
      <c r="AP16" s="613">
        <v>100000</v>
      </c>
      <c r="AQ16" s="613"/>
      <c r="AR16" s="613"/>
      <c r="AS16" s="614"/>
      <c r="AT16" s="615">
        <v>100000</v>
      </c>
      <c r="AU16" s="616"/>
      <c r="AV16" s="616"/>
      <c r="AW16" s="616"/>
      <c r="AX16" s="616"/>
      <c r="AY16" s="218"/>
      <c r="AZ16" s="218"/>
      <c r="BA16" s="218"/>
      <c r="BB16" s="218"/>
      <c r="BC16" s="344"/>
      <c r="BD16" s="344"/>
      <c r="BE16" s="344"/>
      <c r="BF16" s="345"/>
    </row>
    <row r="17" spans="2:58" ht="13" thickBot="1"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</row>
    <row r="18" spans="2:58" ht="14">
      <c r="B18" s="79" t="s">
        <v>9</v>
      </c>
      <c r="C18" s="424" t="s">
        <v>124</v>
      </c>
      <c r="D18" s="424" t="s">
        <v>149</v>
      </c>
      <c r="E18" s="426" t="s">
        <v>56</v>
      </c>
      <c r="F18" s="208">
        <f>SUM(G18:BF18)</f>
        <v>172000</v>
      </c>
      <c r="G18" s="629">
        <v>5000</v>
      </c>
      <c r="H18" s="630"/>
      <c r="I18" s="630"/>
      <c r="J18" s="630"/>
      <c r="K18" s="631"/>
      <c r="L18" s="632">
        <v>7000</v>
      </c>
      <c r="M18" s="630"/>
      <c r="N18" s="630"/>
      <c r="O18" s="631"/>
      <c r="P18" s="632">
        <v>7000</v>
      </c>
      <c r="Q18" s="630"/>
      <c r="R18" s="630"/>
      <c r="S18" s="633"/>
      <c r="T18" s="629">
        <v>10000</v>
      </c>
      <c r="U18" s="630"/>
      <c r="V18" s="630"/>
      <c r="W18" s="631"/>
      <c r="X18" s="632">
        <v>19000</v>
      </c>
      <c r="Y18" s="630"/>
      <c r="Z18" s="630"/>
      <c r="AA18" s="630"/>
      <c r="AB18" s="631"/>
      <c r="AC18" s="632">
        <v>20000</v>
      </c>
      <c r="AD18" s="630"/>
      <c r="AE18" s="630"/>
      <c r="AF18" s="633"/>
      <c r="AG18" s="632">
        <v>20000</v>
      </c>
      <c r="AH18" s="630"/>
      <c r="AI18" s="630"/>
      <c r="AJ18" s="633"/>
      <c r="AK18" s="632">
        <v>25000</v>
      </c>
      <c r="AL18" s="630"/>
      <c r="AM18" s="630"/>
      <c r="AN18" s="630"/>
      <c r="AO18" s="631"/>
      <c r="AP18" s="632">
        <v>25000</v>
      </c>
      <c r="AQ18" s="630"/>
      <c r="AR18" s="630"/>
      <c r="AS18" s="633"/>
      <c r="AT18" s="639">
        <v>15000</v>
      </c>
      <c r="AU18" s="627"/>
      <c r="AV18" s="627"/>
      <c r="AW18" s="627"/>
      <c r="AX18" s="628"/>
      <c r="AY18" s="626">
        <v>9000</v>
      </c>
      <c r="AZ18" s="627"/>
      <c r="BA18" s="627"/>
      <c r="BB18" s="628"/>
      <c r="BC18" s="626">
        <v>10000</v>
      </c>
      <c r="BD18" s="627"/>
      <c r="BE18" s="627"/>
      <c r="BF18" s="640"/>
    </row>
    <row r="19" spans="2:58" ht="14">
      <c r="B19" s="80" t="s">
        <v>11</v>
      </c>
      <c r="C19" s="423"/>
      <c r="D19" s="423"/>
      <c r="E19" s="425"/>
      <c r="F19" s="209">
        <f>SUM(G19:BF19)</f>
        <v>205000</v>
      </c>
      <c r="G19" s="214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331"/>
      <c r="Y19" s="331"/>
      <c r="Z19" s="331"/>
      <c r="AA19" s="331"/>
      <c r="AB19" s="331"/>
      <c r="AC19" s="599">
        <v>70000</v>
      </c>
      <c r="AD19" s="597"/>
      <c r="AE19" s="597"/>
      <c r="AF19" s="605"/>
      <c r="AG19" s="596">
        <v>70000</v>
      </c>
      <c r="AH19" s="597"/>
      <c r="AI19" s="597"/>
      <c r="AJ19" s="598"/>
      <c r="AK19" s="599">
        <v>65000</v>
      </c>
      <c r="AL19" s="597"/>
      <c r="AM19" s="597"/>
      <c r="AN19" s="597"/>
      <c r="AO19" s="598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216"/>
    </row>
    <row r="20" spans="2:58" ht="15" thickBot="1">
      <c r="B20" s="118" t="s">
        <v>5</v>
      </c>
      <c r="C20" s="609"/>
      <c r="D20" s="609"/>
      <c r="E20" s="620"/>
      <c r="F20" s="210">
        <f>SUM(G20:BF20)</f>
        <v>420000</v>
      </c>
      <c r="G20" s="166"/>
      <c r="H20" s="167"/>
      <c r="I20" s="167"/>
      <c r="J20" s="167"/>
      <c r="K20" s="167"/>
      <c r="L20" s="325"/>
      <c r="M20" s="325"/>
      <c r="N20" s="325"/>
      <c r="O20" s="325"/>
      <c r="P20" s="167"/>
      <c r="Q20" s="167"/>
      <c r="R20" s="167"/>
      <c r="S20" s="168"/>
      <c r="T20" s="166"/>
      <c r="U20" s="167"/>
      <c r="V20" s="167"/>
      <c r="W20" s="167"/>
      <c r="X20" s="325"/>
      <c r="Y20" s="325"/>
      <c r="Z20" s="325"/>
      <c r="AA20" s="325"/>
      <c r="AB20" s="325"/>
      <c r="AC20" s="612">
        <v>220000</v>
      </c>
      <c r="AD20" s="612"/>
      <c r="AE20" s="612"/>
      <c r="AF20" s="634"/>
      <c r="AG20" s="635">
        <v>100000</v>
      </c>
      <c r="AH20" s="612"/>
      <c r="AI20" s="612"/>
      <c r="AJ20" s="612"/>
      <c r="AK20" s="612">
        <v>100000</v>
      </c>
      <c r="AL20" s="612"/>
      <c r="AM20" s="612"/>
      <c r="AN20" s="612"/>
      <c r="AO20" s="612"/>
      <c r="AP20" s="167"/>
      <c r="AQ20" s="167"/>
      <c r="AR20" s="167"/>
      <c r="AS20" s="168"/>
      <c r="AT20" s="326"/>
      <c r="AU20" s="327"/>
      <c r="AV20" s="327"/>
      <c r="AW20" s="327"/>
      <c r="AX20" s="327"/>
      <c r="AY20" s="346"/>
      <c r="AZ20" s="346"/>
      <c r="BA20" s="218"/>
      <c r="BB20" s="218"/>
      <c r="BC20" s="218"/>
      <c r="BD20" s="218"/>
      <c r="BE20" s="218"/>
      <c r="BF20" s="219"/>
    </row>
    <row r="21" spans="2:58" ht="13" thickBot="1"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</row>
    <row r="22" spans="2:58" ht="15" thickBot="1">
      <c r="B22" s="347" t="s">
        <v>9</v>
      </c>
      <c r="C22" s="329" t="s">
        <v>124</v>
      </c>
      <c r="D22" s="329" t="s">
        <v>150</v>
      </c>
      <c r="E22" s="328" t="s">
        <v>56</v>
      </c>
      <c r="F22" s="348">
        <f>SUM(G22:BF22)</f>
        <v>115000</v>
      </c>
      <c r="G22" s="606">
        <v>20000</v>
      </c>
      <c r="H22" s="607"/>
      <c r="I22" s="607"/>
      <c r="J22" s="607"/>
      <c r="K22" s="608"/>
      <c r="L22" s="610">
        <v>21000</v>
      </c>
      <c r="M22" s="607"/>
      <c r="N22" s="607"/>
      <c r="O22" s="608"/>
      <c r="P22" s="610">
        <v>13000</v>
      </c>
      <c r="Q22" s="607"/>
      <c r="R22" s="607"/>
      <c r="S22" s="611"/>
      <c r="T22" s="606">
        <v>12000</v>
      </c>
      <c r="U22" s="607"/>
      <c r="V22" s="607"/>
      <c r="W22" s="608"/>
      <c r="X22" s="610">
        <v>12000</v>
      </c>
      <c r="Y22" s="607"/>
      <c r="Z22" s="607"/>
      <c r="AA22" s="607"/>
      <c r="AB22" s="608"/>
      <c r="AC22" s="349"/>
      <c r="AD22" s="349"/>
      <c r="AE22" s="349"/>
      <c r="AF22" s="349"/>
      <c r="AG22" s="349"/>
      <c r="AH22" s="349"/>
      <c r="AI22" s="349"/>
      <c r="AJ22" s="349"/>
      <c r="AK22" s="349"/>
      <c r="AL22" s="349"/>
      <c r="AM22" s="349"/>
      <c r="AN22" s="349"/>
      <c r="AO22" s="349"/>
      <c r="AP22" s="610">
        <v>5000</v>
      </c>
      <c r="AQ22" s="607"/>
      <c r="AR22" s="607"/>
      <c r="AS22" s="611"/>
      <c r="AT22" s="621">
        <v>10000</v>
      </c>
      <c r="AU22" s="622"/>
      <c r="AV22" s="622"/>
      <c r="AW22" s="622"/>
      <c r="AX22" s="623"/>
      <c r="AY22" s="624">
        <v>12000</v>
      </c>
      <c r="AZ22" s="622"/>
      <c r="BA22" s="622"/>
      <c r="BB22" s="623"/>
      <c r="BC22" s="624">
        <v>10000</v>
      </c>
      <c r="BD22" s="622"/>
      <c r="BE22" s="622"/>
      <c r="BF22" s="625"/>
    </row>
    <row r="23" spans="2:58" ht="13" thickBot="1"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</row>
    <row r="24" spans="2:58" ht="15" thickBot="1">
      <c r="B24" s="347" t="s">
        <v>9</v>
      </c>
      <c r="C24" s="329" t="s">
        <v>124</v>
      </c>
      <c r="D24" s="329" t="s">
        <v>151</v>
      </c>
      <c r="E24" s="328" t="s">
        <v>56</v>
      </c>
      <c r="F24" s="348">
        <f>SUM(G24:BF24)</f>
        <v>117000</v>
      </c>
      <c r="G24" s="606">
        <v>11000</v>
      </c>
      <c r="H24" s="607"/>
      <c r="I24" s="607"/>
      <c r="J24" s="607"/>
      <c r="K24" s="608"/>
      <c r="L24" s="610">
        <v>12000</v>
      </c>
      <c r="M24" s="607"/>
      <c r="N24" s="607"/>
      <c r="O24" s="608"/>
      <c r="P24" s="610">
        <v>12000</v>
      </c>
      <c r="Q24" s="607"/>
      <c r="R24" s="607"/>
      <c r="S24" s="611"/>
      <c r="T24" s="606">
        <v>12000</v>
      </c>
      <c r="U24" s="607"/>
      <c r="V24" s="607"/>
      <c r="W24" s="608"/>
      <c r="X24" s="610">
        <v>12000</v>
      </c>
      <c r="Y24" s="607"/>
      <c r="Z24" s="607"/>
      <c r="AA24" s="607"/>
      <c r="AB24" s="608"/>
      <c r="AC24" s="606">
        <v>12000</v>
      </c>
      <c r="AD24" s="607"/>
      <c r="AE24" s="607"/>
      <c r="AF24" s="608"/>
      <c r="AG24" s="606">
        <v>12000</v>
      </c>
      <c r="AH24" s="607"/>
      <c r="AI24" s="607"/>
      <c r="AJ24" s="608"/>
      <c r="AK24" s="349"/>
      <c r="AL24" s="349"/>
      <c r="AM24" s="349"/>
      <c r="AN24" s="349"/>
      <c r="AO24" s="349"/>
      <c r="AP24" s="610">
        <v>6000</v>
      </c>
      <c r="AQ24" s="607"/>
      <c r="AR24" s="607"/>
      <c r="AS24" s="611"/>
      <c r="AT24" s="621">
        <v>8000</v>
      </c>
      <c r="AU24" s="622"/>
      <c r="AV24" s="622"/>
      <c r="AW24" s="622"/>
      <c r="AX24" s="623"/>
      <c r="AY24" s="624">
        <v>10000</v>
      </c>
      <c r="AZ24" s="622"/>
      <c r="BA24" s="622"/>
      <c r="BB24" s="623"/>
      <c r="BC24" s="624">
        <v>10000</v>
      </c>
      <c r="BD24" s="622"/>
      <c r="BE24" s="622"/>
      <c r="BF24" s="625"/>
    </row>
    <row r="25" spans="2:58" ht="13" thickBot="1"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</row>
    <row r="26" spans="2:58" ht="15" thickBot="1">
      <c r="B26" s="347" t="s">
        <v>9</v>
      </c>
      <c r="C26" s="329" t="s">
        <v>124</v>
      </c>
      <c r="D26" s="329" t="s">
        <v>152</v>
      </c>
      <c r="E26" s="328" t="s">
        <v>56</v>
      </c>
      <c r="F26" s="348">
        <f>SUM(G26:BF26)</f>
        <v>195000</v>
      </c>
      <c r="G26" s="606">
        <v>12000</v>
      </c>
      <c r="H26" s="607"/>
      <c r="I26" s="607"/>
      <c r="J26" s="607"/>
      <c r="K26" s="608"/>
      <c r="L26" s="610">
        <v>13000</v>
      </c>
      <c r="M26" s="607"/>
      <c r="N26" s="607"/>
      <c r="O26" s="608"/>
      <c r="P26" s="349"/>
      <c r="Q26" s="349"/>
      <c r="R26" s="349"/>
      <c r="S26" s="349"/>
      <c r="T26" s="606">
        <v>13000</v>
      </c>
      <c r="U26" s="607"/>
      <c r="V26" s="607"/>
      <c r="W26" s="608"/>
      <c r="X26" s="610">
        <v>26000</v>
      </c>
      <c r="Y26" s="607"/>
      <c r="Z26" s="607"/>
      <c r="AA26" s="607"/>
      <c r="AB26" s="608"/>
      <c r="AC26" s="606">
        <v>26000</v>
      </c>
      <c r="AD26" s="607"/>
      <c r="AE26" s="607"/>
      <c r="AF26" s="608"/>
      <c r="AG26" s="606">
        <v>15000</v>
      </c>
      <c r="AH26" s="607"/>
      <c r="AI26" s="607"/>
      <c r="AJ26" s="608"/>
      <c r="AK26" s="610">
        <v>17000</v>
      </c>
      <c r="AL26" s="607"/>
      <c r="AM26" s="607"/>
      <c r="AN26" s="607"/>
      <c r="AO26" s="608"/>
      <c r="AP26" s="610">
        <v>15000</v>
      </c>
      <c r="AQ26" s="607"/>
      <c r="AR26" s="607"/>
      <c r="AS26" s="611"/>
      <c r="AT26" s="621">
        <v>18000</v>
      </c>
      <c r="AU26" s="622"/>
      <c r="AV26" s="622"/>
      <c r="AW26" s="622"/>
      <c r="AX26" s="623"/>
      <c r="AY26" s="624">
        <v>20000</v>
      </c>
      <c r="AZ26" s="622"/>
      <c r="BA26" s="622"/>
      <c r="BB26" s="623"/>
      <c r="BC26" s="624">
        <v>20000</v>
      </c>
      <c r="BD26" s="622"/>
      <c r="BE26" s="622"/>
      <c r="BF26" s="625"/>
    </row>
    <row r="27" spans="2:58" ht="13" thickBot="1"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</row>
    <row r="28" spans="2:58" ht="14">
      <c r="B28" s="79" t="s">
        <v>9</v>
      </c>
      <c r="C28" s="424" t="s">
        <v>124</v>
      </c>
      <c r="D28" s="424" t="s">
        <v>153</v>
      </c>
      <c r="E28" s="426" t="s">
        <v>56</v>
      </c>
      <c r="F28" s="208">
        <f>SUM(G28:BF28)</f>
        <v>240000</v>
      </c>
      <c r="G28" s="629">
        <v>20000</v>
      </c>
      <c r="H28" s="630"/>
      <c r="I28" s="630"/>
      <c r="J28" s="630"/>
      <c r="K28" s="631"/>
      <c r="L28" s="632">
        <v>22000</v>
      </c>
      <c r="M28" s="630"/>
      <c r="N28" s="630"/>
      <c r="O28" s="631"/>
      <c r="P28" s="632">
        <v>22000</v>
      </c>
      <c r="Q28" s="630"/>
      <c r="R28" s="630"/>
      <c r="S28" s="633"/>
      <c r="T28" s="629">
        <v>22000</v>
      </c>
      <c r="U28" s="630"/>
      <c r="V28" s="630"/>
      <c r="W28" s="631"/>
      <c r="X28" s="632">
        <v>22000</v>
      </c>
      <c r="Y28" s="630"/>
      <c r="Z28" s="630"/>
      <c r="AA28" s="630"/>
      <c r="AB28" s="631"/>
      <c r="AC28" s="629">
        <v>22000</v>
      </c>
      <c r="AD28" s="630"/>
      <c r="AE28" s="630"/>
      <c r="AF28" s="631"/>
      <c r="AG28" s="629">
        <v>25000</v>
      </c>
      <c r="AH28" s="630"/>
      <c r="AI28" s="630"/>
      <c r="AJ28" s="631"/>
      <c r="AK28" s="632">
        <v>20000</v>
      </c>
      <c r="AL28" s="630"/>
      <c r="AM28" s="630"/>
      <c r="AN28" s="630"/>
      <c r="AO28" s="631"/>
      <c r="AP28" s="632">
        <v>20000</v>
      </c>
      <c r="AQ28" s="630"/>
      <c r="AR28" s="630"/>
      <c r="AS28" s="633"/>
      <c r="AT28" s="639">
        <v>20000</v>
      </c>
      <c r="AU28" s="627"/>
      <c r="AV28" s="627"/>
      <c r="AW28" s="627"/>
      <c r="AX28" s="628"/>
      <c r="AY28" s="213"/>
      <c r="AZ28" s="213"/>
      <c r="BA28" s="213"/>
      <c r="BB28" s="213"/>
      <c r="BC28" s="626">
        <v>25000</v>
      </c>
      <c r="BD28" s="627"/>
      <c r="BE28" s="627"/>
      <c r="BF28" s="640"/>
    </row>
    <row r="29" spans="2:58" ht="15" thickBot="1">
      <c r="B29" s="118" t="s">
        <v>3</v>
      </c>
      <c r="C29" s="609"/>
      <c r="D29" s="609"/>
      <c r="E29" s="620"/>
      <c r="F29" s="210">
        <f t="shared" ref="F29" si="1">SUM(G29:BF29)</f>
        <v>200000</v>
      </c>
      <c r="G29" s="217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613">
        <v>100000</v>
      </c>
      <c r="AQ29" s="613"/>
      <c r="AR29" s="613"/>
      <c r="AS29" s="614"/>
      <c r="AT29" s="615">
        <v>100000</v>
      </c>
      <c r="AU29" s="616"/>
      <c r="AV29" s="616"/>
      <c r="AW29" s="616"/>
      <c r="AX29" s="616"/>
      <c r="AY29" s="218"/>
      <c r="AZ29" s="218"/>
      <c r="BA29" s="218"/>
      <c r="BB29" s="218"/>
      <c r="BC29" s="344"/>
      <c r="BD29" s="344"/>
      <c r="BE29" s="344"/>
      <c r="BF29" s="345"/>
    </row>
  </sheetData>
  <mergeCells count="124">
    <mergeCell ref="AP29:AS29"/>
    <mergeCell ref="AT29:AX29"/>
    <mergeCell ref="AC28:AF28"/>
    <mergeCell ref="AG28:AJ28"/>
    <mergeCell ref="AK28:AO28"/>
    <mergeCell ref="AP28:AS28"/>
    <mergeCell ref="AT28:AX28"/>
    <mergeCell ref="BC28:BF28"/>
    <mergeCell ref="AK26:AO26"/>
    <mergeCell ref="AP26:AS26"/>
    <mergeCell ref="AT26:AX26"/>
    <mergeCell ref="AY26:BB26"/>
    <mergeCell ref="BC26:BF26"/>
    <mergeCell ref="AC26:AF26"/>
    <mergeCell ref="AG26:AJ26"/>
    <mergeCell ref="AY24:BB24"/>
    <mergeCell ref="BC24:BF24"/>
    <mergeCell ref="AC11:AF11"/>
    <mergeCell ref="AG11:AJ11"/>
    <mergeCell ref="AK11:AO11"/>
    <mergeCell ref="G18:K18"/>
    <mergeCell ref="L18:O18"/>
    <mergeCell ref="P18:S18"/>
    <mergeCell ref="AT18:AX18"/>
    <mergeCell ref="BC18:BF18"/>
    <mergeCell ref="AC14:AF14"/>
    <mergeCell ref="AP16:AS16"/>
    <mergeCell ref="AT16:AX16"/>
    <mergeCell ref="AT14:AX14"/>
    <mergeCell ref="AY14:BB14"/>
    <mergeCell ref="BC14:BF14"/>
    <mergeCell ref="G14:K14"/>
    <mergeCell ref="L14:O14"/>
    <mergeCell ref="P14:S14"/>
    <mergeCell ref="T14:W14"/>
    <mergeCell ref="X14:AB14"/>
    <mergeCell ref="AP14:AS14"/>
    <mergeCell ref="X24:AB24"/>
    <mergeCell ref="AP24:AS24"/>
    <mergeCell ref="G22:K22"/>
    <mergeCell ref="L22:O22"/>
    <mergeCell ref="T22:W22"/>
    <mergeCell ref="X22:AB22"/>
    <mergeCell ref="AP22:AS22"/>
    <mergeCell ref="AT22:AX22"/>
    <mergeCell ref="T18:W18"/>
    <mergeCell ref="X18:AB18"/>
    <mergeCell ref="AC18:AF18"/>
    <mergeCell ref="AG18:AJ18"/>
    <mergeCell ref="AK18:AO18"/>
    <mergeCell ref="AP18:AS18"/>
    <mergeCell ref="AC20:AF20"/>
    <mergeCell ref="AG20:AJ20"/>
    <mergeCell ref="AT24:AX24"/>
    <mergeCell ref="AY22:BB22"/>
    <mergeCell ref="BC22:BF22"/>
    <mergeCell ref="AY18:BB18"/>
    <mergeCell ref="AY15:BB15"/>
    <mergeCell ref="E28:E29"/>
    <mergeCell ref="D14:D16"/>
    <mergeCell ref="D18:D20"/>
    <mergeCell ref="D28:D29"/>
    <mergeCell ref="AK19:AO19"/>
    <mergeCell ref="G28:K28"/>
    <mergeCell ref="L28:O28"/>
    <mergeCell ref="P28:S28"/>
    <mergeCell ref="T28:W28"/>
    <mergeCell ref="X28:AB28"/>
    <mergeCell ref="G26:K26"/>
    <mergeCell ref="L26:O26"/>
    <mergeCell ref="T26:W26"/>
    <mergeCell ref="X26:AB26"/>
    <mergeCell ref="AC24:AF24"/>
    <mergeCell ref="AG24:AJ24"/>
    <mergeCell ref="G24:K24"/>
    <mergeCell ref="L24:O24"/>
    <mergeCell ref="P24:S24"/>
    <mergeCell ref="T24:W24"/>
    <mergeCell ref="C14:C16"/>
    <mergeCell ref="C18:C20"/>
    <mergeCell ref="C28:C29"/>
    <mergeCell ref="AG7:AJ7"/>
    <mergeCell ref="AK7:AO7"/>
    <mergeCell ref="AP7:AS7"/>
    <mergeCell ref="AT7:AX7"/>
    <mergeCell ref="P22:S22"/>
    <mergeCell ref="AK20:AO20"/>
    <mergeCell ref="AC19:AF19"/>
    <mergeCell ref="AG19:AJ19"/>
    <mergeCell ref="AP12:AS12"/>
    <mergeCell ref="AT12:AX12"/>
    <mergeCell ref="G8:BF8"/>
    <mergeCell ref="C9:C12"/>
    <mergeCell ref="E9:E12"/>
    <mergeCell ref="G9:K9"/>
    <mergeCell ref="E14:E16"/>
    <mergeCell ref="E18:E20"/>
    <mergeCell ref="AY7:BB7"/>
    <mergeCell ref="BC7:BF7"/>
    <mergeCell ref="BC9:BF9"/>
    <mergeCell ref="AC10:AF10"/>
    <mergeCell ref="AG10:AJ10"/>
    <mergeCell ref="G6:S6"/>
    <mergeCell ref="T6:AF6"/>
    <mergeCell ref="AG6:AS6"/>
    <mergeCell ref="AT6:BF6"/>
    <mergeCell ref="G7:K7"/>
    <mergeCell ref="L7:O7"/>
    <mergeCell ref="P7:S7"/>
    <mergeCell ref="T7:W7"/>
    <mergeCell ref="X7:AB7"/>
    <mergeCell ref="AC7:AF7"/>
    <mergeCell ref="AK10:AO10"/>
    <mergeCell ref="AC9:AF9"/>
    <mergeCell ref="AG9:AJ9"/>
    <mergeCell ref="AK9:AO9"/>
    <mergeCell ref="AP9:AS9"/>
    <mergeCell ref="AT9:AX9"/>
    <mergeCell ref="AY9:BB9"/>
    <mergeCell ref="L9:O9"/>
    <mergeCell ref="P9:S9"/>
    <mergeCell ref="T9:W9"/>
    <mergeCell ref="X9:AB9"/>
    <mergeCell ref="AY10:BB10"/>
  </mergeCells>
  <conditionalFormatting sqref="G8:BF8">
    <cfRule type="expression" dxfId="773" priority="1234">
      <formula>AND($B8="Print",ISNUMBER(G8))</formula>
    </cfRule>
    <cfRule type="expression" dxfId="772" priority="1235">
      <formula>AND($B8="OOH",ISNUMBER(G8))</formula>
    </cfRule>
    <cfRule type="expression" dxfId="771" priority="1236">
      <formula>AND($B8="Radio",ISNUMBER(G8))</formula>
    </cfRule>
    <cfRule type="expression" dxfId="770" priority="1237">
      <formula>AND($B8="Digital Display",ISNUMBER(G8))</formula>
    </cfRule>
    <cfRule type="expression" dxfId="769" priority="1238">
      <formula>AND($B8="SEM",ISNUMBER(G8))</formula>
    </cfRule>
    <cfRule type="expression" dxfId="768" priority="1239">
      <formula>AND($B8="Cinema",ISNUMBER(G8))</formula>
    </cfRule>
    <cfRule type="expression" dxfId="767" priority="1240">
      <formula>AND($B8="Paid Social",ISNUMBER(G8))</formula>
    </cfRule>
    <cfRule type="expression" dxfId="766" priority="1241">
      <formula>AND($B8="TV",ISNUMBER(G8))</formula>
    </cfRule>
    <cfRule type="expression" dxfId="765" priority="1242">
      <formula>AND($B8="WebTV",ISNUMBER(G8))</formula>
    </cfRule>
  </conditionalFormatting>
  <conditionalFormatting sqref="L22">
    <cfRule type="expression" dxfId="764" priority="946">
      <formula>AND($B22="Print",ISNUMBER(L22))</formula>
    </cfRule>
    <cfRule type="expression" dxfId="763" priority="947">
      <formula>AND($B22="OOH",ISNUMBER(L22))</formula>
    </cfRule>
    <cfRule type="expression" dxfId="762" priority="948">
      <formula>AND($B22="Radio",ISNUMBER(L22))</formula>
    </cfRule>
    <cfRule type="expression" dxfId="761" priority="949">
      <formula>AND($B22="Digital Display",ISNUMBER(L22))</formula>
    </cfRule>
    <cfRule type="expression" dxfId="760" priority="950">
      <formula>AND($B22="SEM",ISNUMBER(L22))</formula>
    </cfRule>
    <cfRule type="expression" dxfId="759" priority="951">
      <formula>AND($B22="Cinema",ISNUMBER(L22))</formula>
    </cfRule>
    <cfRule type="expression" dxfId="758" priority="952">
      <formula>AND($B22="Paid Social",ISNUMBER(L22))</formula>
    </cfRule>
    <cfRule type="expression" dxfId="757" priority="953">
      <formula>AND($B22="TV",ISNUMBER(L22))</formula>
    </cfRule>
    <cfRule type="expression" dxfId="756" priority="954">
      <formula>AND($B22="WebTV",ISNUMBER(L22))</formula>
    </cfRule>
  </conditionalFormatting>
  <conditionalFormatting sqref="P22">
    <cfRule type="expression" dxfId="755" priority="937">
      <formula>AND($B22="Print",ISNUMBER(P22))</formula>
    </cfRule>
    <cfRule type="expression" dxfId="754" priority="938">
      <formula>AND($B22="OOH",ISNUMBER(P22))</formula>
    </cfRule>
    <cfRule type="expression" dxfId="753" priority="939">
      <formula>AND($B22="Radio",ISNUMBER(P22))</formula>
    </cfRule>
    <cfRule type="expression" dxfId="752" priority="940">
      <formula>AND($B22="Digital Display",ISNUMBER(P22))</formula>
    </cfRule>
    <cfRule type="expression" dxfId="751" priority="941">
      <formula>AND($B22="SEM",ISNUMBER(P22))</formula>
    </cfRule>
    <cfRule type="expression" dxfId="750" priority="942">
      <formula>AND($B22="Cinema",ISNUMBER(P22))</formula>
    </cfRule>
    <cfRule type="expression" dxfId="749" priority="943">
      <formula>AND($B22="Paid Social",ISNUMBER(P22))</formula>
    </cfRule>
    <cfRule type="expression" dxfId="748" priority="944">
      <formula>AND($B22="TV",ISNUMBER(P22))</formula>
    </cfRule>
    <cfRule type="expression" dxfId="747" priority="945">
      <formula>AND($B22="WebTV",ISNUMBER(P22))</formula>
    </cfRule>
  </conditionalFormatting>
  <conditionalFormatting sqref="T22 X22">
    <cfRule type="expression" dxfId="746" priority="928">
      <formula>AND($B22="Print",ISNUMBER(T22))</formula>
    </cfRule>
    <cfRule type="expression" dxfId="745" priority="929">
      <formula>AND($B22="OOH",ISNUMBER(T22))</formula>
    </cfRule>
    <cfRule type="expression" dxfId="744" priority="930">
      <formula>AND($B22="Radio",ISNUMBER(T22))</formula>
    </cfRule>
    <cfRule type="expression" dxfId="743" priority="931">
      <formula>AND($B22="Digital Display",ISNUMBER(T22))</formula>
    </cfRule>
    <cfRule type="expression" dxfId="742" priority="932">
      <formula>AND($B22="SEM",ISNUMBER(T22))</formula>
    </cfRule>
    <cfRule type="expression" dxfId="741" priority="933">
      <formula>AND($B22="Cinema",ISNUMBER(T22))</formula>
    </cfRule>
    <cfRule type="expression" dxfId="740" priority="934">
      <formula>AND($B22="Paid Social",ISNUMBER(T22))</formula>
    </cfRule>
    <cfRule type="expression" dxfId="739" priority="935">
      <formula>AND($B22="TV",ISNUMBER(T22))</formula>
    </cfRule>
    <cfRule type="expression" dxfId="738" priority="936">
      <formula>AND($B22="WebTV",ISNUMBER(T22))</formula>
    </cfRule>
  </conditionalFormatting>
  <conditionalFormatting sqref="AP22 AY22 BC22 AT22">
    <cfRule type="expression" dxfId="737" priority="910">
      <formula>AND($B22="Print",ISNUMBER(AP22))</formula>
    </cfRule>
    <cfRule type="expression" dxfId="736" priority="911">
      <formula>AND($B22="OOH",ISNUMBER(AP22))</formula>
    </cfRule>
    <cfRule type="expression" dxfId="735" priority="912">
      <formula>AND($B22="Radio",ISNUMBER(AP22))</formula>
    </cfRule>
    <cfRule type="expression" dxfId="734" priority="913">
      <formula>AND($B22="Digital Display",ISNUMBER(AP22))</formula>
    </cfRule>
    <cfRule type="expression" dxfId="733" priority="914">
      <formula>AND($B22="SEM",ISNUMBER(AP22))</formula>
    </cfRule>
    <cfRule type="expression" dxfId="732" priority="915">
      <formula>AND($B22="Cinema",ISNUMBER(AP22))</formula>
    </cfRule>
    <cfRule type="expression" dxfId="731" priority="916">
      <formula>AND($B22="Paid Social",ISNUMBER(AP22))</formula>
    </cfRule>
    <cfRule type="expression" dxfId="730" priority="917">
      <formula>AND($B22="TV",ISNUMBER(AP22))</formula>
    </cfRule>
    <cfRule type="expression" dxfId="729" priority="918">
      <formula>AND($B22="WebTV",ISNUMBER(AP22))</formula>
    </cfRule>
  </conditionalFormatting>
  <conditionalFormatting sqref="G24">
    <cfRule type="expression" dxfId="728" priority="901">
      <formula>AND($B24="Print",ISNUMBER(G24))</formula>
    </cfRule>
    <cfRule type="expression" dxfId="727" priority="902">
      <formula>AND($B24="OOH",ISNUMBER(G24))</formula>
    </cfRule>
    <cfRule type="expression" dxfId="726" priority="903">
      <formula>AND($B24="Radio",ISNUMBER(G24))</formula>
    </cfRule>
    <cfRule type="expression" dxfId="725" priority="904">
      <formula>AND($B24="Digital Display",ISNUMBER(G24))</formula>
    </cfRule>
    <cfRule type="expression" dxfId="724" priority="905">
      <formula>AND($B24="SEM",ISNUMBER(G24))</formula>
    </cfRule>
    <cfRule type="expression" dxfId="723" priority="906">
      <formula>AND($B24="Cinema",ISNUMBER(G24))</formula>
    </cfRule>
    <cfRule type="expression" dxfId="722" priority="907">
      <formula>AND($B24="Paid Social",ISNUMBER(G24))</formula>
    </cfRule>
    <cfRule type="expression" dxfId="721" priority="908">
      <formula>AND($B24="TV",ISNUMBER(G24))</formula>
    </cfRule>
    <cfRule type="expression" dxfId="720" priority="909">
      <formula>AND($B24="WebTV",ISNUMBER(G24))</formula>
    </cfRule>
  </conditionalFormatting>
  <conditionalFormatting sqref="L24">
    <cfRule type="expression" dxfId="719" priority="892">
      <formula>AND($B24="Print",ISNUMBER(L24))</formula>
    </cfRule>
    <cfRule type="expression" dxfId="718" priority="893">
      <formula>AND($B24="OOH",ISNUMBER(L24))</formula>
    </cfRule>
    <cfRule type="expression" dxfId="717" priority="894">
      <formula>AND($B24="Radio",ISNUMBER(L24))</formula>
    </cfRule>
    <cfRule type="expression" dxfId="716" priority="895">
      <formula>AND($B24="Digital Display",ISNUMBER(L24))</formula>
    </cfRule>
    <cfRule type="expression" dxfId="715" priority="896">
      <formula>AND($B24="SEM",ISNUMBER(L24))</formula>
    </cfRule>
    <cfRule type="expression" dxfId="714" priority="897">
      <formula>AND($B24="Cinema",ISNUMBER(L24))</formula>
    </cfRule>
    <cfRule type="expression" dxfId="713" priority="898">
      <formula>AND($B24="Paid Social",ISNUMBER(L24))</formula>
    </cfRule>
    <cfRule type="expression" dxfId="712" priority="899">
      <formula>AND($B24="TV",ISNUMBER(L24))</formula>
    </cfRule>
    <cfRule type="expression" dxfId="711" priority="900">
      <formula>AND($B24="WebTV",ISNUMBER(L24))</formula>
    </cfRule>
  </conditionalFormatting>
  <conditionalFormatting sqref="P24">
    <cfRule type="expression" dxfId="710" priority="883">
      <formula>AND($B24="Print",ISNUMBER(P24))</formula>
    </cfRule>
    <cfRule type="expression" dxfId="709" priority="884">
      <formula>AND($B24="OOH",ISNUMBER(P24))</formula>
    </cfRule>
    <cfRule type="expression" dxfId="708" priority="885">
      <formula>AND($B24="Radio",ISNUMBER(P24))</formula>
    </cfRule>
    <cfRule type="expression" dxfId="707" priority="886">
      <formula>AND($B24="Digital Display",ISNUMBER(P24))</formula>
    </cfRule>
    <cfRule type="expression" dxfId="706" priority="887">
      <formula>AND($B24="SEM",ISNUMBER(P24))</formula>
    </cfRule>
    <cfRule type="expression" dxfId="705" priority="888">
      <formula>AND($B24="Cinema",ISNUMBER(P24))</formula>
    </cfRule>
    <cfRule type="expression" dxfId="704" priority="889">
      <formula>AND($B24="Paid Social",ISNUMBER(P24))</formula>
    </cfRule>
    <cfRule type="expression" dxfId="703" priority="890">
      <formula>AND($B24="TV",ISNUMBER(P24))</formula>
    </cfRule>
    <cfRule type="expression" dxfId="702" priority="891">
      <formula>AND($B24="WebTV",ISNUMBER(P24))</formula>
    </cfRule>
  </conditionalFormatting>
  <conditionalFormatting sqref="T24 X24">
    <cfRule type="expression" dxfId="701" priority="874">
      <formula>AND($B24="Print",ISNUMBER(T24))</formula>
    </cfRule>
    <cfRule type="expression" dxfId="700" priority="875">
      <formula>AND($B24="OOH",ISNUMBER(T24))</formula>
    </cfRule>
    <cfRule type="expression" dxfId="699" priority="876">
      <formula>AND($B24="Radio",ISNUMBER(T24))</formula>
    </cfRule>
    <cfRule type="expression" dxfId="698" priority="877">
      <formula>AND($B24="Digital Display",ISNUMBER(T24))</formula>
    </cfRule>
    <cfRule type="expression" dxfId="697" priority="878">
      <formula>AND($B24="SEM",ISNUMBER(T24))</formula>
    </cfRule>
    <cfRule type="expression" dxfId="696" priority="879">
      <formula>AND($B24="Cinema",ISNUMBER(T24))</formula>
    </cfRule>
    <cfRule type="expression" dxfId="695" priority="880">
      <formula>AND($B24="Paid Social",ISNUMBER(T24))</formula>
    </cfRule>
    <cfRule type="expression" dxfId="694" priority="881">
      <formula>AND($B24="TV",ISNUMBER(T24))</formula>
    </cfRule>
    <cfRule type="expression" dxfId="693" priority="882">
      <formula>AND($B24="WebTV",ISNUMBER(T24))</formula>
    </cfRule>
  </conditionalFormatting>
  <conditionalFormatting sqref="AP24 AY24 BC24 AT24">
    <cfRule type="expression" dxfId="692" priority="865">
      <formula>AND($B24="Print",ISNUMBER(AP24))</formula>
    </cfRule>
    <cfRule type="expression" dxfId="691" priority="866">
      <formula>AND($B24="OOH",ISNUMBER(AP24))</formula>
    </cfRule>
    <cfRule type="expression" dxfId="690" priority="867">
      <formula>AND($B24="Radio",ISNUMBER(AP24))</formula>
    </cfRule>
    <cfRule type="expression" dxfId="689" priority="868">
      <formula>AND($B24="Digital Display",ISNUMBER(AP24))</formula>
    </cfRule>
    <cfRule type="expression" dxfId="688" priority="869">
      <formula>AND($B24="SEM",ISNUMBER(AP24))</formula>
    </cfRule>
    <cfRule type="expression" dxfId="687" priority="870">
      <formula>AND($B24="Cinema",ISNUMBER(AP24))</formula>
    </cfRule>
    <cfRule type="expression" dxfId="686" priority="871">
      <formula>AND($B24="Paid Social",ISNUMBER(AP24))</formula>
    </cfRule>
    <cfRule type="expression" dxfId="685" priority="872">
      <formula>AND($B24="TV",ISNUMBER(AP24))</formula>
    </cfRule>
    <cfRule type="expression" dxfId="684" priority="873">
      <formula>AND($B24="WebTV",ISNUMBER(AP24))</formula>
    </cfRule>
  </conditionalFormatting>
  <conditionalFormatting sqref="L18">
    <cfRule type="expression" dxfId="683" priority="577">
      <formula>AND($B18="Print",ISNUMBER(L18))</formula>
    </cfRule>
    <cfRule type="expression" dxfId="682" priority="578">
      <formula>AND($B18="OOH",ISNUMBER(L18))</formula>
    </cfRule>
    <cfRule type="expression" dxfId="681" priority="579">
      <formula>AND($B18="Radio",ISNUMBER(L18))</formula>
    </cfRule>
    <cfRule type="expression" dxfId="680" priority="580">
      <formula>AND($B18="Digital Display",ISNUMBER(L18))</formula>
    </cfRule>
    <cfRule type="expression" dxfId="679" priority="581">
      <formula>AND($B18="SEM",ISNUMBER(L18))</formula>
    </cfRule>
    <cfRule type="expression" dxfId="678" priority="582">
      <formula>AND($B18="Cinema",ISNUMBER(L18))</formula>
    </cfRule>
    <cfRule type="expression" dxfId="677" priority="583">
      <formula>AND($B18="Paid Social",ISNUMBER(L18))</formula>
    </cfRule>
    <cfRule type="expression" dxfId="676" priority="584">
      <formula>AND($B18="TV",ISNUMBER(L18))</formula>
    </cfRule>
    <cfRule type="expression" dxfId="675" priority="585">
      <formula>AND($B18="WebTV",ISNUMBER(L18))</formula>
    </cfRule>
  </conditionalFormatting>
  <conditionalFormatting sqref="AP14 AY14 BC14 AT14">
    <cfRule type="expression" dxfId="674" priority="1054">
      <formula>AND($B14="Print",ISNUMBER(AP14))</formula>
    </cfRule>
    <cfRule type="expression" dxfId="673" priority="1055">
      <formula>AND($B14="OOH",ISNUMBER(AP14))</formula>
    </cfRule>
    <cfRule type="expression" dxfId="672" priority="1056">
      <formula>AND($B14="Radio",ISNUMBER(AP14))</formula>
    </cfRule>
    <cfRule type="expression" dxfId="671" priority="1057">
      <formula>AND($B14="Digital Display",ISNUMBER(AP14))</formula>
    </cfRule>
    <cfRule type="expression" dxfId="670" priority="1058">
      <formula>AND($B14="SEM",ISNUMBER(AP14))</formula>
    </cfRule>
    <cfRule type="expression" dxfId="669" priority="1059">
      <formula>AND($B14="Cinema",ISNUMBER(AP14))</formula>
    </cfRule>
    <cfRule type="expression" dxfId="668" priority="1060">
      <formula>AND($B14="Paid Social",ISNUMBER(AP14))</formula>
    </cfRule>
    <cfRule type="expression" dxfId="667" priority="1061">
      <formula>AND($B14="TV",ISNUMBER(AP14))</formula>
    </cfRule>
    <cfRule type="expression" dxfId="666" priority="1062">
      <formula>AND($B14="WebTV",ISNUMBER(AP14))</formula>
    </cfRule>
  </conditionalFormatting>
  <conditionalFormatting sqref="G22">
    <cfRule type="expression" dxfId="665" priority="1090">
      <formula>AND($B22="Print",ISNUMBER(G22))</formula>
    </cfRule>
    <cfRule type="expression" dxfId="664" priority="1091">
      <formula>AND($B22="OOH",ISNUMBER(G22))</formula>
    </cfRule>
    <cfRule type="expression" dxfId="663" priority="1092">
      <formula>AND($B22="Radio",ISNUMBER(G22))</formula>
    </cfRule>
    <cfRule type="expression" dxfId="662" priority="1093">
      <formula>AND($B22="Digital Display",ISNUMBER(G22))</formula>
    </cfRule>
    <cfRule type="expression" dxfId="661" priority="1094">
      <formula>AND($B22="SEM",ISNUMBER(G22))</formula>
    </cfRule>
    <cfRule type="expression" dxfId="660" priority="1095">
      <formula>AND($B22="Cinema",ISNUMBER(G22))</formula>
    </cfRule>
    <cfRule type="expression" dxfId="659" priority="1096">
      <formula>AND($B22="Paid Social",ISNUMBER(G22))</formula>
    </cfRule>
    <cfRule type="expression" dxfId="658" priority="1097">
      <formula>AND($B22="TV",ISNUMBER(G22))</formula>
    </cfRule>
    <cfRule type="expression" dxfId="657" priority="1098">
      <formula>AND($B22="WebTV",ISNUMBER(G22))</formula>
    </cfRule>
  </conditionalFormatting>
  <conditionalFormatting sqref="AC28">
    <cfRule type="expression" dxfId="656" priority="721">
      <formula>AND($B28="Print",ISNUMBER(AC28))</formula>
    </cfRule>
    <cfRule type="expression" dxfId="655" priority="722">
      <formula>AND($B28="OOH",ISNUMBER(AC28))</formula>
    </cfRule>
    <cfRule type="expression" dxfId="654" priority="723">
      <formula>AND($B28="Radio",ISNUMBER(AC28))</formula>
    </cfRule>
    <cfRule type="expression" dxfId="653" priority="724">
      <formula>AND($B28="Digital Display",ISNUMBER(AC28))</formula>
    </cfRule>
    <cfRule type="expression" dxfId="652" priority="725">
      <formula>AND($B28="SEM",ISNUMBER(AC28))</formula>
    </cfRule>
    <cfRule type="expression" dxfId="651" priority="726">
      <formula>AND($B28="Cinema",ISNUMBER(AC28))</formula>
    </cfRule>
    <cfRule type="expression" dxfId="650" priority="727">
      <formula>AND($B28="Paid Social",ISNUMBER(AC28))</formula>
    </cfRule>
    <cfRule type="expression" dxfId="649" priority="728">
      <formula>AND($B28="TV",ISNUMBER(AC28))</formula>
    </cfRule>
    <cfRule type="expression" dxfId="648" priority="729">
      <formula>AND($B28="WebTV",ISNUMBER(AC28))</formula>
    </cfRule>
  </conditionalFormatting>
  <conditionalFormatting sqref="G14 L14 P14">
    <cfRule type="expression" dxfId="647" priority="1072">
      <formula>AND($B14="Print",ISNUMBER(G14))</formula>
    </cfRule>
    <cfRule type="expression" dxfId="646" priority="1073">
      <formula>AND($B14="OOH",ISNUMBER(G14))</formula>
    </cfRule>
    <cfRule type="expression" dxfId="645" priority="1074">
      <formula>AND($B14="Radio",ISNUMBER(G14))</formula>
    </cfRule>
    <cfRule type="expression" dxfId="644" priority="1075">
      <formula>AND($B14="Digital Display",ISNUMBER(G14))</formula>
    </cfRule>
    <cfRule type="expression" dxfId="643" priority="1076">
      <formula>AND($B14="SEM",ISNUMBER(G14))</formula>
    </cfRule>
    <cfRule type="expression" dxfId="642" priority="1077">
      <formula>AND($B14="Cinema",ISNUMBER(G14))</formula>
    </cfRule>
    <cfRule type="expression" dxfId="641" priority="1078">
      <formula>AND($B14="Paid Social",ISNUMBER(G14))</formula>
    </cfRule>
    <cfRule type="expression" dxfId="640" priority="1079">
      <formula>AND($B14="TV",ISNUMBER(G14))</formula>
    </cfRule>
    <cfRule type="expression" dxfId="639" priority="1080">
      <formula>AND($B14="WebTV",ISNUMBER(G14))</formula>
    </cfRule>
  </conditionalFormatting>
  <conditionalFormatting sqref="T14 X14">
    <cfRule type="expression" dxfId="638" priority="1063">
      <formula>AND($B14="Print",ISNUMBER(T14))</formula>
    </cfRule>
    <cfRule type="expression" dxfId="637" priority="1064">
      <formula>AND($B14="OOH",ISNUMBER(T14))</formula>
    </cfRule>
    <cfRule type="expression" dxfId="636" priority="1065">
      <formula>AND($B14="Radio",ISNUMBER(T14))</formula>
    </cfRule>
    <cfRule type="expression" dxfId="635" priority="1066">
      <formula>AND($B14="Digital Display",ISNUMBER(T14))</formula>
    </cfRule>
    <cfRule type="expression" dxfId="634" priority="1067">
      <formula>AND($B14="SEM",ISNUMBER(T14))</formula>
    </cfRule>
    <cfRule type="expression" dxfId="633" priority="1068">
      <formula>AND($B14="Cinema",ISNUMBER(T14))</formula>
    </cfRule>
    <cfRule type="expression" dxfId="632" priority="1069">
      <formula>AND($B14="Paid Social",ISNUMBER(T14))</formula>
    </cfRule>
    <cfRule type="expression" dxfId="631" priority="1070">
      <formula>AND($B14="TV",ISNUMBER(T14))</formula>
    </cfRule>
    <cfRule type="expression" dxfId="630" priority="1071">
      <formula>AND($B14="WebTV",ISNUMBER(T14))</formula>
    </cfRule>
  </conditionalFormatting>
  <conditionalFormatting sqref="T26 X26">
    <cfRule type="expression" dxfId="629" priority="802">
      <formula>AND($B26="Print",ISNUMBER(T26))</formula>
    </cfRule>
    <cfRule type="expression" dxfId="628" priority="803">
      <formula>AND($B26="OOH",ISNUMBER(T26))</formula>
    </cfRule>
    <cfRule type="expression" dxfId="627" priority="804">
      <formula>AND($B26="Radio",ISNUMBER(T26))</formula>
    </cfRule>
    <cfRule type="expression" dxfId="626" priority="805">
      <formula>AND($B26="Digital Display",ISNUMBER(T26))</formula>
    </cfRule>
    <cfRule type="expression" dxfId="625" priority="806">
      <formula>AND($B26="SEM",ISNUMBER(T26))</formula>
    </cfRule>
    <cfRule type="expression" dxfId="624" priority="807">
      <formula>AND($B26="Cinema",ISNUMBER(T26))</formula>
    </cfRule>
    <cfRule type="expression" dxfId="623" priority="808">
      <formula>AND($B26="Paid Social",ISNUMBER(T26))</formula>
    </cfRule>
    <cfRule type="expression" dxfId="622" priority="809">
      <formula>AND($B26="TV",ISNUMBER(T26))</formula>
    </cfRule>
    <cfRule type="expression" dxfId="621" priority="810">
      <formula>AND($B26="WebTV",ISNUMBER(T26))</formula>
    </cfRule>
  </conditionalFormatting>
  <conditionalFormatting sqref="AK18">
    <cfRule type="expression" dxfId="620" priority="1000">
      <formula>AND($B18="Print",ISNUMBER(AK18))</formula>
    </cfRule>
    <cfRule type="expression" dxfId="619" priority="1001">
      <formula>AND($B18="OOH",ISNUMBER(AK18))</formula>
    </cfRule>
    <cfRule type="expression" dxfId="618" priority="1002">
      <formula>AND($B18="Radio",ISNUMBER(AK18))</formula>
    </cfRule>
    <cfRule type="expression" dxfId="617" priority="1003">
      <formula>AND($B18="Digital Display",ISNUMBER(AK18))</formula>
    </cfRule>
    <cfRule type="expression" dxfId="616" priority="1004">
      <formula>AND($B18="SEM",ISNUMBER(AK18))</formula>
    </cfRule>
    <cfRule type="expression" dxfId="615" priority="1005">
      <formula>AND($B18="Cinema",ISNUMBER(AK18))</formula>
    </cfRule>
    <cfRule type="expression" dxfId="614" priority="1006">
      <formula>AND($B18="Paid Social",ISNUMBER(AK18))</formula>
    </cfRule>
    <cfRule type="expression" dxfId="613" priority="1007">
      <formula>AND($B18="TV",ISNUMBER(AK18))</formula>
    </cfRule>
    <cfRule type="expression" dxfId="612" priority="1008">
      <formula>AND($B18="WebTV",ISNUMBER(AK18))</formula>
    </cfRule>
  </conditionalFormatting>
  <conditionalFormatting sqref="T18">
    <cfRule type="expression" dxfId="611" priority="1036">
      <formula>AND($B18="Print",ISNUMBER(T18))</formula>
    </cfRule>
    <cfRule type="expression" dxfId="610" priority="1037">
      <formula>AND($B18="OOH",ISNUMBER(T18))</formula>
    </cfRule>
    <cfRule type="expression" dxfId="609" priority="1038">
      <formula>AND($B18="Radio",ISNUMBER(T18))</formula>
    </cfRule>
    <cfRule type="expression" dxfId="608" priority="1039">
      <formula>AND($B18="Digital Display",ISNUMBER(T18))</formula>
    </cfRule>
    <cfRule type="expression" dxfId="607" priority="1040">
      <formula>AND($B18="SEM",ISNUMBER(T18))</formula>
    </cfRule>
    <cfRule type="expression" dxfId="606" priority="1041">
      <formula>AND($B18="Cinema",ISNUMBER(T18))</formula>
    </cfRule>
    <cfRule type="expression" dxfId="605" priority="1042">
      <formula>AND($B18="Paid Social",ISNUMBER(T18))</formula>
    </cfRule>
    <cfRule type="expression" dxfId="604" priority="1043">
      <formula>AND($B18="TV",ISNUMBER(T18))</formula>
    </cfRule>
    <cfRule type="expression" dxfId="603" priority="1044">
      <formula>AND($B18="WebTV",ISNUMBER(T18))</formula>
    </cfRule>
  </conditionalFormatting>
  <conditionalFormatting sqref="X18">
    <cfRule type="expression" dxfId="602" priority="1027">
      <formula>AND($B18="Print",ISNUMBER(X18))</formula>
    </cfRule>
    <cfRule type="expression" dxfId="601" priority="1028">
      <formula>AND($B18="OOH",ISNUMBER(X18))</formula>
    </cfRule>
    <cfRule type="expression" dxfId="600" priority="1029">
      <formula>AND($B18="Radio",ISNUMBER(X18))</formula>
    </cfRule>
    <cfRule type="expression" dxfId="599" priority="1030">
      <formula>AND($B18="Digital Display",ISNUMBER(X18))</formula>
    </cfRule>
    <cfRule type="expression" dxfId="598" priority="1031">
      <formula>AND($B18="SEM",ISNUMBER(X18))</formula>
    </cfRule>
    <cfRule type="expression" dxfId="597" priority="1032">
      <formula>AND($B18="Cinema",ISNUMBER(X18))</formula>
    </cfRule>
    <cfRule type="expression" dxfId="596" priority="1033">
      <formula>AND($B18="Paid Social",ISNUMBER(X18))</formula>
    </cfRule>
    <cfRule type="expression" dxfId="595" priority="1034">
      <formula>AND($B18="TV",ISNUMBER(X18))</formula>
    </cfRule>
    <cfRule type="expression" dxfId="594" priority="1035">
      <formula>AND($B18="WebTV",ISNUMBER(X18))</formula>
    </cfRule>
  </conditionalFormatting>
  <conditionalFormatting sqref="AC18">
    <cfRule type="expression" dxfId="593" priority="1018">
      <formula>AND($B18="Print",ISNUMBER(AC18))</formula>
    </cfRule>
    <cfRule type="expression" dxfId="592" priority="1019">
      <formula>AND($B18="OOH",ISNUMBER(AC18))</formula>
    </cfRule>
    <cfRule type="expression" dxfId="591" priority="1020">
      <formula>AND($B18="Radio",ISNUMBER(AC18))</formula>
    </cfRule>
    <cfRule type="expression" dxfId="590" priority="1021">
      <formula>AND($B18="Digital Display",ISNUMBER(AC18))</formula>
    </cfRule>
    <cfRule type="expression" dxfId="589" priority="1022">
      <formula>AND($B18="SEM",ISNUMBER(AC18))</formula>
    </cfRule>
    <cfRule type="expression" dxfId="588" priority="1023">
      <formula>AND($B18="Cinema",ISNUMBER(AC18))</formula>
    </cfRule>
    <cfRule type="expression" dxfId="587" priority="1024">
      <formula>AND($B18="Paid Social",ISNUMBER(AC18))</formula>
    </cfRule>
    <cfRule type="expression" dxfId="586" priority="1025">
      <formula>AND($B18="TV",ISNUMBER(AC18))</formula>
    </cfRule>
    <cfRule type="expression" dxfId="585" priority="1026">
      <formula>AND($B18="WebTV",ISNUMBER(AC18))</formula>
    </cfRule>
  </conditionalFormatting>
  <conditionalFormatting sqref="AG18">
    <cfRule type="expression" dxfId="584" priority="1009">
      <formula>AND($B18="Print",ISNUMBER(AG18))</formula>
    </cfRule>
    <cfRule type="expression" dxfId="583" priority="1010">
      <formula>AND($B18="OOH",ISNUMBER(AG18))</formula>
    </cfRule>
    <cfRule type="expression" dxfId="582" priority="1011">
      <formula>AND($B18="Radio",ISNUMBER(AG18))</formula>
    </cfRule>
    <cfRule type="expression" dxfId="581" priority="1012">
      <formula>AND($B18="Digital Display",ISNUMBER(AG18))</formula>
    </cfRule>
    <cfRule type="expression" dxfId="580" priority="1013">
      <formula>AND($B18="SEM",ISNUMBER(AG18))</formula>
    </cfRule>
    <cfRule type="expression" dxfId="579" priority="1014">
      <formula>AND($B18="Cinema",ISNUMBER(AG18))</formula>
    </cfRule>
    <cfRule type="expression" dxfId="578" priority="1015">
      <formula>AND($B18="Paid Social",ISNUMBER(AG18))</formula>
    </cfRule>
    <cfRule type="expression" dxfId="577" priority="1016">
      <formula>AND($B18="TV",ISNUMBER(AG18))</formula>
    </cfRule>
    <cfRule type="expression" dxfId="576" priority="1017">
      <formula>AND($B18="WebTV",ISNUMBER(AG18))</formula>
    </cfRule>
  </conditionalFormatting>
  <conditionalFormatting sqref="AP18">
    <cfRule type="expression" dxfId="575" priority="991">
      <formula>AND($B18="Print",ISNUMBER(AP18))</formula>
    </cfRule>
    <cfRule type="expression" dxfId="574" priority="992">
      <formula>AND($B18="OOH",ISNUMBER(AP18))</formula>
    </cfRule>
    <cfRule type="expression" dxfId="573" priority="993">
      <formula>AND($B18="Radio",ISNUMBER(AP18))</formula>
    </cfRule>
    <cfRule type="expression" dxfId="572" priority="994">
      <formula>AND($B18="Digital Display",ISNUMBER(AP18))</formula>
    </cfRule>
    <cfRule type="expression" dxfId="571" priority="995">
      <formula>AND($B18="SEM",ISNUMBER(AP18))</formula>
    </cfRule>
    <cfRule type="expression" dxfId="570" priority="996">
      <formula>AND($B18="Cinema",ISNUMBER(AP18))</formula>
    </cfRule>
    <cfRule type="expression" dxfId="569" priority="997">
      <formula>AND($B18="Paid Social",ISNUMBER(AP18))</formula>
    </cfRule>
    <cfRule type="expression" dxfId="568" priority="998">
      <formula>AND($B18="TV",ISNUMBER(AP18))</formula>
    </cfRule>
    <cfRule type="expression" dxfId="567" priority="999">
      <formula>AND($B18="WebTV",ISNUMBER(AP18))</formula>
    </cfRule>
  </conditionalFormatting>
  <conditionalFormatting sqref="G26">
    <cfRule type="expression" dxfId="566" priority="820">
      <formula>AND($B26="Print",ISNUMBER(G26))</formula>
    </cfRule>
    <cfRule type="expression" dxfId="565" priority="821">
      <formula>AND($B26="OOH",ISNUMBER(G26))</formula>
    </cfRule>
    <cfRule type="expression" dxfId="564" priority="822">
      <formula>AND($B26="Radio",ISNUMBER(G26))</formula>
    </cfRule>
    <cfRule type="expression" dxfId="563" priority="823">
      <formula>AND($B26="Digital Display",ISNUMBER(G26))</formula>
    </cfRule>
    <cfRule type="expression" dxfId="562" priority="824">
      <formula>AND($B26="SEM",ISNUMBER(G26))</formula>
    </cfRule>
    <cfRule type="expression" dxfId="561" priority="825">
      <formula>AND($B26="Cinema",ISNUMBER(G26))</formula>
    </cfRule>
    <cfRule type="expression" dxfId="560" priority="826">
      <formula>AND($B26="Paid Social",ISNUMBER(G26))</formula>
    </cfRule>
    <cfRule type="expression" dxfId="559" priority="827">
      <formula>AND($B26="TV",ISNUMBER(G26))</formula>
    </cfRule>
    <cfRule type="expression" dxfId="558" priority="828">
      <formula>AND($B26="WebTV",ISNUMBER(G26))</formula>
    </cfRule>
  </conditionalFormatting>
  <conditionalFormatting sqref="AP26 AY26 BC26 AT26">
    <cfRule type="expression" dxfId="557" priority="766">
      <formula>AND($B26="Print",ISNUMBER(AP26))</formula>
    </cfRule>
    <cfRule type="expression" dxfId="556" priority="767">
      <formula>AND($B26="OOH",ISNUMBER(AP26))</formula>
    </cfRule>
    <cfRule type="expression" dxfId="555" priority="768">
      <formula>AND($B26="Radio",ISNUMBER(AP26))</formula>
    </cfRule>
    <cfRule type="expression" dxfId="554" priority="769">
      <formula>AND($B26="Digital Display",ISNUMBER(AP26))</formula>
    </cfRule>
    <cfRule type="expression" dxfId="553" priority="770">
      <formula>AND($B26="SEM",ISNUMBER(AP26))</formula>
    </cfRule>
    <cfRule type="expression" dxfId="552" priority="771">
      <formula>AND($B26="Cinema",ISNUMBER(AP26))</formula>
    </cfRule>
    <cfRule type="expression" dxfId="551" priority="772">
      <formula>AND($B26="Paid Social",ISNUMBER(AP26))</formula>
    </cfRule>
    <cfRule type="expression" dxfId="550" priority="773">
      <formula>AND($B26="TV",ISNUMBER(AP26))</formula>
    </cfRule>
    <cfRule type="expression" dxfId="549" priority="774">
      <formula>AND($B26="WebTV",ISNUMBER(AP26))</formula>
    </cfRule>
  </conditionalFormatting>
  <conditionalFormatting sqref="AY18 BC18 AT18">
    <cfRule type="expression" dxfId="548" priority="559">
      <formula>AND($B18="Print",ISNUMBER(AT18))</formula>
    </cfRule>
    <cfRule type="expression" dxfId="547" priority="560">
      <formula>AND($B18="OOH",ISNUMBER(AT18))</formula>
    </cfRule>
    <cfRule type="expression" dxfId="546" priority="561">
      <formula>AND($B18="Radio",ISNUMBER(AT18))</formula>
    </cfRule>
    <cfRule type="expression" dxfId="545" priority="562">
      <formula>AND($B18="Digital Display",ISNUMBER(AT18))</formula>
    </cfRule>
    <cfRule type="expression" dxfId="544" priority="563">
      <formula>AND($B18="SEM",ISNUMBER(AT18))</formula>
    </cfRule>
    <cfRule type="expression" dxfId="543" priority="564">
      <formula>AND($B18="Cinema",ISNUMBER(AT18))</formula>
    </cfRule>
    <cfRule type="expression" dxfId="542" priority="565">
      <formula>AND($B18="Paid Social",ISNUMBER(AT18))</formula>
    </cfRule>
    <cfRule type="expression" dxfId="541" priority="566">
      <formula>AND($B18="TV",ISNUMBER(AT18))</formula>
    </cfRule>
    <cfRule type="expression" dxfId="540" priority="567">
      <formula>AND($B18="WebTV",ISNUMBER(AT18))</formula>
    </cfRule>
  </conditionalFormatting>
  <conditionalFormatting sqref="AG24">
    <cfRule type="expression" dxfId="539" priority="829">
      <formula>AND($B24="Print",ISNUMBER(AG24))</formula>
    </cfRule>
    <cfRule type="expression" dxfId="538" priority="830">
      <formula>AND($B24="OOH",ISNUMBER(AG24))</formula>
    </cfRule>
    <cfRule type="expression" dxfId="537" priority="831">
      <formula>AND($B24="Radio",ISNUMBER(AG24))</formula>
    </cfRule>
    <cfRule type="expression" dxfId="536" priority="832">
      <formula>AND($B24="Digital Display",ISNUMBER(AG24))</formula>
    </cfRule>
    <cfRule type="expression" dxfId="535" priority="833">
      <formula>AND($B24="SEM",ISNUMBER(AG24))</formula>
    </cfRule>
    <cfRule type="expression" dxfId="534" priority="834">
      <formula>AND($B24="Cinema",ISNUMBER(AG24))</formula>
    </cfRule>
    <cfRule type="expression" dxfId="533" priority="835">
      <formula>AND($B24="Paid Social",ISNUMBER(AG24))</formula>
    </cfRule>
    <cfRule type="expression" dxfId="532" priority="836">
      <formula>AND($B24="TV",ISNUMBER(AG24))</formula>
    </cfRule>
    <cfRule type="expression" dxfId="531" priority="837">
      <formula>AND($B24="WebTV",ISNUMBER(AG24))</formula>
    </cfRule>
  </conditionalFormatting>
  <conditionalFormatting sqref="G28">
    <cfRule type="expression" dxfId="530" priority="757">
      <formula>AND($B28="Print",ISNUMBER(G28))</formula>
    </cfRule>
    <cfRule type="expression" dxfId="529" priority="758">
      <formula>AND($B28="OOH",ISNUMBER(G28))</formula>
    </cfRule>
    <cfRule type="expression" dxfId="528" priority="759">
      <formula>AND($B28="Radio",ISNUMBER(G28))</formula>
    </cfRule>
    <cfRule type="expression" dxfId="527" priority="760">
      <formula>AND($B28="Digital Display",ISNUMBER(G28))</formula>
    </cfRule>
    <cfRule type="expression" dxfId="526" priority="761">
      <formula>AND($B28="SEM",ISNUMBER(G28))</formula>
    </cfRule>
    <cfRule type="expression" dxfId="525" priority="762">
      <formula>AND($B28="Cinema",ISNUMBER(G28))</formula>
    </cfRule>
    <cfRule type="expression" dxfId="524" priority="763">
      <formula>AND($B28="Paid Social",ISNUMBER(G28))</formula>
    </cfRule>
    <cfRule type="expression" dxfId="523" priority="764">
      <formula>AND($B28="TV",ISNUMBER(G28))</formula>
    </cfRule>
    <cfRule type="expression" dxfId="522" priority="765">
      <formula>AND($B28="WebTV",ISNUMBER(G28))</formula>
    </cfRule>
  </conditionalFormatting>
  <conditionalFormatting sqref="L26">
    <cfRule type="expression" dxfId="521" priority="811">
      <formula>AND($B26="Print",ISNUMBER(L26))</formula>
    </cfRule>
    <cfRule type="expression" dxfId="520" priority="812">
      <formula>AND($B26="OOH",ISNUMBER(L26))</formula>
    </cfRule>
    <cfRule type="expression" dxfId="519" priority="813">
      <formula>AND($B26="Radio",ISNUMBER(L26))</formula>
    </cfRule>
    <cfRule type="expression" dxfId="518" priority="814">
      <formula>AND($B26="Digital Display",ISNUMBER(L26))</formula>
    </cfRule>
    <cfRule type="expression" dxfId="517" priority="815">
      <formula>AND($B26="SEM",ISNUMBER(L26))</formula>
    </cfRule>
    <cfRule type="expression" dxfId="516" priority="816">
      <formula>AND($B26="Cinema",ISNUMBER(L26))</formula>
    </cfRule>
    <cfRule type="expression" dxfId="515" priority="817">
      <formula>AND($B26="Paid Social",ISNUMBER(L26))</formula>
    </cfRule>
    <cfRule type="expression" dxfId="514" priority="818">
      <formula>AND($B26="TV",ISNUMBER(L26))</formula>
    </cfRule>
    <cfRule type="expression" dxfId="513" priority="819">
      <formula>AND($B26="WebTV",ISNUMBER(L26))</formula>
    </cfRule>
  </conditionalFormatting>
  <conditionalFormatting sqref="AC14">
    <cfRule type="expression" dxfId="512" priority="550">
      <formula>AND($B14="Print",ISNUMBER(AC14))</formula>
    </cfRule>
    <cfRule type="expression" dxfId="511" priority="551">
      <formula>AND($B14="OOH",ISNUMBER(AC14))</formula>
    </cfRule>
    <cfRule type="expression" dxfId="510" priority="552">
      <formula>AND($B14="Radio",ISNUMBER(AC14))</formula>
    </cfRule>
    <cfRule type="expression" dxfId="509" priority="553">
      <formula>AND($B14="Digital Display",ISNUMBER(AC14))</formula>
    </cfRule>
    <cfRule type="expression" dxfId="508" priority="554">
      <formula>AND($B14="SEM",ISNUMBER(AC14))</formula>
    </cfRule>
    <cfRule type="expression" dxfId="507" priority="555">
      <formula>AND($B14="Cinema",ISNUMBER(AC14))</formula>
    </cfRule>
    <cfRule type="expression" dxfId="506" priority="556">
      <formula>AND($B14="Paid Social",ISNUMBER(AC14))</formula>
    </cfRule>
    <cfRule type="expression" dxfId="505" priority="557">
      <formula>AND($B14="TV",ISNUMBER(AC14))</formula>
    </cfRule>
    <cfRule type="expression" dxfId="504" priority="558">
      <formula>AND($B14="WebTV",ISNUMBER(AC14))</formula>
    </cfRule>
  </conditionalFormatting>
  <conditionalFormatting sqref="T20:W20">
    <cfRule type="expression" dxfId="503" priority="442">
      <formula>AND($B20="Print",ISNUMBER(T20))</formula>
    </cfRule>
    <cfRule type="expression" dxfId="502" priority="443">
      <formula>AND($B20="OOH",ISNUMBER(T20))</formula>
    </cfRule>
    <cfRule type="expression" dxfId="501" priority="444">
      <formula>AND($B20="Radio",ISNUMBER(T20))</formula>
    </cfRule>
    <cfRule type="expression" dxfId="500" priority="445">
      <formula>AND($B20="Digital Display",ISNUMBER(T20))</formula>
    </cfRule>
    <cfRule type="expression" dxfId="499" priority="446">
      <formula>AND($B20="SEM",ISNUMBER(T20))</formula>
    </cfRule>
    <cfRule type="expression" dxfId="498" priority="447">
      <formula>AND($B20="Cinema",ISNUMBER(T20))</formula>
    </cfRule>
    <cfRule type="expression" dxfId="497" priority="448">
      <formula>AND($B20="Paid Social",ISNUMBER(T20))</formula>
    </cfRule>
    <cfRule type="expression" dxfId="496" priority="449">
      <formula>AND($B20="TV",ISNUMBER(T20))</formula>
    </cfRule>
    <cfRule type="expression" dxfId="495" priority="450">
      <formula>AND($B20="WebTV",ISNUMBER(T20))</formula>
    </cfRule>
  </conditionalFormatting>
  <conditionalFormatting sqref="AP29">
    <cfRule type="expression" dxfId="494" priority="316">
      <formula>AND($B29="Print",ISNUMBER(AP29))</formula>
    </cfRule>
    <cfRule type="expression" dxfId="493" priority="317">
      <formula>AND($B29="OOH",ISNUMBER(AP29))</formula>
    </cfRule>
    <cfRule type="expression" dxfId="492" priority="318">
      <formula>AND($B29="Radio",ISNUMBER(AP29))</formula>
    </cfRule>
    <cfRule type="expression" dxfId="491" priority="319">
      <formula>AND($B29="Digital Display",ISNUMBER(AP29))</formula>
    </cfRule>
    <cfRule type="expression" dxfId="490" priority="320">
      <formula>AND($B29="SEM",ISNUMBER(AP29))</formula>
    </cfRule>
    <cfRule type="expression" dxfId="489" priority="321">
      <formula>AND($B29="Cinema",ISNUMBER(AP29))</formula>
    </cfRule>
    <cfRule type="expression" dxfId="488" priority="322">
      <formula>AND($B29="Paid Social",ISNUMBER(AP29))</formula>
    </cfRule>
    <cfRule type="expression" dxfId="487" priority="323">
      <formula>AND($B29="TV",ISNUMBER(AP29))</formula>
    </cfRule>
    <cfRule type="expression" dxfId="486" priority="324">
      <formula>AND($B29="WebTV",ISNUMBER(AP29))</formula>
    </cfRule>
  </conditionalFormatting>
  <conditionalFormatting sqref="AP20:AS20">
    <cfRule type="expression" dxfId="485" priority="433">
      <formula>AND($B20="Print",ISNUMBER(AP20))</formula>
    </cfRule>
    <cfRule type="expression" dxfId="484" priority="434">
      <formula>AND($B20="OOH",ISNUMBER(AP20))</formula>
    </cfRule>
    <cfRule type="expression" dxfId="483" priority="435">
      <formula>AND($B20="Radio",ISNUMBER(AP20))</formula>
    </cfRule>
    <cfRule type="expression" dxfId="482" priority="436">
      <formula>AND($B20="Digital Display",ISNUMBER(AP20))</formula>
    </cfRule>
    <cfRule type="expression" dxfId="481" priority="437">
      <formula>AND($B20="SEM",ISNUMBER(AP20))</formula>
    </cfRule>
    <cfRule type="expression" dxfId="480" priority="438">
      <formula>AND($B20="Cinema",ISNUMBER(AP20))</formula>
    </cfRule>
    <cfRule type="expression" dxfId="479" priority="439">
      <formula>AND($B20="Paid Social",ISNUMBER(AP20))</formula>
    </cfRule>
    <cfRule type="expression" dxfId="478" priority="440">
      <formula>AND($B20="TV",ISNUMBER(AP20))</formula>
    </cfRule>
    <cfRule type="expression" dxfId="477" priority="441">
      <formula>AND($B20="WebTV",ISNUMBER(AP20))</formula>
    </cfRule>
  </conditionalFormatting>
  <conditionalFormatting sqref="AY20:AZ20">
    <cfRule type="expression" dxfId="476" priority="424">
      <formula>AND($B20="Print",ISNUMBER(AY20))</formula>
    </cfRule>
    <cfRule type="expression" dxfId="475" priority="425">
      <formula>AND($B20="OOH",ISNUMBER(AY20))</formula>
    </cfRule>
    <cfRule type="expression" dxfId="474" priority="426">
      <formula>AND($B20="Radio",ISNUMBER(AY20))</formula>
    </cfRule>
    <cfRule type="expression" dxfId="473" priority="427">
      <formula>AND($B20="Digital Display",ISNUMBER(AY20))</formula>
    </cfRule>
    <cfRule type="expression" dxfId="472" priority="428">
      <formula>AND($B20="SEM",ISNUMBER(AY20))</formula>
    </cfRule>
    <cfRule type="expression" dxfId="471" priority="429">
      <formula>AND($B20="Cinema",ISNUMBER(AY20))</formula>
    </cfRule>
    <cfRule type="expression" dxfId="470" priority="430">
      <formula>AND($B20="Paid Social",ISNUMBER(AY20))</formula>
    </cfRule>
    <cfRule type="expression" dxfId="469" priority="431">
      <formula>AND($B20="TV",ISNUMBER(AY20))</formula>
    </cfRule>
    <cfRule type="expression" dxfId="468" priority="432">
      <formula>AND($B20="WebTV",ISNUMBER(AY20))</formula>
    </cfRule>
  </conditionalFormatting>
  <conditionalFormatting sqref="AC24">
    <cfRule type="expression" dxfId="467" priority="838">
      <formula>AND($B24="Print",ISNUMBER(AC24))</formula>
    </cfRule>
    <cfRule type="expression" dxfId="466" priority="839">
      <formula>AND($B24="OOH",ISNUMBER(AC24))</formula>
    </cfRule>
    <cfRule type="expression" dxfId="465" priority="840">
      <formula>AND($B24="Radio",ISNUMBER(AC24))</formula>
    </cfRule>
    <cfRule type="expression" dxfId="464" priority="841">
      <formula>AND($B24="Digital Display",ISNUMBER(AC24))</formula>
    </cfRule>
    <cfRule type="expression" dxfId="463" priority="842">
      <formula>AND($B24="SEM",ISNUMBER(AC24))</formula>
    </cfRule>
    <cfRule type="expression" dxfId="462" priority="843">
      <formula>AND($B24="Cinema",ISNUMBER(AC24))</formula>
    </cfRule>
    <cfRule type="expression" dxfId="461" priority="844">
      <formula>AND($B24="Paid Social",ISNUMBER(AC24))</formula>
    </cfRule>
    <cfRule type="expression" dxfId="460" priority="845">
      <formula>AND($B24="TV",ISNUMBER(AC24))</formula>
    </cfRule>
    <cfRule type="expression" dxfId="459" priority="846">
      <formula>AND($B24="WebTV",ISNUMBER(AC24))</formula>
    </cfRule>
  </conditionalFormatting>
  <conditionalFormatting sqref="AK26">
    <cfRule type="expression" dxfId="458" priority="775">
      <formula>AND($B26="Print",ISNUMBER(AK26))</formula>
    </cfRule>
    <cfRule type="expression" dxfId="457" priority="776">
      <formula>AND($B26="OOH",ISNUMBER(AK26))</formula>
    </cfRule>
    <cfRule type="expression" dxfId="456" priority="777">
      <formula>AND($B26="Radio",ISNUMBER(AK26))</formula>
    </cfRule>
    <cfRule type="expression" dxfId="455" priority="778">
      <formula>AND($B26="Digital Display",ISNUMBER(AK26))</formula>
    </cfRule>
    <cfRule type="expression" dxfId="454" priority="779">
      <formula>AND($B26="SEM",ISNUMBER(AK26))</formula>
    </cfRule>
    <cfRule type="expression" dxfId="453" priority="780">
      <formula>AND($B26="Cinema",ISNUMBER(AK26))</formula>
    </cfRule>
    <cfRule type="expression" dxfId="452" priority="781">
      <formula>AND($B26="Paid Social",ISNUMBER(AK26))</formula>
    </cfRule>
    <cfRule type="expression" dxfId="451" priority="782">
      <formula>AND($B26="TV",ISNUMBER(AK26))</formula>
    </cfRule>
    <cfRule type="expression" dxfId="450" priority="783">
      <formula>AND($B26="WebTV",ISNUMBER(AK26))</formula>
    </cfRule>
  </conditionalFormatting>
  <conditionalFormatting sqref="AC26">
    <cfRule type="expression" dxfId="449" priority="793">
      <formula>AND($B26="Print",ISNUMBER(AC26))</formula>
    </cfRule>
    <cfRule type="expression" dxfId="448" priority="794">
      <formula>AND($B26="OOH",ISNUMBER(AC26))</formula>
    </cfRule>
    <cfRule type="expression" dxfId="447" priority="795">
      <formula>AND($B26="Radio",ISNUMBER(AC26))</formula>
    </cfRule>
    <cfRule type="expression" dxfId="446" priority="796">
      <formula>AND($B26="Digital Display",ISNUMBER(AC26))</formula>
    </cfRule>
    <cfRule type="expression" dxfId="445" priority="797">
      <formula>AND($B26="SEM",ISNUMBER(AC26))</formula>
    </cfRule>
    <cfRule type="expression" dxfId="444" priority="798">
      <formula>AND($B26="Cinema",ISNUMBER(AC26))</formula>
    </cfRule>
    <cfRule type="expression" dxfId="443" priority="799">
      <formula>AND($B26="Paid Social",ISNUMBER(AC26))</formula>
    </cfRule>
    <cfRule type="expression" dxfId="442" priority="800">
      <formula>AND($B26="TV",ISNUMBER(AC26))</formula>
    </cfRule>
    <cfRule type="expression" dxfId="441" priority="801">
      <formula>AND($B26="WebTV",ISNUMBER(AC26))</formula>
    </cfRule>
  </conditionalFormatting>
  <conditionalFormatting sqref="AG26">
    <cfRule type="expression" dxfId="440" priority="784">
      <formula>AND($B26="Print",ISNUMBER(AG26))</formula>
    </cfRule>
    <cfRule type="expression" dxfId="439" priority="785">
      <formula>AND($B26="OOH",ISNUMBER(AG26))</formula>
    </cfRule>
    <cfRule type="expression" dxfId="438" priority="786">
      <formula>AND($B26="Radio",ISNUMBER(AG26))</formula>
    </cfRule>
    <cfRule type="expression" dxfId="437" priority="787">
      <formula>AND($B26="Digital Display",ISNUMBER(AG26))</formula>
    </cfRule>
    <cfRule type="expression" dxfId="436" priority="788">
      <formula>AND($B26="SEM",ISNUMBER(AG26))</formula>
    </cfRule>
    <cfRule type="expression" dxfId="435" priority="789">
      <formula>AND($B26="Cinema",ISNUMBER(AG26))</formula>
    </cfRule>
    <cfRule type="expression" dxfId="434" priority="790">
      <formula>AND($B26="Paid Social",ISNUMBER(AG26))</formula>
    </cfRule>
    <cfRule type="expression" dxfId="433" priority="791">
      <formula>AND($B26="TV",ISNUMBER(AG26))</formula>
    </cfRule>
    <cfRule type="expression" dxfId="432" priority="792">
      <formula>AND($B26="WebTV",ISNUMBER(AG26))</formula>
    </cfRule>
  </conditionalFormatting>
  <conditionalFormatting sqref="L28">
    <cfRule type="expression" dxfId="431" priority="748">
      <formula>AND($B28="Print",ISNUMBER(L28))</formula>
    </cfRule>
    <cfRule type="expression" dxfId="430" priority="749">
      <formula>AND($B28="OOH",ISNUMBER(L28))</formula>
    </cfRule>
    <cfRule type="expression" dxfId="429" priority="750">
      <formula>AND($B28="Radio",ISNUMBER(L28))</formula>
    </cfRule>
    <cfRule type="expression" dxfId="428" priority="751">
      <formula>AND($B28="Digital Display",ISNUMBER(L28))</formula>
    </cfRule>
    <cfRule type="expression" dxfId="427" priority="752">
      <formula>AND($B28="SEM",ISNUMBER(L28))</formula>
    </cfRule>
    <cfRule type="expression" dxfId="426" priority="753">
      <formula>AND($B28="Cinema",ISNUMBER(L28))</formula>
    </cfRule>
    <cfRule type="expression" dxfId="425" priority="754">
      <formula>AND($B28="Paid Social",ISNUMBER(L28))</formula>
    </cfRule>
    <cfRule type="expression" dxfId="424" priority="755">
      <formula>AND($B28="TV",ISNUMBER(L28))</formula>
    </cfRule>
    <cfRule type="expression" dxfId="423" priority="756">
      <formula>AND($B28="WebTV",ISNUMBER(L28))</formula>
    </cfRule>
  </conditionalFormatting>
  <conditionalFormatting sqref="P28">
    <cfRule type="expression" dxfId="422" priority="739">
      <formula>AND($B28="Print",ISNUMBER(P28))</formula>
    </cfRule>
    <cfRule type="expression" dxfId="421" priority="740">
      <formula>AND($B28="OOH",ISNUMBER(P28))</formula>
    </cfRule>
    <cfRule type="expression" dxfId="420" priority="741">
      <formula>AND($B28="Radio",ISNUMBER(P28))</formula>
    </cfRule>
    <cfRule type="expression" dxfId="419" priority="742">
      <formula>AND($B28="Digital Display",ISNUMBER(P28))</formula>
    </cfRule>
    <cfRule type="expression" dxfId="418" priority="743">
      <formula>AND($B28="SEM",ISNUMBER(P28))</formula>
    </cfRule>
    <cfRule type="expression" dxfId="417" priority="744">
      <formula>AND($B28="Cinema",ISNUMBER(P28))</formula>
    </cfRule>
    <cfRule type="expression" dxfId="416" priority="745">
      <formula>AND($B28="Paid Social",ISNUMBER(P28))</formula>
    </cfRule>
    <cfRule type="expression" dxfId="415" priority="746">
      <formula>AND($B28="TV",ISNUMBER(P28))</formula>
    </cfRule>
    <cfRule type="expression" dxfId="414" priority="747">
      <formula>AND($B28="WebTV",ISNUMBER(P28))</formula>
    </cfRule>
  </conditionalFormatting>
  <conditionalFormatting sqref="T28 X28">
    <cfRule type="expression" dxfId="413" priority="730">
      <formula>AND($B28="Print",ISNUMBER(T28))</formula>
    </cfRule>
    <cfRule type="expression" dxfId="412" priority="731">
      <formula>AND($B28="OOH",ISNUMBER(T28))</formula>
    </cfRule>
    <cfRule type="expression" dxfId="411" priority="732">
      <formula>AND($B28="Radio",ISNUMBER(T28))</formula>
    </cfRule>
    <cfRule type="expression" dxfId="410" priority="733">
      <formula>AND($B28="Digital Display",ISNUMBER(T28))</formula>
    </cfRule>
    <cfRule type="expression" dxfId="409" priority="734">
      <formula>AND($B28="SEM",ISNUMBER(T28))</formula>
    </cfRule>
    <cfRule type="expression" dxfId="408" priority="735">
      <formula>AND($B28="Cinema",ISNUMBER(T28))</formula>
    </cfRule>
    <cfRule type="expression" dxfId="407" priority="736">
      <formula>AND($B28="Paid Social",ISNUMBER(T28))</formula>
    </cfRule>
    <cfRule type="expression" dxfId="406" priority="737">
      <formula>AND($B28="TV",ISNUMBER(T28))</formula>
    </cfRule>
    <cfRule type="expression" dxfId="405" priority="738">
      <formula>AND($B28="WebTV",ISNUMBER(T28))</formula>
    </cfRule>
  </conditionalFormatting>
  <conditionalFormatting sqref="AG28">
    <cfRule type="expression" dxfId="404" priority="712">
      <formula>AND($B28="Print",ISNUMBER(AG28))</formula>
    </cfRule>
    <cfRule type="expression" dxfId="403" priority="713">
      <formula>AND($B28="OOH",ISNUMBER(AG28))</formula>
    </cfRule>
    <cfRule type="expression" dxfId="402" priority="714">
      <formula>AND($B28="Radio",ISNUMBER(AG28))</formula>
    </cfRule>
    <cfRule type="expression" dxfId="401" priority="715">
      <formula>AND($B28="Digital Display",ISNUMBER(AG28))</formula>
    </cfRule>
    <cfRule type="expression" dxfId="400" priority="716">
      <formula>AND($B28="SEM",ISNUMBER(AG28))</formula>
    </cfRule>
    <cfRule type="expression" dxfId="399" priority="717">
      <formula>AND($B28="Cinema",ISNUMBER(AG28))</formula>
    </cfRule>
    <cfRule type="expression" dxfId="398" priority="718">
      <formula>AND($B28="Paid Social",ISNUMBER(AG28))</formula>
    </cfRule>
    <cfRule type="expression" dxfId="397" priority="719">
      <formula>AND($B28="TV",ISNUMBER(AG28))</formula>
    </cfRule>
    <cfRule type="expression" dxfId="396" priority="720">
      <formula>AND($B28="WebTV",ISNUMBER(AG28))</formula>
    </cfRule>
  </conditionalFormatting>
  <conditionalFormatting sqref="AK28">
    <cfRule type="expression" dxfId="395" priority="703">
      <formula>AND($B28="Print",ISNUMBER(AK28))</formula>
    </cfRule>
    <cfRule type="expression" dxfId="394" priority="704">
      <formula>AND($B28="OOH",ISNUMBER(AK28))</formula>
    </cfRule>
    <cfRule type="expression" dxfId="393" priority="705">
      <formula>AND($B28="Radio",ISNUMBER(AK28))</formula>
    </cfRule>
    <cfRule type="expression" dxfId="392" priority="706">
      <formula>AND($B28="Digital Display",ISNUMBER(AK28))</formula>
    </cfRule>
    <cfRule type="expression" dxfId="391" priority="707">
      <formula>AND($B28="SEM",ISNUMBER(AK28))</formula>
    </cfRule>
    <cfRule type="expression" dxfId="390" priority="708">
      <formula>AND($B28="Cinema",ISNUMBER(AK28))</formula>
    </cfRule>
    <cfRule type="expression" dxfId="389" priority="709">
      <formula>AND($B28="Paid Social",ISNUMBER(AK28))</formula>
    </cfRule>
    <cfRule type="expression" dxfId="388" priority="710">
      <formula>AND($B28="TV",ISNUMBER(AK28))</formula>
    </cfRule>
    <cfRule type="expression" dxfId="387" priority="711">
      <formula>AND($B28="WebTV",ISNUMBER(AK28))</formula>
    </cfRule>
  </conditionalFormatting>
  <conditionalFormatting sqref="AP28">
    <cfRule type="expression" dxfId="386" priority="694">
      <formula>AND($B28="Print",ISNUMBER(AP28))</formula>
    </cfRule>
    <cfRule type="expression" dxfId="385" priority="695">
      <formula>AND($B28="OOH",ISNUMBER(AP28))</formula>
    </cfRule>
    <cfRule type="expression" dxfId="384" priority="696">
      <formula>AND($B28="Radio",ISNUMBER(AP28))</formula>
    </cfRule>
    <cfRule type="expression" dxfId="383" priority="697">
      <formula>AND($B28="Digital Display",ISNUMBER(AP28))</formula>
    </cfRule>
    <cfRule type="expression" dxfId="382" priority="698">
      <formula>AND($B28="SEM",ISNUMBER(AP28))</formula>
    </cfRule>
    <cfRule type="expression" dxfId="381" priority="699">
      <formula>AND($B28="Cinema",ISNUMBER(AP28))</formula>
    </cfRule>
    <cfRule type="expression" dxfId="380" priority="700">
      <formula>AND($B28="Paid Social",ISNUMBER(AP28))</formula>
    </cfRule>
    <cfRule type="expression" dxfId="379" priority="701">
      <formula>AND($B28="TV",ISNUMBER(AP28))</formula>
    </cfRule>
    <cfRule type="expression" dxfId="378" priority="702">
      <formula>AND($B28="WebTV",ISNUMBER(AP28))</formula>
    </cfRule>
  </conditionalFormatting>
  <conditionalFormatting sqref="AT28">
    <cfRule type="expression" dxfId="377" priority="685">
      <formula>AND($B28="Print",ISNUMBER(AT28))</formula>
    </cfRule>
    <cfRule type="expression" dxfId="376" priority="686">
      <formula>AND($B28="OOH",ISNUMBER(AT28))</formula>
    </cfRule>
    <cfRule type="expression" dxfId="375" priority="687">
      <formula>AND($B28="Radio",ISNUMBER(AT28))</formula>
    </cfRule>
    <cfRule type="expression" dxfId="374" priority="688">
      <formula>AND($B28="Digital Display",ISNUMBER(AT28))</formula>
    </cfRule>
    <cfRule type="expression" dxfId="373" priority="689">
      <formula>AND($B28="SEM",ISNUMBER(AT28))</formula>
    </cfRule>
    <cfRule type="expression" dxfId="372" priority="690">
      <formula>AND($B28="Cinema",ISNUMBER(AT28))</formula>
    </cfRule>
    <cfRule type="expression" dxfId="371" priority="691">
      <formula>AND($B28="Paid Social",ISNUMBER(AT28))</formula>
    </cfRule>
    <cfRule type="expression" dxfId="370" priority="692">
      <formula>AND($B28="TV",ISNUMBER(AT28))</formula>
    </cfRule>
    <cfRule type="expression" dxfId="369" priority="693">
      <formula>AND($B28="WebTV",ISNUMBER(AT28))</formula>
    </cfRule>
  </conditionalFormatting>
  <conditionalFormatting sqref="BC28">
    <cfRule type="expression" dxfId="368" priority="676">
      <formula>AND($B28="Print",ISNUMBER(BC28))</formula>
    </cfRule>
    <cfRule type="expression" dxfId="367" priority="677">
      <formula>AND($B28="OOH",ISNUMBER(BC28))</formula>
    </cfRule>
    <cfRule type="expression" dxfId="366" priority="678">
      <formula>AND($B28="Radio",ISNUMBER(BC28))</formula>
    </cfRule>
    <cfRule type="expression" dxfId="365" priority="679">
      <formula>AND($B28="Digital Display",ISNUMBER(BC28))</formula>
    </cfRule>
    <cfRule type="expression" dxfId="364" priority="680">
      <formula>AND($B28="SEM",ISNUMBER(BC28))</formula>
    </cfRule>
    <cfRule type="expression" dxfId="363" priority="681">
      <formula>AND($B28="Cinema",ISNUMBER(BC28))</formula>
    </cfRule>
    <cfRule type="expression" dxfId="362" priority="682">
      <formula>AND($B28="Paid Social",ISNUMBER(BC28))</formula>
    </cfRule>
    <cfRule type="expression" dxfId="361" priority="683">
      <formula>AND($B28="TV",ISNUMBER(BC28))</formula>
    </cfRule>
    <cfRule type="expression" dxfId="360" priority="684">
      <formula>AND($B28="WebTV",ISNUMBER(BC28))</formula>
    </cfRule>
  </conditionalFormatting>
  <conditionalFormatting sqref="G18">
    <cfRule type="expression" dxfId="359" priority="586">
      <formula>AND($B18="Print",ISNUMBER(G18))</formula>
    </cfRule>
    <cfRule type="expression" dxfId="358" priority="587">
      <formula>AND($B18="OOH",ISNUMBER(G18))</formula>
    </cfRule>
    <cfRule type="expression" dxfId="357" priority="588">
      <formula>AND($B18="Radio",ISNUMBER(G18))</formula>
    </cfRule>
    <cfRule type="expression" dxfId="356" priority="589">
      <formula>AND($B18="Digital Display",ISNUMBER(G18))</formula>
    </cfRule>
    <cfRule type="expression" dxfId="355" priority="590">
      <formula>AND($B18="SEM",ISNUMBER(G18))</formula>
    </cfRule>
    <cfRule type="expression" dxfId="354" priority="591">
      <formula>AND($B18="Cinema",ISNUMBER(G18))</formula>
    </cfRule>
    <cfRule type="expression" dxfId="353" priority="592">
      <formula>AND($B18="Paid Social",ISNUMBER(G18))</formula>
    </cfRule>
    <cfRule type="expression" dxfId="352" priority="593">
      <formula>AND($B18="TV",ISNUMBER(G18))</formula>
    </cfRule>
    <cfRule type="expression" dxfId="351" priority="594">
      <formula>AND($B18="WebTV",ISNUMBER(G18))</formula>
    </cfRule>
  </conditionalFormatting>
  <conditionalFormatting sqref="X19">
    <cfRule type="expression" dxfId="350" priority="505">
      <formula>AND($B19="Print",ISNUMBER(X19))</formula>
    </cfRule>
    <cfRule type="expression" dxfId="349" priority="506">
      <formula>AND($B19="OOH",ISNUMBER(X19))</formula>
    </cfRule>
    <cfRule type="expression" dxfId="348" priority="507">
      <formula>AND($B19="Radio",ISNUMBER(X19))</formula>
    </cfRule>
    <cfRule type="expression" dxfId="347" priority="508">
      <formula>AND($B19="Digital Display",ISNUMBER(X19))</formula>
    </cfRule>
    <cfRule type="expression" dxfId="346" priority="509">
      <formula>AND($B19="SEM",ISNUMBER(X19))</formula>
    </cfRule>
    <cfRule type="expression" dxfId="345" priority="510">
      <formula>AND($B19="Cinema",ISNUMBER(X19))</formula>
    </cfRule>
    <cfRule type="expression" dxfId="344" priority="511">
      <formula>AND($B19="Paid Social",ISNUMBER(X19))</formula>
    </cfRule>
    <cfRule type="expression" dxfId="343" priority="512">
      <formula>AND($B19="TV",ISNUMBER(X19))</formula>
    </cfRule>
    <cfRule type="expression" dxfId="342" priority="513">
      <formula>AND($B19="WebTV",ISNUMBER(X19))</formula>
    </cfRule>
  </conditionalFormatting>
  <conditionalFormatting sqref="P18">
    <cfRule type="expression" dxfId="341" priority="568">
      <formula>AND($B18="Print",ISNUMBER(P18))</formula>
    </cfRule>
    <cfRule type="expression" dxfId="340" priority="569">
      <formula>AND($B18="OOH",ISNUMBER(P18))</formula>
    </cfRule>
    <cfRule type="expression" dxfId="339" priority="570">
      <formula>AND($B18="Radio",ISNUMBER(P18))</formula>
    </cfRule>
    <cfRule type="expression" dxfId="338" priority="571">
      <formula>AND($B18="Digital Display",ISNUMBER(P18))</formula>
    </cfRule>
    <cfRule type="expression" dxfId="337" priority="572">
      <formula>AND($B18="SEM",ISNUMBER(P18))</formula>
    </cfRule>
    <cfRule type="expression" dxfId="336" priority="573">
      <formula>AND($B18="Cinema",ISNUMBER(P18))</formula>
    </cfRule>
    <cfRule type="expression" dxfId="335" priority="574">
      <formula>AND($B18="Paid Social",ISNUMBER(P18))</formula>
    </cfRule>
    <cfRule type="expression" dxfId="334" priority="575">
      <formula>AND($B18="TV",ISNUMBER(P18))</formula>
    </cfRule>
    <cfRule type="expression" dxfId="333" priority="576">
      <formula>AND($B18="WebTV",ISNUMBER(P18))</formula>
    </cfRule>
  </conditionalFormatting>
  <conditionalFormatting sqref="AT29">
    <cfRule type="expression" dxfId="332" priority="325">
      <formula>AND($B29="Print",ISNUMBER(AT29))</formula>
    </cfRule>
    <cfRule type="expression" dxfId="331" priority="326">
      <formula>AND($B29="OOH",ISNUMBER(AT29))</formula>
    </cfRule>
    <cfRule type="expression" dxfId="330" priority="327">
      <formula>AND($B29="Radio",ISNUMBER(AT29))</formula>
    </cfRule>
    <cfRule type="expression" dxfId="329" priority="328">
      <formula>AND($B29="Digital Display",ISNUMBER(AT29))</formula>
    </cfRule>
    <cfRule type="expression" dxfId="328" priority="329">
      <formula>AND($B29="SEM",ISNUMBER(AT29))</formula>
    </cfRule>
    <cfRule type="expression" dxfId="327" priority="330">
      <formula>AND($B29="Cinema",ISNUMBER(AT29))</formula>
    </cfRule>
    <cfRule type="expression" dxfId="326" priority="331">
      <formula>AND($B29="Paid Social",ISNUMBER(AT29))</formula>
    </cfRule>
    <cfRule type="expression" dxfId="325" priority="332">
      <formula>AND($B29="TV",ISNUMBER(AT29))</formula>
    </cfRule>
    <cfRule type="expression" dxfId="324" priority="333">
      <formula>AND($B29="WebTV",ISNUMBER(AT29))</formula>
    </cfRule>
  </conditionalFormatting>
  <conditionalFormatting sqref="G10:K11">
    <cfRule type="expression" dxfId="323" priority="262">
      <formula>AND($D10="Print",ISNUMBER(G10))</formula>
    </cfRule>
    <cfRule type="expression" dxfId="322" priority="263">
      <formula>AND($D10="OOH",ISNUMBER(G10))</formula>
    </cfRule>
    <cfRule type="expression" dxfId="321" priority="264">
      <formula>AND($D10="Radio",ISNUMBER(G10))</formula>
    </cfRule>
    <cfRule type="expression" dxfId="320" priority="265">
      <formula>AND($D10="Digital Display",ISNUMBER(G10))</formula>
    </cfRule>
    <cfRule type="expression" dxfId="319" priority="266">
      <formula>AND($D10="SEM",ISNUMBER(G10))</formula>
    </cfRule>
    <cfRule type="expression" dxfId="318" priority="267">
      <formula>AND($D10="Cinema",ISNUMBER(G10))</formula>
    </cfRule>
    <cfRule type="expression" dxfId="317" priority="268">
      <formula>AND($D10="Paid Social",ISNUMBER(G10))</formula>
    </cfRule>
    <cfRule type="expression" dxfId="316" priority="269">
      <formula>AND($D10="TV",ISNUMBER(G10))</formula>
    </cfRule>
    <cfRule type="expression" dxfId="315" priority="270">
      <formula>AND($D10="WebTV",ISNUMBER(G10))</formula>
    </cfRule>
  </conditionalFormatting>
  <conditionalFormatting sqref="L20 AT20 X20">
    <cfRule type="expression" dxfId="314" priority="469">
      <formula>AND($B20="Print",ISNUMBER(L20))</formula>
    </cfRule>
    <cfRule type="expression" dxfId="313" priority="470">
      <formula>AND($B20="OOH",ISNUMBER(L20))</formula>
    </cfRule>
    <cfRule type="expression" dxfId="312" priority="471">
      <formula>AND($B20="Radio",ISNUMBER(L20))</formula>
    </cfRule>
    <cfRule type="expression" dxfId="311" priority="472">
      <formula>AND($B20="Digital Display",ISNUMBER(L20))</formula>
    </cfRule>
    <cfRule type="expression" dxfId="310" priority="473">
      <formula>AND($B20="SEM",ISNUMBER(L20))</formula>
    </cfRule>
    <cfRule type="expression" dxfId="309" priority="474">
      <formula>AND($B20="Cinema",ISNUMBER(L20))</formula>
    </cfRule>
    <cfRule type="expression" dxfId="308" priority="475">
      <formula>AND($B20="Paid Social",ISNUMBER(L20))</formula>
    </cfRule>
    <cfRule type="expression" dxfId="307" priority="476">
      <formula>AND($B20="TV",ISNUMBER(L20))</formula>
    </cfRule>
    <cfRule type="expression" dxfId="306" priority="477">
      <formula>AND($B20="WebTV",ISNUMBER(L20))</formula>
    </cfRule>
  </conditionalFormatting>
  <conditionalFormatting sqref="G20:K20">
    <cfRule type="expression" dxfId="305" priority="460">
      <formula>AND($B20="Print",ISNUMBER(G20))</formula>
    </cfRule>
    <cfRule type="expression" dxfId="304" priority="461">
      <formula>AND($B20="OOH",ISNUMBER(G20))</formula>
    </cfRule>
    <cfRule type="expression" dxfId="303" priority="462">
      <formula>AND($B20="Radio",ISNUMBER(G20))</formula>
    </cfRule>
    <cfRule type="expression" dxfId="302" priority="463">
      <formula>AND($B20="Digital Display",ISNUMBER(G20))</formula>
    </cfRule>
    <cfRule type="expression" dxfId="301" priority="464">
      <formula>AND($B20="SEM",ISNUMBER(G20))</formula>
    </cfRule>
    <cfRule type="expression" dxfId="300" priority="465">
      <formula>AND($B20="Cinema",ISNUMBER(G20))</formula>
    </cfRule>
    <cfRule type="expression" dxfId="299" priority="466">
      <formula>AND($B20="Paid Social",ISNUMBER(G20))</formula>
    </cfRule>
    <cfRule type="expression" dxfId="298" priority="467">
      <formula>AND($B20="TV",ISNUMBER(G20))</formula>
    </cfRule>
    <cfRule type="expression" dxfId="297" priority="468">
      <formula>AND($B20="WebTV",ISNUMBER(G20))</formula>
    </cfRule>
  </conditionalFormatting>
  <conditionalFormatting sqref="P20:S20">
    <cfRule type="expression" dxfId="296" priority="451">
      <formula>AND($B20="Print",ISNUMBER(P20))</formula>
    </cfRule>
    <cfRule type="expression" dxfId="295" priority="452">
      <formula>AND($B20="OOH",ISNUMBER(P20))</formula>
    </cfRule>
    <cfRule type="expression" dxfId="294" priority="453">
      <formula>AND($B20="Radio",ISNUMBER(P20))</formula>
    </cfRule>
    <cfRule type="expression" dxfId="293" priority="454">
      <formula>AND($B20="Digital Display",ISNUMBER(P20))</formula>
    </cfRule>
    <cfRule type="expression" dxfId="292" priority="455">
      <formula>AND($B20="SEM",ISNUMBER(P20))</formula>
    </cfRule>
    <cfRule type="expression" dxfId="291" priority="456">
      <formula>AND($B20="Cinema",ISNUMBER(P20))</formula>
    </cfRule>
    <cfRule type="expression" dxfId="290" priority="457">
      <formula>AND($B20="Paid Social",ISNUMBER(P20))</formula>
    </cfRule>
    <cfRule type="expression" dxfId="289" priority="458">
      <formula>AND($B20="TV",ISNUMBER(P20))</formula>
    </cfRule>
    <cfRule type="expression" dxfId="288" priority="459">
      <formula>AND($B20="WebTV",ISNUMBER(P20))</formula>
    </cfRule>
  </conditionalFormatting>
  <conditionalFormatting sqref="AT16">
    <cfRule type="expression" dxfId="287" priority="343">
      <formula>AND($B16="Print",ISNUMBER(AT16))</formula>
    </cfRule>
    <cfRule type="expression" dxfId="286" priority="344">
      <formula>AND($B16="OOH",ISNUMBER(AT16))</formula>
    </cfRule>
    <cfRule type="expression" dxfId="285" priority="345">
      <formula>AND($B16="Radio",ISNUMBER(AT16))</formula>
    </cfRule>
    <cfRule type="expression" dxfId="284" priority="346">
      <formula>AND($B16="Digital Display",ISNUMBER(AT16))</formula>
    </cfRule>
    <cfRule type="expression" dxfId="283" priority="347">
      <formula>AND($B16="SEM",ISNUMBER(AT16))</formula>
    </cfRule>
    <cfRule type="expression" dxfId="282" priority="348">
      <formula>AND($B16="Cinema",ISNUMBER(AT16))</formula>
    </cfRule>
    <cfRule type="expression" dxfId="281" priority="349">
      <formula>AND($B16="Paid Social",ISNUMBER(AT16))</formula>
    </cfRule>
    <cfRule type="expression" dxfId="280" priority="350">
      <formula>AND($B16="TV",ISNUMBER(AT16))</formula>
    </cfRule>
    <cfRule type="expression" dxfId="279" priority="351">
      <formula>AND($B16="WebTV",ISNUMBER(AT16))</formula>
    </cfRule>
  </conditionalFormatting>
  <conditionalFormatting sqref="AP16">
    <cfRule type="expression" dxfId="278" priority="334">
      <formula>AND($B16="Print",ISNUMBER(AP16))</formula>
    </cfRule>
    <cfRule type="expression" dxfId="277" priority="335">
      <formula>AND($B16="OOH",ISNUMBER(AP16))</formula>
    </cfRule>
    <cfRule type="expression" dxfId="276" priority="336">
      <formula>AND($B16="Radio",ISNUMBER(AP16))</formula>
    </cfRule>
    <cfRule type="expression" dxfId="275" priority="337">
      <formula>AND($B16="Digital Display",ISNUMBER(AP16))</formula>
    </cfRule>
    <cfRule type="expression" dxfId="274" priority="338">
      <formula>AND($B16="SEM",ISNUMBER(AP16))</formula>
    </cfRule>
    <cfRule type="expression" dxfId="273" priority="339">
      <formula>AND($B16="Cinema",ISNUMBER(AP16))</formula>
    </cfRule>
    <cfRule type="expression" dxfId="272" priority="340">
      <formula>AND($B16="Paid Social",ISNUMBER(AP16))</formula>
    </cfRule>
    <cfRule type="expression" dxfId="271" priority="341">
      <formula>AND($B16="TV",ISNUMBER(AP16))</formula>
    </cfRule>
    <cfRule type="expression" dxfId="270" priority="342">
      <formula>AND($B16="WebTV",ISNUMBER(AP16))</formula>
    </cfRule>
  </conditionalFormatting>
  <conditionalFormatting sqref="G9 L9 P9 T9 X9 AC9:AC10 AG9:AG10 AK9:AK10 AP9 AT9 AY9 BC9 X11 L11 BC11">
    <cfRule type="expression" dxfId="269" priority="280">
      <formula>AND($D9="Print",ISNUMBER(G9))</formula>
    </cfRule>
    <cfRule type="expression" dxfId="268" priority="281">
      <formula>AND($D9="OOH",ISNUMBER(G9))</formula>
    </cfRule>
    <cfRule type="expression" dxfId="267" priority="282">
      <formula>AND($D9="Radio",ISNUMBER(G9))</formula>
    </cfRule>
    <cfRule type="expression" dxfId="266" priority="283">
      <formula>AND($D9="Digital Display",ISNUMBER(G9))</formula>
    </cfRule>
    <cfRule type="expression" dxfId="265" priority="284">
      <formula>AND($D9="SEM",ISNUMBER(G9))</formula>
    </cfRule>
    <cfRule type="expression" dxfId="264" priority="285">
      <formula>AND($D9="Cinema",ISNUMBER(G9))</formula>
    </cfRule>
    <cfRule type="expression" dxfId="263" priority="286">
      <formula>AND($D9="Paid Social",ISNUMBER(G9))</formula>
    </cfRule>
    <cfRule type="expression" dxfId="262" priority="287">
      <formula>AND($D9="TV",ISNUMBER(G9))</formula>
    </cfRule>
    <cfRule type="expression" dxfId="261" priority="288">
      <formula>AND($D9="WebTV",ISNUMBER(G9))</formula>
    </cfRule>
  </conditionalFormatting>
  <conditionalFormatting sqref="T12:W12">
    <cfRule type="expression" dxfId="260" priority="199">
      <formula>AND($D12="Print",ISNUMBER(T12))</formula>
    </cfRule>
    <cfRule type="expression" dxfId="259" priority="200">
      <formula>AND($D12="OOH",ISNUMBER(T12))</formula>
    </cfRule>
    <cfRule type="expression" dxfId="258" priority="201">
      <formula>AND($D12="Radio",ISNUMBER(T12))</formula>
    </cfRule>
    <cfRule type="expression" dxfId="257" priority="202">
      <formula>AND($D12="Digital Display",ISNUMBER(T12))</formula>
    </cfRule>
    <cfRule type="expression" dxfId="256" priority="203">
      <formula>AND($D12="SEM",ISNUMBER(T12))</formula>
    </cfRule>
    <cfRule type="expression" dxfId="255" priority="204">
      <formula>AND($D12="Cinema",ISNUMBER(T12))</formula>
    </cfRule>
    <cfRule type="expression" dxfId="254" priority="205">
      <formula>AND($D12="Paid Social",ISNUMBER(T12))</formula>
    </cfRule>
    <cfRule type="expression" dxfId="253" priority="206">
      <formula>AND($D12="TV",ISNUMBER(T12))</formula>
    </cfRule>
    <cfRule type="expression" dxfId="252" priority="207">
      <formula>AND($D12="WebTV",ISNUMBER(T12))</formula>
    </cfRule>
  </conditionalFormatting>
  <conditionalFormatting sqref="P10:S11">
    <cfRule type="expression" dxfId="251" priority="253">
      <formula>AND($D10="Print",ISNUMBER(P10))</formula>
    </cfRule>
    <cfRule type="expression" dxfId="250" priority="254">
      <formula>AND($D10="OOH",ISNUMBER(P10))</formula>
    </cfRule>
    <cfRule type="expression" dxfId="249" priority="255">
      <formula>AND($D10="Radio",ISNUMBER(P10))</formula>
    </cfRule>
    <cfRule type="expression" dxfId="248" priority="256">
      <formula>AND($D10="Digital Display",ISNUMBER(P10))</formula>
    </cfRule>
    <cfRule type="expression" dxfId="247" priority="257">
      <formula>AND($D10="SEM",ISNUMBER(P10))</formula>
    </cfRule>
    <cfRule type="expression" dxfId="246" priority="258">
      <formula>AND($D10="Cinema",ISNUMBER(P10))</formula>
    </cfRule>
    <cfRule type="expression" dxfId="245" priority="259">
      <formula>AND($D10="Paid Social",ISNUMBER(P10))</formula>
    </cfRule>
    <cfRule type="expression" dxfId="244" priority="260">
      <formula>AND($D10="TV",ISNUMBER(P10))</formula>
    </cfRule>
    <cfRule type="expression" dxfId="243" priority="261">
      <formula>AND($D10="WebTV",ISNUMBER(P10))</formula>
    </cfRule>
  </conditionalFormatting>
  <conditionalFormatting sqref="T10:W11">
    <cfRule type="expression" dxfId="242" priority="244">
      <formula>AND($D10="Print",ISNUMBER(T10))</formula>
    </cfRule>
    <cfRule type="expression" dxfId="241" priority="245">
      <formula>AND($D10="OOH",ISNUMBER(T10))</formula>
    </cfRule>
    <cfRule type="expression" dxfId="240" priority="246">
      <formula>AND($D10="Radio",ISNUMBER(T10))</formula>
    </cfRule>
    <cfRule type="expression" dxfId="239" priority="247">
      <formula>AND($D10="Digital Display",ISNUMBER(T10))</formula>
    </cfRule>
    <cfRule type="expression" dxfId="238" priority="248">
      <formula>AND($D10="SEM",ISNUMBER(T10))</formula>
    </cfRule>
    <cfRule type="expression" dxfId="237" priority="249">
      <formula>AND($D10="Cinema",ISNUMBER(T10))</formula>
    </cfRule>
    <cfRule type="expression" dxfId="236" priority="250">
      <formula>AND($D10="Paid Social",ISNUMBER(T10))</formula>
    </cfRule>
    <cfRule type="expression" dxfId="235" priority="251">
      <formula>AND($D10="TV",ISNUMBER(T10))</formula>
    </cfRule>
    <cfRule type="expression" dxfId="234" priority="252">
      <formula>AND($D10="WebTV",ISNUMBER(T10))</formula>
    </cfRule>
  </conditionalFormatting>
  <conditionalFormatting sqref="AP10:AS11">
    <cfRule type="expression" dxfId="233" priority="235">
      <formula>AND($D10="Print",ISNUMBER(AP10))</formula>
    </cfRule>
    <cfRule type="expression" dxfId="232" priority="236">
      <formula>AND($D10="OOH",ISNUMBER(AP10))</formula>
    </cfRule>
    <cfRule type="expression" dxfId="231" priority="237">
      <formula>AND($D10="Radio",ISNUMBER(AP10))</formula>
    </cfRule>
    <cfRule type="expression" dxfId="230" priority="238">
      <formula>AND($D10="Digital Display",ISNUMBER(AP10))</formula>
    </cfRule>
    <cfRule type="expression" dxfId="229" priority="239">
      <formula>AND($D10="SEM",ISNUMBER(AP10))</formula>
    </cfRule>
    <cfRule type="expression" dxfId="228" priority="240">
      <formula>AND($D10="Cinema",ISNUMBER(AP10))</formula>
    </cfRule>
    <cfRule type="expression" dxfId="227" priority="241">
      <formula>AND($D10="Paid Social",ISNUMBER(AP10))</formula>
    </cfRule>
    <cfRule type="expression" dxfId="226" priority="242">
      <formula>AND($D10="TV",ISNUMBER(AP10))</formula>
    </cfRule>
    <cfRule type="expression" dxfId="225" priority="243">
      <formula>AND($D10="WebTV",ISNUMBER(AP10))</formula>
    </cfRule>
  </conditionalFormatting>
  <conditionalFormatting sqref="AY11:BB11">
    <cfRule type="expression" dxfId="224" priority="226">
      <formula>AND($D11="Print",ISNUMBER(AY11))</formula>
    </cfRule>
    <cfRule type="expression" dxfId="223" priority="227">
      <formula>AND($D11="OOH",ISNUMBER(AY11))</formula>
    </cfRule>
    <cfRule type="expression" dxfId="222" priority="228">
      <formula>AND($D11="Radio",ISNUMBER(AY11))</formula>
    </cfRule>
    <cfRule type="expression" dxfId="221" priority="229">
      <formula>AND($D11="Digital Display",ISNUMBER(AY11))</formula>
    </cfRule>
    <cfRule type="expression" dxfId="220" priority="230">
      <formula>AND($D11="SEM",ISNUMBER(AY11))</formula>
    </cfRule>
    <cfRule type="expression" dxfId="219" priority="231">
      <formula>AND($D11="Cinema",ISNUMBER(AY11))</formula>
    </cfRule>
    <cfRule type="expression" dxfId="218" priority="232">
      <formula>AND($D11="Paid Social",ISNUMBER(AY11))</formula>
    </cfRule>
    <cfRule type="expression" dxfId="217" priority="233">
      <formula>AND($D11="TV",ISNUMBER(AY11))</formula>
    </cfRule>
    <cfRule type="expression" dxfId="216" priority="234">
      <formula>AND($D11="WebTV",ISNUMBER(AY11))</formula>
    </cfRule>
  </conditionalFormatting>
  <conditionalFormatting sqref="G12:K12">
    <cfRule type="expression" dxfId="215" priority="217">
      <formula>AND($D12="Print",ISNUMBER(G12))</formula>
    </cfRule>
    <cfRule type="expression" dxfId="214" priority="218">
      <formula>AND($D12="OOH",ISNUMBER(G12))</formula>
    </cfRule>
    <cfRule type="expression" dxfId="213" priority="219">
      <formula>AND($D12="Radio",ISNUMBER(G12))</formula>
    </cfRule>
    <cfRule type="expression" dxfId="212" priority="220">
      <formula>AND($D12="Digital Display",ISNUMBER(G12))</formula>
    </cfRule>
    <cfRule type="expression" dxfId="211" priority="221">
      <formula>AND($D12="SEM",ISNUMBER(G12))</formula>
    </cfRule>
    <cfRule type="expression" dxfId="210" priority="222">
      <formula>AND($D12="Cinema",ISNUMBER(G12))</formula>
    </cfRule>
    <cfRule type="expression" dxfId="209" priority="223">
      <formula>AND($D12="Paid Social",ISNUMBER(G12))</formula>
    </cfRule>
    <cfRule type="expression" dxfId="208" priority="224">
      <formula>AND($D12="TV",ISNUMBER(G12))</formula>
    </cfRule>
    <cfRule type="expression" dxfId="207" priority="225">
      <formula>AND($D12="WebTV",ISNUMBER(G12))</formula>
    </cfRule>
  </conditionalFormatting>
  <conditionalFormatting sqref="P12:S12">
    <cfRule type="expression" dxfId="206" priority="208">
      <formula>AND($D12="Print",ISNUMBER(P12))</formula>
    </cfRule>
    <cfRule type="expression" dxfId="205" priority="209">
      <formula>AND($D12="OOH",ISNUMBER(P12))</formula>
    </cfRule>
    <cfRule type="expression" dxfId="204" priority="210">
      <formula>AND($D12="Radio",ISNUMBER(P12))</formula>
    </cfRule>
    <cfRule type="expression" dxfId="203" priority="211">
      <formula>AND($D12="Digital Display",ISNUMBER(P12))</formula>
    </cfRule>
    <cfRule type="expression" dxfId="202" priority="212">
      <formula>AND($D12="SEM",ISNUMBER(P12))</formula>
    </cfRule>
    <cfRule type="expression" dxfId="201" priority="213">
      <formula>AND($D12="Cinema",ISNUMBER(P12))</formula>
    </cfRule>
    <cfRule type="expression" dxfId="200" priority="214">
      <formula>AND($D12="Paid Social",ISNUMBER(P12))</formula>
    </cfRule>
    <cfRule type="expression" dxfId="199" priority="215">
      <formula>AND($D12="TV",ISNUMBER(P12))</formula>
    </cfRule>
    <cfRule type="expression" dxfId="198" priority="216">
      <formula>AND($D12="WebTV",ISNUMBER(P12))</formula>
    </cfRule>
  </conditionalFormatting>
  <conditionalFormatting sqref="AC12:AF12">
    <cfRule type="expression" dxfId="197" priority="190">
      <formula>AND($D12="Print",ISNUMBER(AC12))</formula>
    </cfRule>
    <cfRule type="expression" dxfId="196" priority="191">
      <formula>AND($D12="OOH",ISNUMBER(AC12))</formula>
    </cfRule>
    <cfRule type="expression" dxfId="195" priority="192">
      <formula>AND($D12="Radio",ISNUMBER(AC12))</formula>
    </cfRule>
    <cfRule type="expression" dxfId="194" priority="193">
      <formula>AND($D12="Digital Display",ISNUMBER(AC12))</formula>
    </cfRule>
    <cfRule type="expression" dxfId="193" priority="194">
      <formula>AND($D12="SEM",ISNUMBER(AC12))</formula>
    </cfRule>
    <cfRule type="expression" dxfId="192" priority="195">
      <formula>AND($D12="Cinema",ISNUMBER(AC12))</formula>
    </cfRule>
    <cfRule type="expression" dxfId="191" priority="196">
      <formula>AND($D12="Paid Social",ISNUMBER(AC12))</formula>
    </cfRule>
    <cfRule type="expression" dxfId="190" priority="197">
      <formula>AND($D12="TV",ISNUMBER(AC12))</formula>
    </cfRule>
    <cfRule type="expression" dxfId="189" priority="198">
      <formula>AND($D12="WebTV",ISNUMBER(AC12))</formula>
    </cfRule>
  </conditionalFormatting>
  <conditionalFormatting sqref="AG12:AO12">
    <cfRule type="expression" dxfId="188" priority="181">
      <formula>AND($D12="Print",ISNUMBER(AG12))</formula>
    </cfRule>
    <cfRule type="expression" dxfId="187" priority="182">
      <formula>AND($D12="OOH",ISNUMBER(AG12))</formula>
    </cfRule>
    <cfRule type="expression" dxfId="186" priority="183">
      <formula>AND($D12="Radio",ISNUMBER(AG12))</formula>
    </cfRule>
    <cfRule type="expression" dxfId="185" priority="184">
      <formula>AND($D12="Digital Display",ISNUMBER(AG12))</formula>
    </cfRule>
    <cfRule type="expression" dxfId="184" priority="185">
      <formula>AND($D12="SEM",ISNUMBER(AG12))</formula>
    </cfRule>
    <cfRule type="expression" dxfId="183" priority="186">
      <formula>AND($D12="Cinema",ISNUMBER(AG12))</formula>
    </cfRule>
    <cfRule type="expression" dxfId="182" priority="187">
      <formula>AND($D12="Paid Social",ISNUMBER(AG12))</formula>
    </cfRule>
    <cfRule type="expression" dxfId="181" priority="188">
      <formula>AND($D12="TV",ISNUMBER(AG12))</formula>
    </cfRule>
    <cfRule type="expression" dxfId="180" priority="189">
      <formula>AND($D12="WebTV",ISNUMBER(AG12))</formula>
    </cfRule>
  </conditionalFormatting>
  <conditionalFormatting sqref="X10">
    <cfRule type="expression" dxfId="179" priority="172">
      <formula>AND($D10="Print",ISNUMBER(X10))</formula>
    </cfRule>
    <cfRule type="expression" dxfId="178" priority="173">
      <formula>AND($D10="OOH",ISNUMBER(X10))</formula>
    </cfRule>
    <cfRule type="expression" dxfId="177" priority="174">
      <formula>AND($D10="Radio",ISNUMBER(X10))</formula>
    </cfRule>
    <cfRule type="expression" dxfId="176" priority="175">
      <formula>AND($D10="Digital Display",ISNUMBER(X10))</formula>
    </cfRule>
    <cfRule type="expression" dxfId="175" priority="176">
      <formula>AND($D10="SEM",ISNUMBER(X10))</formula>
    </cfRule>
    <cfRule type="expression" dxfId="174" priority="177">
      <formula>AND($D10="Cinema",ISNUMBER(X10))</formula>
    </cfRule>
    <cfRule type="expression" dxfId="173" priority="178">
      <formula>AND($D10="Paid Social",ISNUMBER(X10))</formula>
    </cfRule>
    <cfRule type="expression" dxfId="172" priority="179">
      <formula>AND($D10="TV",ISNUMBER(X10))</formula>
    </cfRule>
    <cfRule type="expression" dxfId="171" priority="180">
      <formula>AND($D10="WebTV",ISNUMBER(X10))</formula>
    </cfRule>
  </conditionalFormatting>
  <conditionalFormatting sqref="AY12:BB12">
    <cfRule type="expression" dxfId="170" priority="163">
      <formula>AND($D12="Print",ISNUMBER(AY12))</formula>
    </cfRule>
    <cfRule type="expression" dxfId="169" priority="164">
      <formula>AND($D12="OOH",ISNUMBER(AY12))</formula>
    </cfRule>
    <cfRule type="expression" dxfId="168" priority="165">
      <formula>AND($D12="Radio",ISNUMBER(AY12))</formula>
    </cfRule>
    <cfRule type="expression" dxfId="167" priority="166">
      <formula>AND($D12="Digital Display",ISNUMBER(AY12))</formula>
    </cfRule>
    <cfRule type="expression" dxfId="166" priority="167">
      <formula>AND($D12="SEM",ISNUMBER(AY12))</formula>
    </cfRule>
    <cfRule type="expression" dxfId="165" priority="168">
      <formula>AND($D12="Cinema",ISNUMBER(AY12))</formula>
    </cfRule>
    <cfRule type="expression" dxfId="164" priority="169">
      <formula>AND($D12="Paid Social",ISNUMBER(AY12))</formula>
    </cfRule>
    <cfRule type="expression" dxfId="163" priority="170">
      <formula>AND($D12="TV",ISNUMBER(AY12))</formula>
    </cfRule>
    <cfRule type="expression" dxfId="162" priority="171">
      <formula>AND($D12="WebTV",ISNUMBER(AY12))</formula>
    </cfRule>
  </conditionalFormatting>
  <conditionalFormatting sqref="L10">
    <cfRule type="expression" dxfId="161" priority="154">
      <formula>AND($D10="Print",ISNUMBER(L10))</formula>
    </cfRule>
    <cfRule type="expression" dxfId="160" priority="155">
      <formula>AND($D10="OOH",ISNUMBER(L10))</formula>
    </cfRule>
    <cfRule type="expression" dxfId="159" priority="156">
      <formula>AND($D10="Radio",ISNUMBER(L10))</formula>
    </cfRule>
    <cfRule type="expression" dxfId="158" priority="157">
      <formula>AND($D10="Digital Display",ISNUMBER(L10))</formula>
    </cfRule>
    <cfRule type="expression" dxfId="157" priority="158">
      <formula>AND($D10="SEM",ISNUMBER(L10))</formula>
    </cfRule>
    <cfRule type="expression" dxfId="156" priority="159">
      <formula>AND($D10="Cinema",ISNUMBER(L10))</formula>
    </cfRule>
    <cfRule type="expression" dxfId="155" priority="160">
      <formula>AND($D10="Paid Social",ISNUMBER(L10))</formula>
    </cfRule>
    <cfRule type="expression" dxfId="154" priority="161">
      <formula>AND($D10="TV",ISNUMBER(L10))</formula>
    </cfRule>
    <cfRule type="expression" dxfId="153" priority="162">
      <formula>AND($D10="WebTV",ISNUMBER(L10))</formula>
    </cfRule>
  </conditionalFormatting>
  <conditionalFormatting sqref="AT10:AX10">
    <cfRule type="expression" dxfId="152" priority="145">
      <formula>AND($D10="Print",ISNUMBER(AT10))</formula>
    </cfRule>
    <cfRule type="expression" dxfId="151" priority="146">
      <formula>AND($D10="OOH",ISNUMBER(AT10))</formula>
    </cfRule>
    <cfRule type="expression" dxfId="150" priority="147">
      <formula>AND($D10="Radio",ISNUMBER(AT10))</formula>
    </cfRule>
    <cfRule type="expression" dxfId="149" priority="148">
      <formula>AND($D10="Digital Display",ISNUMBER(AT10))</formula>
    </cfRule>
    <cfRule type="expression" dxfId="148" priority="149">
      <formula>AND($D10="SEM",ISNUMBER(AT10))</formula>
    </cfRule>
    <cfRule type="expression" dxfId="147" priority="150">
      <formula>AND($D10="Cinema",ISNUMBER(AT10))</formula>
    </cfRule>
    <cfRule type="expression" dxfId="146" priority="151">
      <formula>AND($D10="Paid Social",ISNUMBER(AT10))</formula>
    </cfRule>
    <cfRule type="expression" dxfId="145" priority="152">
      <formula>AND($D10="TV",ISNUMBER(AT10))</formula>
    </cfRule>
    <cfRule type="expression" dxfId="144" priority="153">
      <formula>AND($D10="WebTV",ISNUMBER(AT10))</formula>
    </cfRule>
  </conditionalFormatting>
  <conditionalFormatting sqref="AT11:AX11">
    <cfRule type="expression" dxfId="143" priority="136">
      <formula>AND($D11="Print",ISNUMBER(AT11))</formula>
    </cfRule>
    <cfRule type="expression" dxfId="142" priority="137">
      <formula>AND($D11="OOH",ISNUMBER(AT11))</formula>
    </cfRule>
    <cfRule type="expression" dxfId="141" priority="138">
      <formula>AND($D11="Radio",ISNUMBER(AT11))</formula>
    </cfRule>
    <cfRule type="expression" dxfId="140" priority="139">
      <formula>AND($D11="Digital Display",ISNUMBER(AT11))</formula>
    </cfRule>
    <cfRule type="expression" dxfId="139" priority="140">
      <formula>AND($D11="SEM",ISNUMBER(AT11))</formula>
    </cfRule>
    <cfRule type="expression" dxfId="138" priority="141">
      <formula>AND($D11="Cinema",ISNUMBER(AT11))</formula>
    </cfRule>
    <cfRule type="expression" dxfId="137" priority="142">
      <formula>AND($D11="Paid Social",ISNUMBER(AT11))</formula>
    </cfRule>
    <cfRule type="expression" dxfId="136" priority="143">
      <formula>AND($D11="TV",ISNUMBER(AT11))</formula>
    </cfRule>
    <cfRule type="expression" dxfId="135" priority="144">
      <formula>AND($D11="WebTV",ISNUMBER(AT11))</formula>
    </cfRule>
  </conditionalFormatting>
  <conditionalFormatting sqref="L12">
    <cfRule type="expression" dxfId="134" priority="127">
      <formula>AND($D12="Print",ISNUMBER(L12))</formula>
    </cfRule>
    <cfRule type="expression" dxfId="133" priority="128">
      <formula>AND($D12="OOH",ISNUMBER(L12))</formula>
    </cfRule>
    <cfRule type="expression" dxfId="132" priority="129">
      <formula>AND($D12="Radio",ISNUMBER(L12))</formula>
    </cfRule>
    <cfRule type="expression" dxfId="131" priority="130">
      <formula>AND($D12="Digital Display",ISNUMBER(L12))</formula>
    </cfRule>
    <cfRule type="expression" dxfId="130" priority="131">
      <formula>AND($D12="SEM",ISNUMBER(L12))</formula>
    </cfRule>
    <cfRule type="expression" dxfId="129" priority="132">
      <formula>AND($D12="Cinema",ISNUMBER(L12))</formula>
    </cfRule>
    <cfRule type="expression" dxfId="128" priority="133">
      <formula>AND($D12="Paid Social",ISNUMBER(L12))</formula>
    </cfRule>
    <cfRule type="expression" dxfId="127" priority="134">
      <formula>AND($D12="TV",ISNUMBER(L12))</formula>
    </cfRule>
    <cfRule type="expression" dxfId="126" priority="135">
      <formula>AND($D12="WebTV",ISNUMBER(L12))</formula>
    </cfRule>
  </conditionalFormatting>
  <conditionalFormatting sqref="X12">
    <cfRule type="expression" dxfId="125" priority="118">
      <formula>AND($D12="Print",ISNUMBER(X12))</formula>
    </cfRule>
    <cfRule type="expression" dxfId="124" priority="119">
      <formula>AND($D12="OOH",ISNUMBER(X12))</formula>
    </cfRule>
    <cfRule type="expression" dxfId="123" priority="120">
      <formula>AND($D12="Radio",ISNUMBER(X12))</formula>
    </cfRule>
    <cfRule type="expression" dxfId="122" priority="121">
      <formula>AND($D12="Digital Display",ISNUMBER(X12))</formula>
    </cfRule>
    <cfRule type="expression" dxfId="121" priority="122">
      <formula>AND($D12="SEM",ISNUMBER(X12))</formula>
    </cfRule>
    <cfRule type="expression" dxfId="120" priority="123">
      <formula>AND($D12="Cinema",ISNUMBER(X12))</formula>
    </cfRule>
    <cfRule type="expression" dxfId="119" priority="124">
      <formula>AND($D12="Paid Social",ISNUMBER(X12))</formula>
    </cfRule>
    <cfRule type="expression" dxfId="118" priority="125">
      <formula>AND($D12="TV",ISNUMBER(X12))</formula>
    </cfRule>
    <cfRule type="expression" dxfId="117" priority="126">
      <formula>AND($D12="WebTV",ISNUMBER(X12))</formula>
    </cfRule>
  </conditionalFormatting>
  <conditionalFormatting sqref="AY10">
    <cfRule type="expression" dxfId="116" priority="109">
      <formula>AND($D10="Print",ISNUMBER(AY10))</formula>
    </cfRule>
    <cfRule type="expression" dxfId="115" priority="110">
      <formula>AND($D10="OOH",ISNUMBER(AY10))</formula>
    </cfRule>
    <cfRule type="expression" dxfId="114" priority="111">
      <formula>AND($D10="Radio",ISNUMBER(AY10))</formula>
    </cfRule>
    <cfRule type="expression" dxfId="113" priority="112">
      <formula>AND($D10="Digital Display",ISNUMBER(AY10))</formula>
    </cfRule>
    <cfRule type="expression" dxfId="112" priority="113">
      <formula>AND($D10="SEM",ISNUMBER(AY10))</formula>
    </cfRule>
    <cfRule type="expression" dxfId="111" priority="114">
      <formula>AND($D10="Cinema",ISNUMBER(AY10))</formula>
    </cfRule>
    <cfRule type="expression" dxfId="110" priority="115">
      <formula>AND($D10="Paid Social",ISNUMBER(AY10))</formula>
    </cfRule>
    <cfRule type="expression" dxfId="109" priority="116">
      <formula>AND($D10="TV",ISNUMBER(AY10))</formula>
    </cfRule>
    <cfRule type="expression" dxfId="108" priority="117">
      <formula>AND($D10="WebTV",ISNUMBER(AY10))</formula>
    </cfRule>
  </conditionalFormatting>
  <conditionalFormatting sqref="BC10">
    <cfRule type="expression" dxfId="107" priority="100">
      <formula>AND($D10="Print",ISNUMBER(BC10))</formula>
    </cfRule>
    <cfRule type="expression" dxfId="106" priority="101">
      <formula>AND($D10="OOH",ISNUMBER(BC10))</formula>
    </cfRule>
    <cfRule type="expression" dxfId="105" priority="102">
      <formula>AND($D10="Radio",ISNUMBER(BC10))</formula>
    </cfRule>
    <cfRule type="expression" dxfId="104" priority="103">
      <formula>AND($D10="Digital Display",ISNUMBER(BC10))</formula>
    </cfRule>
    <cfRule type="expression" dxfId="103" priority="104">
      <formula>AND($D10="SEM",ISNUMBER(BC10))</formula>
    </cfRule>
    <cfRule type="expression" dxfId="102" priority="105">
      <formula>AND($D10="Cinema",ISNUMBER(BC10))</formula>
    </cfRule>
    <cfRule type="expression" dxfId="101" priority="106">
      <formula>AND($D10="Paid Social",ISNUMBER(BC10))</formula>
    </cfRule>
    <cfRule type="expression" dxfId="100" priority="107">
      <formula>AND($D10="TV",ISNUMBER(BC10))</formula>
    </cfRule>
    <cfRule type="expression" dxfId="99" priority="108">
      <formula>AND($D10="WebTV",ISNUMBER(BC10))</formula>
    </cfRule>
  </conditionalFormatting>
  <conditionalFormatting sqref="BC12">
    <cfRule type="expression" dxfId="98" priority="91">
      <formula>AND($D12="Print",ISNUMBER(BC12))</formula>
    </cfRule>
    <cfRule type="expression" dxfId="97" priority="92">
      <formula>AND($D12="OOH",ISNUMBER(BC12))</formula>
    </cfRule>
    <cfRule type="expression" dxfId="96" priority="93">
      <formula>AND($D12="Radio",ISNUMBER(BC12))</formula>
    </cfRule>
    <cfRule type="expression" dxfId="95" priority="94">
      <formula>AND($D12="Digital Display",ISNUMBER(BC12))</formula>
    </cfRule>
    <cfRule type="expression" dxfId="94" priority="95">
      <formula>AND($D12="SEM",ISNUMBER(BC12))</formula>
    </cfRule>
    <cfRule type="expression" dxfId="93" priority="96">
      <formula>AND($D12="Cinema",ISNUMBER(BC12))</formula>
    </cfRule>
    <cfRule type="expression" dxfId="92" priority="97">
      <formula>AND($D12="Paid Social",ISNUMBER(BC12))</formula>
    </cfRule>
    <cfRule type="expression" dxfId="91" priority="98">
      <formula>AND($D12="TV",ISNUMBER(BC12))</formula>
    </cfRule>
    <cfRule type="expression" dxfId="90" priority="99">
      <formula>AND($D12="WebTV",ISNUMBER(BC12))</formula>
    </cfRule>
  </conditionalFormatting>
  <conditionalFormatting sqref="AC11 AG11 AK11">
    <cfRule type="expression" dxfId="89" priority="82">
      <formula>AND($D11="Print",ISNUMBER(AC11))</formula>
    </cfRule>
    <cfRule type="expression" dxfId="88" priority="83">
      <formula>AND($D11="OOH",ISNUMBER(AC11))</formula>
    </cfRule>
    <cfRule type="expression" dxfId="87" priority="84">
      <formula>AND($D11="Radio",ISNUMBER(AC11))</formula>
    </cfRule>
    <cfRule type="expression" dxfId="86" priority="85">
      <formula>AND($D11="Digital Display",ISNUMBER(AC11))</formula>
    </cfRule>
    <cfRule type="expression" dxfId="85" priority="86">
      <formula>AND($D11="SEM",ISNUMBER(AC11))</formula>
    </cfRule>
    <cfRule type="expression" dxfId="84" priority="87">
      <formula>AND($D11="Cinema",ISNUMBER(AC11))</formula>
    </cfRule>
    <cfRule type="expression" dxfId="83" priority="88">
      <formula>AND($D11="Paid Social",ISNUMBER(AC11))</formula>
    </cfRule>
    <cfRule type="expression" dxfId="82" priority="89">
      <formula>AND($D11="TV",ISNUMBER(AC11))</formula>
    </cfRule>
    <cfRule type="expression" dxfId="81" priority="90">
      <formula>AND($D11="WebTV",ISNUMBER(AC11))</formula>
    </cfRule>
  </conditionalFormatting>
  <conditionalFormatting sqref="AP12">
    <cfRule type="expression" dxfId="80" priority="64">
      <formula>AND($B12="Print",ISNUMBER(AP12))</formula>
    </cfRule>
    <cfRule type="expression" dxfId="79" priority="65">
      <formula>AND($B12="OOH",ISNUMBER(AP12))</formula>
    </cfRule>
    <cfRule type="expression" dxfId="78" priority="66">
      <formula>AND($B12="Radio",ISNUMBER(AP12))</formula>
    </cfRule>
    <cfRule type="expression" dxfId="77" priority="67">
      <formula>AND($B12="Digital Display",ISNUMBER(AP12))</formula>
    </cfRule>
    <cfRule type="expression" dxfId="76" priority="68">
      <formula>AND($B12="SEM",ISNUMBER(AP12))</formula>
    </cfRule>
    <cfRule type="expression" dxfId="75" priority="69">
      <formula>AND($B12="Cinema",ISNUMBER(AP12))</formula>
    </cfRule>
    <cfRule type="expression" dxfId="74" priority="70">
      <formula>AND($B12="Paid Social",ISNUMBER(AP12))</formula>
    </cfRule>
    <cfRule type="expression" dxfId="73" priority="71">
      <formula>AND($B12="TV",ISNUMBER(AP12))</formula>
    </cfRule>
    <cfRule type="expression" dxfId="72" priority="72">
      <formula>AND($B12="WebTV",ISNUMBER(AP12))</formula>
    </cfRule>
  </conditionalFormatting>
  <conditionalFormatting sqref="AT12">
    <cfRule type="expression" dxfId="71" priority="73">
      <formula>AND($B12="Print",ISNUMBER(AT12))</formula>
    </cfRule>
    <cfRule type="expression" dxfId="70" priority="74">
      <formula>AND($B12="OOH",ISNUMBER(AT12))</formula>
    </cfRule>
    <cfRule type="expression" dxfId="69" priority="75">
      <formula>AND($B12="Radio",ISNUMBER(AT12))</formula>
    </cfRule>
    <cfRule type="expression" dxfId="68" priority="76">
      <formula>AND($B12="Digital Display",ISNUMBER(AT12))</formula>
    </cfRule>
    <cfRule type="expression" dxfId="67" priority="77">
      <formula>AND($B12="SEM",ISNUMBER(AT12))</formula>
    </cfRule>
    <cfRule type="expression" dxfId="66" priority="78">
      <formula>AND($B12="Cinema",ISNUMBER(AT12))</formula>
    </cfRule>
    <cfRule type="expression" dxfId="65" priority="79">
      <formula>AND($B12="Paid Social",ISNUMBER(AT12))</formula>
    </cfRule>
    <cfRule type="expression" dxfId="64" priority="80">
      <formula>AND($B12="TV",ISNUMBER(AT12))</formula>
    </cfRule>
    <cfRule type="expression" dxfId="63" priority="81">
      <formula>AND($B12="WebTV",ISNUMBER(AT12))</formula>
    </cfRule>
  </conditionalFormatting>
  <conditionalFormatting sqref="AT15:AX15">
    <cfRule type="expression" dxfId="62" priority="55">
      <formula>AND($D15="Print",ISNUMBER(AT15))</formula>
    </cfRule>
    <cfRule type="expression" dxfId="61" priority="56">
      <formula>AND($D15="OOH",ISNUMBER(AT15))</formula>
    </cfRule>
    <cfRule type="expression" dxfId="60" priority="57">
      <formula>AND($D15="Radio",ISNUMBER(AT15))</formula>
    </cfRule>
    <cfRule type="expression" dxfId="59" priority="58">
      <formula>AND($D15="Digital Display",ISNUMBER(AT15))</formula>
    </cfRule>
    <cfRule type="expression" dxfId="58" priority="59">
      <formula>AND($D15="SEM",ISNUMBER(AT15))</formula>
    </cfRule>
    <cfRule type="expression" dxfId="57" priority="60">
      <formula>AND($D15="Cinema",ISNUMBER(AT15))</formula>
    </cfRule>
    <cfRule type="expression" dxfId="56" priority="61">
      <formula>AND($D15="Paid Social",ISNUMBER(AT15))</formula>
    </cfRule>
    <cfRule type="expression" dxfId="55" priority="62">
      <formula>AND($D15="TV",ISNUMBER(AT15))</formula>
    </cfRule>
    <cfRule type="expression" dxfId="54" priority="63">
      <formula>AND($D15="WebTV",ISNUMBER(AT15))</formula>
    </cfRule>
  </conditionalFormatting>
  <conditionalFormatting sqref="AY15">
    <cfRule type="expression" dxfId="53" priority="46">
      <formula>AND($D15="Print",ISNUMBER(AY15))</formula>
    </cfRule>
    <cfRule type="expression" dxfId="52" priority="47">
      <formula>AND($D15="OOH",ISNUMBER(AY15))</formula>
    </cfRule>
    <cfRule type="expression" dxfId="51" priority="48">
      <formula>AND($D15="Radio",ISNUMBER(AY15))</formula>
    </cfRule>
    <cfRule type="expression" dxfId="50" priority="49">
      <formula>AND($D15="Digital Display",ISNUMBER(AY15))</formula>
    </cfRule>
    <cfRule type="expression" dxfId="49" priority="50">
      <formula>AND($D15="SEM",ISNUMBER(AY15))</formula>
    </cfRule>
    <cfRule type="expression" dxfId="48" priority="51">
      <formula>AND($D15="Cinema",ISNUMBER(AY15))</formula>
    </cfRule>
    <cfRule type="expression" dxfId="47" priority="52">
      <formula>AND($D15="Paid Social",ISNUMBER(AY15))</formula>
    </cfRule>
    <cfRule type="expression" dxfId="46" priority="53">
      <formula>AND($D15="TV",ISNUMBER(AY15))</formula>
    </cfRule>
    <cfRule type="expression" dxfId="45" priority="54">
      <formula>AND($D15="WebTV",ISNUMBER(AY15))</formula>
    </cfRule>
  </conditionalFormatting>
  <conditionalFormatting sqref="BC15">
    <cfRule type="expression" dxfId="44" priority="37">
      <formula>AND($D15="Print",ISNUMBER(BC15))</formula>
    </cfRule>
    <cfRule type="expression" dxfId="43" priority="38">
      <formula>AND($D15="OOH",ISNUMBER(BC15))</formula>
    </cfRule>
    <cfRule type="expression" dxfId="42" priority="39">
      <formula>AND($D15="Radio",ISNUMBER(BC15))</formula>
    </cfRule>
    <cfRule type="expression" dxfId="41" priority="40">
      <formula>AND($D15="Digital Display",ISNUMBER(BC15))</formula>
    </cfRule>
    <cfRule type="expression" dxfId="40" priority="41">
      <formula>AND($D15="SEM",ISNUMBER(BC15))</formula>
    </cfRule>
    <cfRule type="expression" dxfId="39" priority="42">
      <formula>AND($D15="Cinema",ISNUMBER(BC15))</formula>
    </cfRule>
    <cfRule type="expression" dxfId="38" priority="43">
      <formula>AND($D15="Paid Social",ISNUMBER(BC15))</formula>
    </cfRule>
    <cfRule type="expression" dxfId="37" priority="44">
      <formula>AND($D15="TV",ISNUMBER(BC15))</formula>
    </cfRule>
    <cfRule type="expression" dxfId="36" priority="45">
      <formula>AND($D15="WebTV",ISNUMBER(BC15))</formula>
    </cfRule>
  </conditionalFormatting>
  <conditionalFormatting sqref="BC16">
    <cfRule type="expression" dxfId="35" priority="28">
      <formula>AND($D16="Print",ISNUMBER(BC16))</formula>
    </cfRule>
    <cfRule type="expression" dxfId="34" priority="29">
      <formula>AND($D16="OOH",ISNUMBER(BC16))</formula>
    </cfRule>
    <cfRule type="expression" dxfId="33" priority="30">
      <formula>AND($D16="Radio",ISNUMBER(BC16))</formula>
    </cfRule>
    <cfRule type="expression" dxfId="32" priority="31">
      <formula>AND($D16="Digital Display",ISNUMBER(BC16))</formula>
    </cfRule>
    <cfRule type="expression" dxfId="31" priority="32">
      <formula>AND($D16="SEM",ISNUMBER(BC16))</formula>
    </cfRule>
    <cfRule type="expression" dxfId="30" priority="33">
      <formula>AND($D16="Cinema",ISNUMBER(BC16))</formula>
    </cfRule>
    <cfRule type="expression" dxfId="29" priority="34">
      <formula>AND($D16="Paid Social",ISNUMBER(BC16))</formula>
    </cfRule>
    <cfRule type="expression" dxfId="28" priority="35">
      <formula>AND($D16="TV",ISNUMBER(BC16))</formula>
    </cfRule>
    <cfRule type="expression" dxfId="27" priority="36">
      <formula>AND($D16="WebTV",ISNUMBER(BC16))</formula>
    </cfRule>
  </conditionalFormatting>
  <conditionalFormatting sqref="BC29">
    <cfRule type="expression" dxfId="26" priority="19">
      <formula>AND($D29="Print",ISNUMBER(BC29))</formula>
    </cfRule>
    <cfRule type="expression" dxfId="25" priority="20">
      <formula>AND($D29="OOH",ISNUMBER(BC29))</formula>
    </cfRule>
    <cfRule type="expression" dxfId="24" priority="21">
      <formula>AND($D29="Radio",ISNUMBER(BC29))</formula>
    </cfRule>
    <cfRule type="expression" dxfId="23" priority="22">
      <formula>AND($D29="Digital Display",ISNUMBER(BC29))</formula>
    </cfRule>
    <cfRule type="expression" dxfId="22" priority="23">
      <formula>AND($D29="SEM",ISNUMBER(BC29))</formula>
    </cfRule>
    <cfRule type="expression" dxfId="21" priority="24">
      <formula>AND($D29="Cinema",ISNUMBER(BC29))</formula>
    </cfRule>
    <cfRule type="expression" dxfId="20" priority="25">
      <formula>AND($D29="Paid Social",ISNUMBER(BC29))</formula>
    </cfRule>
    <cfRule type="expression" dxfId="19" priority="26">
      <formula>AND($D29="TV",ISNUMBER(BC29))</formula>
    </cfRule>
    <cfRule type="expression" dxfId="18" priority="27">
      <formula>AND($D29="WebTV",ISNUMBER(BC29))</formula>
    </cfRule>
  </conditionalFormatting>
  <conditionalFormatting sqref="AC20 AG20 AK20">
    <cfRule type="expression" dxfId="17" priority="10">
      <formula>AND($D20="Print",ISNUMBER(AC20))</formula>
    </cfRule>
    <cfRule type="expression" dxfId="16" priority="11">
      <formula>AND($D20="OOH",ISNUMBER(AC20))</formula>
    </cfRule>
    <cfRule type="expression" dxfId="15" priority="12">
      <formula>AND($D20="Radio",ISNUMBER(AC20))</formula>
    </cfRule>
    <cfRule type="expression" dxfId="14" priority="13">
      <formula>AND($D20="Digital Display",ISNUMBER(AC20))</formula>
    </cfRule>
    <cfRule type="expression" dxfId="13" priority="14">
      <formula>AND($D20="SEM",ISNUMBER(AC20))</formula>
    </cfRule>
    <cfRule type="expression" dxfId="12" priority="15">
      <formula>AND($D20="Cinema",ISNUMBER(AC20))</formula>
    </cfRule>
    <cfRule type="expression" dxfId="11" priority="16">
      <formula>AND($D20="Paid Social",ISNUMBER(AC20))</formula>
    </cfRule>
    <cfRule type="expression" dxfId="10" priority="17">
      <formula>AND($D20="TV",ISNUMBER(AC20))</formula>
    </cfRule>
    <cfRule type="expression" dxfId="9" priority="18">
      <formula>AND($D20="WebTV",ISNUMBER(AC20))</formula>
    </cfRule>
  </conditionalFormatting>
  <conditionalFormatting sqref="AC19 AG19 AK19">
    <cfRule type="expression" dxfId="8" priority="1">
      <formula>AND($D19="Print",ISNUMBER(AC19))</formula>
    </cfRule>
    <cfRule type="expression" dxfId="7" priority="2">
      <formula>AND($D19="OOH",ISNUMBER(AC19))</formula>
    </cfRule>
    <cfRule type="expression" dxfId="6" priority="3">
      <formula>AND($D19="Radio",ISNUMBER(AC19))</formula>
    </cfRule>
    <cfRule type="expression" dxfId="5" priority="4">
      <formula>AND($D19="Digital Display",ISNUMBER(AC19))</formula>
    </cfRule>
    <cfRule type="expression" dxfId="4" priority="5">
      <formula>AND($D19="SEM",ISNUMBER(AC19))</formula>
    </cfRule>
    <cfRule type="expression" dxfId="3" priority="6">
      <formula>AND($D19="Cinema",ISNUMBER(AC19))</formula>
    </cfRule>
    <cfRule type="expression" dxfId="2" priority="7">
      <formula>AND($D19="Paid Social",ISNUMBER(AC19))</formula>
    </cfRule>
    <cfRule type="expression" dxfId="1" priority="8">
      <formula>AND($D19="TV",ISNUMBER(AC19))</formula>
    </cfRule>
    <cfRule type="expression" dxfId="0" priority="9">
      <formula>AND($D19="WebTV",ISNUMBER(AC19))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5374-3713-40CF-AF55-2A396790D9F9}">
  <dimension ref="A1:J70"/>
  <sheetViews>
    <sheetView showGridLines="0" topLeftCell="A21" zoomScaleNormal="100" workbookViewId="0">
      <selection activeCell="C53" sqref="C53"/>
    </sheetView>
  </sheetViews>
  <sheetFormatPr baseColWidth="10" defaultColWidth="8.75" defaultRowHeight="12"/>
  <cols>
    <col min="1" max="1" width="14.25" style="301" customWidth="1"/>
    <col min="2" max="2" width="15.25" style="268" bestFit="1" customWidth="1"/>
    <col min="3" max="3" width="52.75" style="268" bestFit="1" customWidth="1"/>
    <col min="4" max="4" width="32" style="273" customWidth="1"/>
    <col min="5" max="5" width="34.25" style="275" customWidth="1"/>
    <col min="6" max="6" width="25.5" style="273" customWidth="1"/>
    <col min="7" max="7" width="30.75" style="275" bestFit="1" customWidth="1"/>
    <col min="8" max="8" width="20.25" style="269" bestFit="1" customWidth="1"/>
    <col min="9" max="9" width="18" customWidth="1"/>
  </cols>
  <sheetData>
    <row r="1" spans="1:10" ht="13" thickBot="1"/>
    <row r="2" spans="1:10" ht="13" thickBot="1">
      <c r="B2" s="288" t="s">
        <v>45</v>
      </c>
      <c r="C2" s="289" t="s">
        <v>46</v>
      </c>
      <c r="D2" s="290" t="s">
        <v>180</v>
      </c>
      <c r="E2" s="291" t="s">
        <v>182</v>
      </c>
      <c r="F2" s="290" t="s">
        <v>179</v>
      </c>
      <c r="G2" s="291" t="s">
        <v>181</v>
      </c>
      <c r="H2" s="292" t="s">
        <v>176</v>
      </c>
    </row>
    <row r="3" spans="1:10" ht="25" thickBot="1">
      <c r="A3" s="387" t="s">
        <v>189</v>
      </c>
      <c r="B3" s="389" t="s">
        <v>3</v>
      </c>
      <c r="C3" s="390" t="s">
        <v>49</v>
      </c>
      <c r="D3" s="391">
        <v>0.05</v>
      </c>
      <c r="E3" s="392">
        <f>H3/D3</f>
        <v>97020000</v>
      </c>
      <c r="F3" s="393" t="s">
        <v>183</v>
      </c>
      <c r="G3" s="394" t="s">
        <v>183</v>
      </c>
      <c r="H3" s="395">
        <v>4851000</v>
      </c>
      <c r="J3" s="397"/>
    </row>
    <row r="4" spans="1:10">
      <c r="A4" s="644" t="s">
        <v>188</v>
      </c>
      <c r="B4" s="278" t="s">
        <v>3</v>
      </c>
      <c r="C4" s="270" t="s">
        <v>64</v>
      </c>
      <c r="D4" s="274">
        <v>0.05</v>
      </c>
      <c r="E4" s="277">
        <f>H4/D4</f>
        <v>4460000</v>
      </c>
      <c r="F4" s="279" t="s">
        <v>183</v>
      </c>
      <c r="G4" s="280" t="s">
        <v>183</v>
      </c>
      <c r="H4" s="281">
        <v>223000</v>
      </c>
      <c r="J4" s="397"/>
    </row>
    <row r="5" spans="1:10">
      <c r="A5" s="646"/>
      <c r="B5" s="278" t="s">
        <v>9</v>
      </c>
      <c r="C5" s="270" t="s">
        <v>64</v>
      </c>
      <c r="D5" s="274">
        <v>3.5</v>
      </c>
      <c r="E5" s="277">
        <f>H5/D5*1000</f>
        <v>20000000</v>
      </c>
      <c r="F5" s="274">
        <v>1.45</v>
      </c>
      <c r="G5" s="277">
        <f>H5/F5</f>
        <v>48275.862068965522</v>
      </c>
      <c r="H5" s="281">
        <v>70000</v>
      </c>
      <c r="J5" s="397"/>
    </row>
    <row r="6" spans="1:10">
      <c r="A6" s="646"/>
      <c r="B6" s="278" t="s">
        <v>4</v>
      </c>
      <c r="C6" s="270" t="s">
        <v>64</v>
      </c>
      <c r="D6" s="279" t="s">
        <v>183</v>
      </c>
      <c r="E6" s="280" t="s">
        <v>183</v>
      </c>
      <c r="F6" s="274">
        <v>1.5</v>
      </c>
      <c r="G6" s="277">
        <f>H6/F6</f>
        <v>20000</v>
      </c>
      <c r="H6" s="281">
        <v>30000</v>
      </c>
      <c r="J6" s="397"/>
    </row>
    <row r="7" spans="1:10">
      <c r="A7" s="646"/>
      <c r="B7" s="278" t="s">
        <v>3</v>
      </c>
      <c r="C7" s="270" t="s">
        <v>65</v>
      </c>
      <c r="D7" s="274">
        <v>0.05</v>
      </c>
      <c r="E7" s="277">
        <f>H7/D7</f>
        <v>4040000</v>
      </c>
      <c r="F7" s="279" t="s">
        <v>183</v>
      </c>
      <c r="G7" s="280" t="s">
        <v>183</v>
      </c>
      <c r="H7" s="281">
        <v>202000</v>
      </c>
      <c r="J7" s="397"/>
    </row>
    <row r="8" spans="1:10">
      <c r="A8" s="646"/>
      <c r="B8" s="278" t="s">
        <v>9</v>
      </c>
      <c r="C8" s="270" t="s">
        <v>65</v>
      </c>
      <c r="D8" s="274">
        <v>3.5</v>
      </c>
      <c r="E8" s="277">
        <f>H8/D8*1000</f>
        <v>17142857.142857142</v>
      </c>
      <c r="F8" s="274">
        <v>0.85</v>
      </c>
      <c r="G8" s="277">
        <f>H8/F8</f>
        <v>70588.23529411765</v>
      </c>
      <c r="H8" s="281">
        <v>60000</v>
      </c>
      <c r="J8" s="397"/>
    </row>
    <row r="9" spans="1:10" ht="13" thickBot="1">
      <c r="A9" s="645"/>
      <c r="B9" s="278" t="s">
        <v>4</v>
      </c>
      <c r="C9" s="270" t="s">
        <v>65</v>
      </c>
      <c r="D9" s="279" t="s">
        <v>183</v>
      </c>
      <c r="E9" s="280" t="s">
        <v>183</v>
      </c>
      <c r="F9" s="274">
        <v>1.5</v>
      </c>
      <c r="G9" s="277">
        <f>H9/F9</f>
        <v>16000</v>
      </c>
      <c r="H9" s="281">
        <v>24000</v>
      </c>
      <c r="J9" s="397"/>
    </row>
    <row r="10" spans="1:10">
      <c r="A10" s="644" t="s">
        <v>187</v>
      </c>
      <c r="B10" s="278" t="s">
        <v>9</v>
      </c>
      <c r="C10" s="270" t="s">
        <v>124</v>
      </c>
      <c r="D10" s="274">
        <v>3.5</v>
      </c>
      <c r="E10" s="373">
        <f>H10/D10*1000</f>
        <v>308571428.5714286</v>
      </c>
      <c r="F10" s="274">
        <v>0.75</v>
      </c>
      <c r="G10" s="277">
        <f>H10/F10</f>
        <v>1440000</v>
      </c>
      <c r="H10" s="281">
        <v>1080000</v>
      </c>
      <c r="J10" s="397"/>
    </row>
    <row r="11" spans="1:10">
      <c r="A11" s="646"/>
      <c r="B11" s="278" t="s">
        <v>5</v>
      </c>
      <c r="C11" s="270" t="s">
        <v>124</v>
      </c>
      <c r="D11" s="274">
        <v>6</v>
      </c>
      <c r="E11" s="277">
        <f>H11/D11*1000</f>
        <v>70000000</v>
      </c>
      <c r="F11" s="282">
        <v>5.5</v>
      </c>
      <c r="G11" s="277">
        <f>H11/F11</f>
        <v>76363.636363636368</v>
      </c>
      <c r="H11" s="281">
        <v>420000</v>
      </c>
      <c r="J11" s="397"/>
    </row>
    <row r="12" spans="1:10">
      <c r="A12" s="646"/>
      <c r="B12" s="278" t="s">
        <v>3</v>
      </c>
      <c r="C12" s="270" t="s">
        <v>124</v>
      </c>
      <c r="D12" s="274">
        <v>0.05</v>
      </c>
      <c r="E12" s="277">
        <f>H12/D12</f>
        <v>8000000</v>
      </c>
      <c r="F12" s="279" t="s">
        <v>183</v>
      </c>
      <c r="G12" s="280" t="s">
        <v>183</v>
      </c>
      <c r="H12" s="281">
        <v>400000</v>
      </c>
      <c r="J12" s="397"/>
    </row>
    <row r="13" spans="1:10">
      <c r="A13" s="646"/>
      <c r="B13" s="278" t="s">
        <v>9</v>
      </c>
      <c r="C13" s="270" t="s">
        <v>125</v>
      </c>
      <c r="D13" s="274">
        <v>3.5</v>
      </c>
      <c r="E13" s="373">
        <f>H13/D13*1000</f>
        <v>71428571.428571433</v>
      </c>
      <c r="F13" s="274">
        <v>0.75</v>
      </c>
      <c r="G13" s="277">
        <f>H13/F13</f>
        <v>333333.33333333331</v>
      </c>
      <c r="H13" s="281">
        <v>250000</v>
      </c>
      <c r="J13" s="397"/>
    </row>
    <row r="14" spans="1:10">
      <c r="A14" s="646"/>
      <c r="B14" s="278" t="s">
        <v>3</v>
      </c>
      <c r="C14" s="270" t="s">
        <v>125</v>
      </c>
      <c r="D14" s="274">
        <v>0.05</v>
      </c>
      <c r="E14" s="277">
        <f>H14/D14</f>
        <v>4400000</v>
      </c>
      <c r="F14" s="279" t="s">
        <v>183</v>
      </c>
      <c r="G14" s="280" t="s">
        <v>183</v>
      </c>
      <c r="H14" s="281">
        <v>220000</v>
      </c>
      <c r="J14" s="397"/>
    </row>
    <row r="15" spans="1:10">
      <c r="A15" s="646"/>
      <c r="B15" s="278" t="s">
        <v>5</v>
      </c>
      <c r="C15" s="270" t="s">
        <v>125</v>
      </c>
      <c r="D15" s="274">
        <v>5.8</v>
      </c>
      <c r="E15" s="277">
        <f>H15/D15*1000</f>
        <v>20689655.172413792</v>
      </c>
      <c r="F15" s="274">
        <v>5.5</v>
      </c>
      <c r="G15" s="277">
        <f>H15/F15</f>
        <v>21818.18181818182</v>
      </c>
      <c r="H15" s="281">
        <v>120000</v>
      </c>
      <c r="J15" s="397"/>
    </row>
    <row r="16" spans="1:10">
      <c r="A16" s="646"/>
      <c r="B16" s="278" t="s">
        <v>4</v>
      </c>
      <c r="C16" s="270" t="s">
        <v>126</v>
      </c>
      <c r="D16" s="279" t="s">
        <v>183</v>
      </c>
      <c r="E16" s="280" t="s">
        <v>183</v>
      </c>
      <c r="F16" s="274">
        <v>1</v>
      </c>
      <c r="G16" s="277">
        <f>H16/F16</f>
        <v>40000</v>
      </c>
      <c r="H16" s="281">
        <v>40000</v>
      </c>
      <c r="J16" s="397"/>
    </row>
    <row r="17" spans="1:10">
      <c r="A17" s="646"/>
      <c r="B17" s="278" t="s">
        <v>3</v>
      </c>
      <c r="C17" s="270" t="s">
        <v>126</v>
      </c>
      <c r="D17" s="274">
        <v>0.05</v>
      </c>
      <c r="E17" s="277">
        <f>H17/D17</f>
        <v>5000000</v>
      </c>
      <c r="F17" s="279" t="s">
        <v>183</v>
      </c>
      <c r="G17" s="280" t="s">
        <v>183</v>
      </c>
      <c r="H17" s="281">
        <v>250000</v>
      </c>
      <c r="J17" s="397"/>
    </row>
    <row r="18" spans="1:10">
      <c r="A18" s="646"/>
      <c r="B18" s="278" t="s">
        <v>9</v>
      </c>
      <c r="C18" s="270" t="s">
        <v>126</v>
      </c>
      <c r="D18" s="274">
        <v>3.5</v>
      </c>
      <c r="E18" s="373">
        <f t="shared" ref="E18:E19" si="0">H18/D18*1000</f>
        <v>94285714.285714284</v>
      </c>
      <c r="F18" s="274">
        <v>0.75</v>
      </c>
      <c r="G18" s="277">
        <f t="shared" ref="G18:G19" si="1">H18/F18</f>
        <v>440000</v>
      </c>
      <c r="H18" s="281">
        <v>330000</v>
      </c>
      <c r="J18" s="397"/>
    </row>
    <row r="19" spans="1:10">
      <c r="A19" s="646"/>
      <c r="B19" s="278" t="s">
        <v>9</v>
      </c>
      <c r="C19" s="270" t="s">
        <v>127</v>
      </c>
      <c r="D19" s="274">
        <v>3.5</v>
      </c>
      <c r="E19" s="373">
        <f t="shared" si="0"/>
        <v>51428571.428571425</v>
      </c>
      <c r="F19" s="274">
        <v>0.75</v>
      </c>
      <c r="G19" s="277">
        <f t="shared" si="1"/>
        <v>240000</v>
      </c>
      <c r="H19" s="281">
        <v>180000</v>
      </c>
      <c r="J19" s="397"/>
    </row>
    <row r="20" spans="1:10">
      <c r="A20" s="646"/>
      <c r="B20" s="278" t="s">
        <v>3</v>
      </c>
      <c r="C20" s="270" t="s">
        <v>127</v>
      </c>
      <c r="D20" s="274">
        <v>0.05</v>
      </c>
      <c r="E20" s="277">
        <f>H20/D20</f>
        <v>2400000</v>
      </c>
      <c r="F20" s="279" t="s">
        <v>183</v>
      </c>
      <c r="G20" s="280" t="s">
        <v>183</v>
      </c>
      <c r="H20" s="281">
        <v>120000</v>
      </c>
      <c r="J20" s="397"/>
    </row>
    <row r="21" spans="1:10" ht="13" thickBot="1">
      <c r="A21" s="645"/>
      <c r="B21" s="278" t="s">
        <v>5</v>
      </c>
      <c r="C21" s="270" t="s">
        <v>127</v>
      </c>
      <c r="D21" s="274">
        <v>5.8</v>
      </c>
      <c r="E21" s="277">
        <f>H21/D21*1000</f>
        <v>20689655.172413792</v>
      </c>
      <c r="F21" s="274">
        <v>5.5</v>
      </c>
      <c r="G21" s="277">
        <f>H21/F21</f>
        <v>21818.18181818182</v>
      </c>
      <c r="H21" s="281">
        <v>120000</v>
      </c>
      <c r="J21" s="397"/>
    </row>
    <row r="22" spans="1:10">
      <c r="A22" s="644" t="s">
        <v>184</v>
      </c>
      <c r="B22" s="278" t="s">
        <v>9</v>
      </c>
      <c r="C22" s="270" t="s">
        <v>60</v>
      </c>
      <c r="D22" s="274">
        <v>3.5</v>
      </c>
      <c r="E22" s="277">
        <f t="shared" ref="E22:E31" si="2">H22/D22*1000</f>
        <v>11428571.428571429</v>
      </c>
      <c r="F22" s="274">
        <v>0.75</v>
      </c>
      <c r="G22" s="277">
        <f t="shared" ref="G22:G31" si="3">H22/F22</f>
        <v>53333.333333333336</v>
      </c>
      <c r="H22" s="281">
        <v>40000</v>
      </c>
      <c r="J22" s="397"/>
    </row>
    <row r="23" spans="1:10">
      <c r="A23" s="646"/>
      <c r="B23" s="278" t="s">
        <v>9</v>
      </c>
      <c r="C23" s="270" t="s">
        <v>101</v>
      </c>
      <c r="D23" s="274">
        <v>3.5</v>
      </c>
      <c r="E23" s="277">
        <f t="shared" si="2"/>
        <v>14285714.285714285</v>
      </c>
      <c r="F23" s="274">
        <v>0.75</v>
      </c>
      <c r="G23" s="277">
        <f t="shared" si="3"/>
        <v>66666.666666666672</v>
      </c>
      <c r="H23" s="281">
        <v>50000</v>
      </c>
      <c r="J23" s="397"/>
    </row>
    <row r="24" spans="1:10">
      <c r="A24" s="646"/>
      <c r="B24" s="278" t="s">
        <v>9</v>
      </c>
      <c r="C24" s="270" t="s">
        <v>102</v>
      </c>
      <c r="D24" s="274">
        <v>3.5</v>
      </c>
      <c r="E24" s="277">
        <f t="shared" si="2"/>
        <v>14285714.285714285</v>
      </c>
      <c r="F24" s="274">
        <v>0.75</v>
      </c>
      <c r="G24" s="277">
        <f t="shared" si="3"/>
        <v>66666.666666666672</v>
      </c>
      <c r="H24" s="281">
        <v>50000</v>
      </c>
      <c r="J24" s="397"/>
    </row>
    <row r="25" spans="1:10">
      <c r="A25" s="646"/>
      <c r="B25" s="278" t="s">
        <v>9</v>
      </c>
      <c r="C25" s="270" t="s">
        <v>155</v>
      </c>
      <c r="D25" s="274">
        <v>3.5</v>
      </c>
      <c r="E25" s="277">
        <f t="shared" si="2"/>
        <v>2857142.8571428573</v>
      </c>
      <c r="F25" s="274">
        <v>0.75</v>
      </c>
      <c r="G25" s="277">
        <f t="shared" si="3"/>
        <v>13333.333333333334</v>
      </c>
      <c r="H25" s="281">
        <v>10000</v>
      </c>
      <c r="J25" s="397"/>
    </row>
    <row r="26" spans="1:10">
      <c r="A26" s="646"/>
      <c r="B26" s="278" t="s">
        <v>9</v>
      </c>
      <c r="C26" s="270" t="s">
        <v>156</v>
      </c>
      <c r="D26" s="274">
        <v>3.5</v>
      </c>
      <c r="E26" s="277">
        <f t="shared" si="2"/>
        <v>2857142.8571428573</v>
      </c>
      <c r="F26" s="274">
        <v>0.75</v>
      </c>
      <c r="G26" s="277">
        <f t="shared" si="3"/>
        <v>13333.333333333334</v>
      </c>
      <c r="H26" s="281">
        <v>10000</v>
      </c>
      <c r="J26" s="397"/>
    </row>
    <row r="27" spans="1:10">
      <c r="A27" s="646"/>
      <c r="B27" s="278" t="s">
        <v>9</v>
      </c>
      <c r="C27" s="270" t="s">
        <v>157</v>
      </c>
      <c r="D27" s="274">
        <v>3.5</v>
      </c>
      <c r="E27" s="277">
        <f t="shared" si="2"/>
        <v>7142857.1428571427</v>
      </c>
      <c r="F27" s="274">
        <v>0.75</v>
      </c>
      <c r="G27" s="277">
        <f t="shared" si="3"/>
        <v>33333.333333333336</v>
      </c>
      <c r="H27" s="281">
        <v>25000</v>
      </c>
      <c r="J27" s="397"/>
    </row>
    <row r="28" spans="1:10">
      <c r="A28" s="646"/>
      <c r="B28" s="278" t="s">
        <v>9</v>
      </c>
      <c r="C28" s="270" t="s">
        <v>158</v>
      </c>
      <c r="D28" s="274">
        <v>3.5</v>
      </c>
      <c r="E28" s="277">
        <f t="shared" si="2"/>
        <v>2857142.8571428573</v>
      </c>
      <c r="F28" s="274">
        <v>0.75</v>
      </c>
      <c r="G28" s="277">
        <f t="shared" si="3"/>
        <v>13333.333333333334</v>
      </c>
      <c r="H28" s="281">
        <v>10000</v>
      </c>
      <c r="J28" s="397"/>
    </row>
    <row r="29" spans="1:10">
      <c r="A29" s="646"/>
      <c r="B29" s="278" t="s">
        <v>9</v>
      </c>
      <c r="C29" s="270" t="s">
        <v>159</v>
      </c>
      <c r="D29" s="274">
        <v>3.5</v>
      </c>
      <c r="E29" s="277">
        <f t="shared" si="2"/>
        <v>2857142.8571428573</v>
      </c>
      <c r="F29" s="274">
        <v>0.75</v>
      </c>
      <c r="G29" s="277">
        <f t="shared" si="3"/>
        <v>13333.333333333334</v>
      </c>
      <c r="H29" s="281">
        <v>10000</v>
      </c>
      <c r="J29" s="397"/>
    </row>
    <row r="30" spans="1:10">
      <c r="A30" s="646"/>
      <c r="B30" s="278" t="s">
        <v>9</v>
      </c>
      <c r="C30" s="270" t="s">
        <v>103</v>
      </c>
      <c r="D30" s="274">
        <v>3.5</v>
      </c>
      <c r="E30" s="277">
        <f t="shared" si="2"/>
        <v>7142857.1428571427</v>
      </c>
      <c r="F30" s="274">
        <v>0.75</v>
      </c>
      <c r="G30" s="277">
        <f t="shared" si="3"/>
        <v>33333.333333333336</v>
      </c>
      <c r="H30" s="281">
        <v>25000</v>
      </c>
      <c r="J30" s="397"/>
    </row>
    <row r="31" spans="1:10">
      <c r="A31" s="646"/>
      <c r="B31" s="278" t="s">
        <v>9</v>
      </c>
      <c r="C31" s="270" t="s">
        <v>100</v>
      </c>
      <c r="D31" s="274">
        <v>3.5</v>
      </c>
      <c r="E31" s="277">
        <f t="shared" si="2"/>
        <v>34285714.285714284</v>
      </c>
      <c r="F31" s="274">
        <v>0.75</v>
      </c>
      <c r="G31" s="277">
        <f t="shared" si="3"/>
        <v>160000</v>
      </c>
      <c r="H31" s="281">
        <v>120000</v>
      </c>
      <c r="J31" s="397"/>
    </row>
    <row r="32" spans="1:10">
      <c r="A32" s="646"/>
      <c r="B32" s="278" t="s">
        <v>3</v>
      </c>
      <c r="C32" s="270" t="s">
        <v>100</v>
      </c>
      <c r="D32" s="274">
        <v>0.06</v>
      </c>
      <c r="E32" s="277">
        <f>H32/D32</f>
        <v>3333333.3333333335</v>
      </c>
      <c r="F32" s="279" t="s">
        <v>183</v>
      </c>
      <c r="G32" s="280" t="s">
        <v>183</v>
      </c>
      <c r="H32" s="281">
        <v>200000</v>
      </c>
      <c r="J32" s="397"/>
    </row>
    <row r="33" spans="1:10" ht="13" thickBot="1">
      <c r="A33" s="645"/>
      <c r="B33" s="278" t="s">
        <v>5</v>
      </c>
      <c r="C33" s="270" t="s">
        <v>100</v>
      </c>
      <c r="D33" s="274">
        <v>6</v>
      </c>
      <c r="E33" s="277">
        <f>H33/D33*1000</f>
        <v>15000000</v>
      </c>
      <c r="F33" s="274">
        <v>5.5</v>
      </c>
      <c r="G33" s="277">
        <f>H33/F33</f>
        <v>16363.636363636364</v>
      </c>
      <c r="H33" s="281">
        <v>90000</v>
      </c>
      <c r="J33" s="397"/>
    </row>
    <row r="34" spans="1:10">
      <c r="A34" s="644" t="s">
        <v>185</v>
      </c>
      <c r="B34" s="278" t="s">
        <v>3</v>
      </c>
      <c r="C34" s="270" t="s">
        <v>97</v>
      </c>
      <c r="D34" s="274">
        <v>0.05</v>
      </c>
      <c r="E34" s="277">
        <f>H34/D34</f>
        <v>8080000</v>
      </c>
      <c r="F34" s="279" t="s">
        <v>183</v>
      </c>
      <c r="G34" s="280" t="s">
        <v>183</v>
      </c>
      <c r="H34" s="281">
        <v>404000</v>
      </c>
      <c r="J34" s="397"/>
    </row>
    <row r="35" spans="1:10">
      <c r="A35" s="646"/>
      <c r="B35" s="278" t="s">
        <v>5</v>
      </c>
      <c r="C35" s="270" t="s">
        <v>97</v>
      </c>
      <c r="D35" s="274">
        <v>6</v>
      </c>
      <c r="E35" s="277">
        <f>H35/D35*1000</f>
        <v>50000000</v>
      </c>
      <c r="F35" s="274">
        <v>5.5</v>
      </c>
      <c r="G35" s="277">
        <f>H35/F35</f>
        <v>54545.454545454544</v>
      </c>
      <c r="H35" s="281">
        <v>300000</v>
      </c>
      <c r="J35" s="397"/>
    </row>
    <row r="36" spans="1:10">
      <c r="A36" s="646"/>
      <c r="B36" s="278" t="s">
        <v>4</v>
      </c>
      <c r="C36" s="270" t="s">
        <v>97</v>
      </c>
      <c r="D36" s="279" t="s">
        <v>183</v>
      </c>
      <c r="E36" s="280" t="s">
        <v>183</v>
      </c>
      <c r="F36" s="274">
        <v>1.5</v>
      </c>
      <c r="G36" s="277">
        <f>H36/F36</f>
        <v>6666.666666666667</v>
      </c>
      <c r="H36" s="281">
        <v>10000</v>
      </c>
      <c r="J36" s="397"/>
    </row>
    <row r="37" spans="1:10">
      <c r="A37" s="646"/>
      <c r="B37" s="278" t="s">
        <v>9</v>
      </c>
      <c r="C37" s="270" t="s">
        <v>115</v>
      </c>
      <c r="D37" s="274">
        <v>3.1</v>
      </c>
      <c r="E37" s="368">
        <f t="shared" ref="E37:E38" si="4">H37/D37*1000</f>
        <v>83870967.741935492</v>
      </c>
      <c r="F37" s="274">
        <v>0.5</v>
      </c>
      <c r="G37" s="277">
        <f t="shared" ref="G37:G54" si="5">H37/F37</f>
        <v>520000</v>
      </c>
      <c r="H37" s="281">
        <v>260000</v>
      </c>
      <c r="J37" s="397"/>
    </row>
    <row r="38" spans="1:10" ht="13" thickBot="1">
      <c r="A38" s="645"/>
      <c r="B38" s="278" t="s">
        <v>9</v>
      </c>
      <c r="C38" s="270" t="s">
        <v>116</v>
      </c>
      <c r="D38" s="274">
        <v>1.93</v>
      </c>
      <c r="E38" s="374">
        <f t="shared" si="4"/>
        <v>36269430.051813468</v>
      </c>
      <c r="F38" s="274">
        <v>0.86</v>
      </c>
      <c r="G38" s="277">
        <f t="shared" si="5"/>
        <v>81395.348837209298</v>
      </c>
      <c r="H38" s="281">
        <v>70000</v>
      </c>
      <c r="J38" s="397"/>
    </row>
    <row r="39" spans="1:10">
      <c r="A39" s="644" t="s">
        <v>186</v>
      </c>
      <c r="B39" s="278" t="s">
        <v>9</v>
      </c>
      <c r="C39" s="270" t="s">
        <v>105</v>
      </c>
      <c r="D39" s="274">
        <v>3.1</v>
      </c>
      <c r="E39" s="369">
        <f t="shared" ref="E39:E44" si="6">H39/D39*1000</f>
        <v>29032258.064516127</v>
      </c>
      <c r="F39" s="274">
        <v>0.5</v>
      </c>
      <c r="G39" s="277">
        <f t="shared" si="5"/>
        <v>180000</v>
      </c>
      <c r="H39" s="281">
        <v>90000</v>
      </c>
      <c r="J39" s="397"/>
    </row>
    <row r="40" spans="1:10">
      <c r="A40" s="646"/>
      <c r="B40" s="278" t="s">
        <v>9</v>
      </c>
      <c r="C40" s="270" t="s">
        <v>110</v>
      </c>
      <c r="D40" s="274">
        <v>1.93</v>
      </c>
      <c r="E40" s="374">
        <f t="shared" si="6"/>
        <v>18134715.025906734</v>
      </c>
      <c r="F40" s="274">
        <v>0.86</v>
      </c>
      <c r="G40" s="277">
        <f t="shared" si="5"/>
        <v>40697.674418604649</v>
      </c>
      <c r="H40" s="281">
        <v>35000</v>
      </c>
      <c r="J40" s="397"/>
    </row>
    <row r="41" spans="1:10" ht="13" thickBot="1">
      <c r="A41" s="646"/>
      <c r="B41" s="278" t="s">
        <v>9</v>
      </c>
      <c r="C41" s="270" t="s">
        <v>161</v>
      </c>
      <c r="D41" s="274">
        <v>3.1</v>
      </c>
      <c r="E41" s="277">
        <f t="shared" si="6"/>
        <v>9677419.3548387103</v>
      </c>
      <c r="F41" s="274">
        <v>0.5</v>
      </c>
      <c r="G41" s="277">
        <f t="shared" si="5"/>
        <v>60000</v>
      </c>
      <c r="H41" s="281">
        <v>30000</v>
      </c>
      <c r="J41" s="397"/>
    </row>
    <row r="42" spans="1:10">
      <c r="A42" s="644" t="s">
        <v>190</v>
      </c>
      <c r="B42" s="278" t="s">
        <v>9</v>
      </c>
      <c r="C42" s="270" t="s">
        <v>145</v>
      </c>
      <c r="D42" s="274">
        <v>3.1</v>
      </c>
      <c r="E42" s="369">
        <f t="shared" si="6"/>
        <v>22580645.161290321</v>
      </c>
      <c r="F42" s="274">
        <v>0.5</v>
      </c>
      <c r="G42" s="277">
        <f t="shared" si="5"/>
        <v>140000</v>
      </c>
      <c r="H42" s="281">
        <v>70000</v>
      </c>
      <c r="J42" s="397"/>
    </row>
    <row r="43" spans="1:10" ht="13" thickBot="1">
      <c r="A43" s="645"/>
      <c r="B43" s="278" t="s">
        <v>9</v>
      </c>
      <c r="C43" s="270" t="s">
        <v>160</v>
      </c>
      <c r="D43" s="274">
        <v>3.1</v>
      </c>
      <c r="E43" s="277">
        <f t="shared" si="6"/>
        <v>8064516.1290322579</v>
      </c>
      <c r="F43" s="274">
        <v>0.5</v>
      </c>
      <c r="G43" s="277">
        <f t="shared" si="5"/>
        <v>50000</v>
      </c>
      <c r="H43" s="281">
        <v>25000</v>
      </c>
      <c r="J43" s="397"/>
    </row>
    <row r="44" spans="1:10">
      <c r="A44" s="647" t="s">
        <v>191</v>
      </c>
      <c r="B44" s="278" t="s">
        <v>9</v>
      </c>
      <c r="C44" s="270" t="s">
        <v>107</v>
      </c>
      <c r="D44" s="274">
        <v>5</v>
      </c>
      <c r="E44" s="369">
        <f t="shared" si="6"/>
        <v>6000000</v>
      </c>
      <c r="F44" s="274">
        <v>0.68</v>
      </c>
      <c r="G44" s="277">
        <f t="shared" si="5"/>
        <v>44117.647058823524</v>
      </c>
      <c r="H44" s="281">
        <v>30000</v>
      </c>
      <c r="J44" s="397"/>
    </row>
    <row r="45" spans="1:10" ht="13" thickBot="1">
      <c r="A45" s="648"/>
      <c r="B45" s="278" t="s">
        <v>3</v>
      </c>
      <c r="C45" s="270" t="s">
        <v>107</v>
      </c>
      <c r="D45" s="274">
        <v>0.06</v>
      </c>
      <c r="E45" s="277">
        <f>H45/D45</f>
        <v>1500000</v>
      </c>
      <c r="F45" s="279" t="s">
        <v>183</v>
      </c>
      <c r="G45" s="280" t="s">
        <v>183</v>
      </c>
      <c r="H45" s="281">
        <v>90000</v>
      </c>
      <c r="J45" s="397"/>
    </row>
    <row r="46" spans="1:10">
      <c r="A46" s="644" t="s">
        <v>192</v>
      </c>
      <c r="B46" s="278" t="s">
        <v>9</v>
      </c>
      <c r="C46" s="270" t="s">
        <v>108</v>
      </c>
      <c r="D46" s="274">
        <v>5</v>
      </c>
      <c r="E46" s="369">
        <f t="shared" ref="E46" si="7">H46/D46*1000</f>
        <v>10000000</v>
      </c>
      <c r="F46" s="274">
        <v>0.68</v>
      </c>
      <c r="G46" s="277">
        <f t="shared" si="5"/>
        <v>73529.411764705874</v>
      </c>
      <c r="H46" s="281">
        <v>50000</v>
      </c>
      <c r="J46" s="397"/>
    </row>
    <row r="47" spans="1:10" ht="13" thickBot="1">
      <c r="A47" s="645"/>
      <c r="B47" s="278" t="s">
        <v>3</v>
      </c>
      <c r="C47" s="270" t="s">
        <v>108</v>
      </c>
      <c r="D47" s="274">
        <v>0.06</v>
      </c>
      <c r="E47" s="374">
        <f>H47/D47</f>
        <v>1500000</v>
      </c>
      <c r="F47" s="279" t="s">
        <v>183</v>
      </c>
      <c r="G47" s="280" t="s">
        <v>183</v>
      </c>
      <c r="H47" s="281">
        <v>90000</v>
      </c>
      <c r="J47" s="397"/>
    </row>
    <row r="48" spans="1:10">
      <c r="B48" s="278" t="s">
        <v>9</v>
      </c>
      <c r="C48" s="270" t="s">
        <v>109</v>
      </c>
      <c r="D48" s="274">
        <v>4.51</v>
      </c>
      <c r="E48" s="277">
        <f t="shared" ref="E48:E51" si="8">H48/D48*1000</f>
        <v>17738359.201773837</v>
      </c>
      <c r="F48" s="274">
        <v>0.57999999999999996</v>
      </c>
      <c r="G48" s="277">
        <f t="shared" si="5"/>
        <v>137931.03448275864</v>
      </c>
      <c r="H48" s="281">
        <v>80000</v>
      </c>
      <c r="J48" s="397"/>
    </row>
    <row r="49" spans="1:10">
      <c r="B49" s="278" t="s">
        <v>9</v>
      </c>
      <c r="C49" s="270" t="s">
        <v>111</v>
      </c>
      <c r="D49" s="274">
        <v>4.51</v>
      </c>
      <c r="E49" s="368">
        <f t="shared" si="8"/>
        <v>6651884.700665189</v>
      </c>
      <c r="F49" s="274">
        <v>0.57999999999999996</v>
      </c>
      <c r="G49" s="277">
        <f t="shared" si="5"/>
        <v>51724.137931034486</v>
      </c>
      <c r="H49" s="281">
        <v>30000</v>
      </c>
      <c r="J49" s="397"/>
    </row>
    <row r="50" spans="1:10" ht="13" thickBot="1">
      <c r="B50" s="278" t="s">
        <v>9</v>
      </c>
      <c r="C50" s="270" t="s">
        <v>62</v>
      </c>
      <c r="D50" s="274">
        <v>5</v>
      </c>
      <c r="E50" s="372">
        <f t="shared" si="8"/>
        <v>11600000</v>
      </c>
      <c r="F50" s="274">
        <v>0.68</v>
      </c>
      <c r="G50" s="277">
        <f t="shared" si="5"/>
        <v>85294.117647058811</v>
      </c>
      <c r="H50" s="281">
        <v>58000</v>
      </c>
      <c r="J50" s="397"/>
    </row>
    <row r="51" spans="1:10">
      <c r="A51" s="644" t="s">
        <v>193</v>
      </c>
      <c r="B51" s="278" t="s">
        <v>9</v>
      </c>
      <c r="C51" s="270" t="s">
        <v>112</v>
      </c>
      <c r="D51" s="274">
        <v>4.51</v>
      </c>
      <c r="E51" s="277">
        <f t="shared" si="8"/>
        <v>8869179.6008869186</v>
      </c>
      <c r="F51" s="274">
        <v>0.57999999999999996</v>
      </c>
      <c r="G51" s="277">
        <f t="shared" si="5"/>
        <v>68965.517241379319</v>
      </c>
      <c r="H51" s="281">
        <v>40000</v>
      </c>
      <c r="J51" s="397"/>
    </row>
    <row r="52" spans="1:10" ht="13" thickBot="1">
      <c r="A52" s="645"/>
      <c r="B52" s="278" t="s">
        <v>3</v>
      </c>
      <c r="C52" s="270" t="s">
        <v>112</v>
      </c>
      <c r="D52" s="274">
        <v>0.06</v>
      </c>
      <c r="E52" s="277">
        <f>H52/D52</f>
        <v>1000000</v>
      </c>
      <c r="F52" s="279" t="s">
        <v>183</v>
      </c>
      <c r="G52" s="280" t="s">
        <v>183</v>
      </c>
      <c r="H52" s="281">
        <v>60000</v>
      </c>
      <c r="J52" s="397"/>
    </row>
    <row r="53" spans="1:10">
      <c r="B53" s="278" t="s">
        <v>9</v>
      </c>
      <c r="C53" s="270" t="s">
        <v>113</v>
      </c>
      <c r="D53" s="274">
        <v>3.1</v>
      </c>
      <c r="E53" s="372">
        <f t="shared" ref="E53:E54" si="9">H53/D53*1000</f>
        <v>6451612.9032258056</v>
      </c>
      <c r="F53" s="274">
        <v>0.5</v>
      </c>
      <c r="G53" s="277">
        <f t="shared" si="5"/>
        <v>40000</v>
      </c>
      <c r="H53" s="281">
        <v>20000</v>
      </c>
      <c r="J53" s="397"/>
    </row>
    <row r="54" spans="1:10">
      <c r="A54" s="358"/>
      <c r="B54" s="278" t="s">
        <v>9</v>
      </c>
      <c r="C54" s="270" t="s">
        <v>146</v>
      </c>
      <c r="D54" s="274">
        <v>4.51</v>
      </c>
      <c r="E54" s="368">
        <f t="shared" si="9"/>
        <v>2217294.9002217297</v>
      </c>
      <c r="F54" s="274">
        <v>0.57999999999999996</v>
      </c>
      <c r="G54" s="277">
        <f t="shared" si="5"/>
        <v>17241.37931034483</v>
      </c>
      <c r="H54" s="281">
        <v>10000</v>
      </c>
      <c r="J54" s="397"/>
    </row>
    <row r="55" spans="1:10" s="363" customFormat="1">
      <c r="A55" s="359"/>
      <c r="B55" s="360" t="s">
        <v>9</v>
      </c>
      <c r="C55" s="364" t="s">
        <v>114</v>
      </c>
      <c r="D55" s="282">
        <v>4.51</v>
      </c>
      <c r="E55" s="368">
        <f t="shared" ref="E55:E59" si="10">H55/D55*1000</f>
        <v>15521064.301552108</v>
      </c>
      <c r="F55" s="282">
        <v>0.57999999999999996</v>
      </c>
      <c r="G55" s="361">
        <f t="shared" ref="G55:G59" si="11">H55/F55</f>
        <v>120689.6551724138</v>
      </c>
      <c r="H55" s="362">
        <v>70000</v>
      </c>
      <c r="I55"/>
      <c r="J55" s="397"/>
    </row>
    <row r="56" spans="1:10">
      <c r="B56" s="278" t="s">
        <v>9</v>
      </c>
      <c r="C56" s="270" t="s">
        <v>128</v>
      </c>
      <c r="D56" s="274">
        <v>3.1</v>
      </c>
      <c r="E56" s="277">
        <f t="shared" si="10"/>
        <v>6451612.9032258056</v>
      </c>
      <c r="F56" s="274">
        <v>0.5</v>
      </c>
      <c r="G56" s="277">
        <f t="shared" si="11"/>
        <v>40000</v>
      </c>
      <c r="H56" s="281">
        <v>20000</v>
      </c>
      <c r="J56" s="397"/>
    </row>
    <row r="57" spans="1:10">
      <c r="B57" s="278" t="s">
        <v>9</v>
      </c>
      <c r="C57" s="270" t="s">
        <v>117</v>
      </c>
      <c r="D57" s="274">
        <v>3.1</v>
      </c>
      <c r="E57" s="277">
        <f t="shared" si="10"/>
        <v>16129032.258064516</v>
      </c>
      <c r="F57" s="274">
        <v>0.5</v>
      </c>
      <c r="G57" s="277">
        <f t="shared" si="11"/>
        <v>100000</v>
      </c>
      <c r="H57" s="281">
        <v>50000</v>
      </c>
      <c r="J57" s="397"/>
    </row>
    <row r="58" spans="1:10" ht="13" thickBot="1">
      <c r="B58" s="278" t="s">
        <v>9</v>
      </c>
      <c r="C58" s="270" t="s">
        <v>118</v>
      </c>
      <c r="D58" s="274">
        <v>3.1</v>
      </c>
      <c r="E58" s="277">
        <f t="shared" si="10"/>
        <v>11290322.580645161</v>
      </c>
      <c r="F58" s="274">
        <v>0.5</v>
      </c>
      <c r="G58" s="277">
        <f t="shared" si="11"/>
        <v>70000</v>
      </c>
      <c r="H58" s="281">
        <v>35000</v>
      </c>
      <c r="J58" s="397"/>
    </row>
    <row r="59" spans="1:10">
      <c r="A59" s="644" t="s">
        <v>195</v>
      </c>
      <c r="B59" s="278" t="s">
        <v>9</v>
      </c>
      <c r="C59" s="270" t="s">
        <v>119</v>
      </c>
      <c r="D59" s="274">
        <v>3.1</v>
      </c>
      <c r="E59" s="374">
        <f t="shared" si="10"/>
        <v>11290322.580645161</v>
      </c>
      <c r="F59" s="274">
        <v>0.5</v>
      </c>
      <c r="G59" s="277">
        <f t="shared" si="11"/>
        <v>70000</v>
      </c>
      <c r="H59" s="281">
        <v>35000</v>
      </c>
      <c r="J59" s="397"/>
    </row>
    <row r="60" spans="1:10">
      <c r="A60" s="646"/>
      <c r="B60" s="278" t="s">
        <v>3</v>
      </c>
      <c r="C60" s="270" t="s">
        <v>119</v>
      </c>
      <c r="D60" s="274">
        <v>0.06</v>
      </c>
      <c r="E60" s="277">
        <f>H60/D60</f>
        <v>416666.66666666669</v>
      </c>
      <c r="F60" s="279" t="s">
        <v>183</v>
      </c>
      <c r="G60" s="280" t="s">
        <v>183</v>
      </c>
      <c r="H60" s="281">
        <v>25000</v>
      </c>
      <c r="J60" s="397"/>
    </row>
    <row r="61" spans="1:10">
      <c r="B61" s="278" t="s">
        <v>9</v>
      </c>
      <c r="C61" s="270" t="s">
        <v>120</v>
      </c>
      <c r="D61" s="274">
        <v>5</v>
      </c>
      <c r="E61" s="277">
        <f t="shared" ref="E61" si="12">H61/D61*1000</f>
        <v>5000000</v>
      </c>
      <c r="F61" s="274">
        <v>0.68</v>
      </c>
      <c r="G61" s="277">
        <f t="shared" ref="G61" si="13">H61/F61</f>
        <v>36764.705882352937</v>
      </c>
      <c r="H61" s="281">
        <v>25000</v>
      </c>
      <c r="J61" s="397"/>
    </row>
    <row r="62" spans="1:10" ht="13" thickBot="1">
      <c r="B62" s="278" t="s">
        <v>4</v>
      </c>
      <c r="C62" s="270" t="s">
        <v>67</v>
      </c>
      <c r="D62" s="279" t="s">
        <v>183</v>
      </c>
      <c r="E62" s="280" t="s">
        <v>183</v>
      </c>
      <c r="F62" s="274">
        <v>0.9</v>
      </c>
      <c r="G62" s="277">
        <f>H62/F62</f>
        <v>433333.33333333331</v>
      </c>
      <c r="H62" s="281">
        <v>390000</v>
      </c>
      <c r="J62" s="397"/>
    </row>
    <row r="63" spans="1:10">
      <c r="A63" s="644" t="s">
        <v>194</v>
      </c>
      <c r="B63" s="278" t="s">
        <v>3</v>
      </c>
      <c r="C63" s="270" t="s">
        <v>175</v>
      </c>
      <c r="D63" s="274">
        <v>0.05</v>
      </c>
      <c r="E63" s="277">
        <f>H63/D63</f>
        <v>700000</v>
      </c>
      <c r="F63" s="279" t="s">
        <v>183</v>
      </c>
      <c r="G63" s="280" t="s">
        <v>183</v>
      </c>
      <c r="H63" s="281">
        <v>35000</v>
      </c>
      <c r="J63" s="397"/>
    </row>
    <row r="64" spans="1:10" ht="13" thickBot="1">
      <c r="A64" s="645"/>
      <c r="B64" s="278" t="s">
        <v>5</v>
      </c>
      <c r="C64" s="270" t="s">
        <v>175</v>
      </c>
      <c r="D64" s="274">
        <v>5.8</v>
      </c>
      <c r="E64" s="277">
        <f>H64/D64*1000</f>
        <v>6034482.7586206906</v>
      </c>
      <c r="F64" s="274">
        <v>5.5</v>
      </c>
      <c r="G64" s="277">
        <f>H64/F64</f>
        <v>6363.636363636364</v>
      </c>
      <c r="H64" s="281">
        <v>35000</v>
      </c>
      <c r="J64" s="397"/>
    </row>
    <row r="65" spans="1:10">
      <c r="A65" s="644" t="s">
        <v>69</v>
      </c>
      <c r="B65" s="278" t="s">
        <v>9</v>
      </c>
      <c r="C65" s="396" t="s">
        <v>69</v>
      </c>
      <c r="D65" s="274">
        <v>2.08</v>
      </c>
      <c r="E65" s="277">
        <f>H65/D65*1000</f>
        <v>132211538.46153846</v>
      </c>
      <c r="F65" s="274">
        <v>0.25</v>
      </c>
      <c r="G65" s="277">
        <f>H65/F65</f>
        <v>1100000</v>
      </c>
      <c r="H65" s="281">
        <v>275000</v>
      </c>
      <c r="J65" s="397"/>
    </row>
    <row r="66" spans="1:10" ht="13" thickBot="1">
      <c r="A66" s="645"/>
      <c r="B66" s="278" t="s">
        <v>3</v>
      </c>
      <c r="C66" s="270" t="s">
        <v>69</v>
      </c>
      <c r="D66" s="274">
        <v>0.05</v>
      </c>
      <c r="E66" s="368">
        <f>H66/D66</f>
        <v>740000</v>
      </c>
      <c r="F66" s="279" t="s">
        <v>183</v>
      </c>
      <c r="G66" s="280" t="s">
        <v>183</v>
      </c>
      <c r="H66" s="281">
        <v>37000</v>
      </c>
      <c r="J66" s="397"/>
    </row>
    <row r="67" spans="1:10">
      <c r="B67" s="278" t="s">
        <v>9</v>
      </c>
      <c r="C67" s="270" t="s">
        <v>121</v>
      </c>
      <c r="D67" s="274">
        <v>3.1</v>
      </c>
      <c r="E67" s="368">
        <f t="shared" ref="E67:E69" si="14">H67/D67*1000</f>
        <v>8064516.1290322579</v>
      </c>
      <c r="F67" s="274">
        <v>0.5</v>
      </c>
      <c r="G67" s="277">
        <f t="shared" ref="G67:G69" si="15">H67/F67</f>
        <v>50000</v>
      </c>
      <c r="H67" s="281">
        <v>25000</v>
      </c>
      <c r="J67" s="397"/>
    </row>
    <row r="68" spans="1:10">
      <c r="B68" s="278" t="s">
        <v>9</v>
      </c>
      <c r="C68" s="270" t="s">
        <v>122</v>
      </c>
      <c r="D68" s="274">
        <v>3.1</v>
      </c>
      <c r="E68" s="370">
        <f t="shared" si="14"/>
        <v>8064516.1290322579</v>
      </c>
      <c r="F68" s="274">
        <v>0.5</v>
      </c>
      <c r="G68" s="277">
        <f t="shared" si="15"/>
        <v>50000</v>
      </c>
      <c r="H68" s="281">
        <v>25000</v>
      </c>
      <c r="J68" s="397"/>
    </row>
    <row r="69" spans="1:10" ht="13" thickBot="1">
      <c r="B69" s="283" t="s">
        <v>9</v>
      </c>
      <c r="C69" s="284" t="s">
        <v>123</v>
      </c>
      <c r="D69" s="285">
        <v>3.1</v>
      </c>
      <c r="E69" s="371">
        <f t="shared" si="14"/>
        <v>11290322.580645161</v>
      </c>
      <c r="F69" s="285">
        <v>0.5</v>
      </c>
      <c r="G69" s="286">
        <f t="shared" si="15"/>
        <v>70000</v>
      </c>
      <c r="H69" s="287">
        <v>35000</v>
      </c>
      <c r="J69" s="397"/>
    </row>
    <row r="70" spans="1:10" ht="14" thickBot="1">
      <c r="G70" s="365" t="s">
        <v>177</v>
      </c>
      <c r="H70" s="366">
        <f>SUM(H3:H69)</f>
        <v>12599000</v>
      </c>
      <c r="J70" s="397"/>
    </row>
  </sheetData>
  <autoFilter ref="B2:H70" xr:uid="{8FB02ED8-5EF4-47EE-8D5A-1C6A84298C32}"/>
  <mergeCells count="12">
    <mergeCell ref="A63:A64"/>
    <mergeCell ref="A65:A66"/>
    <mergeCell ref="A59:A60"/>
    <mergeCell ref="A10:A21"/>
    <mergeCell ref="A4:A9"/>
    <mergeCell ref="A42:A43"/>
    <mergeCell ref="A51:A52"/>
    <mergeCell ref="A22:A33"/>
    <mergeCell ref="A34:A38"/>
    <mergeCell ref="A39:A41"/>
    <mergeCell ref="A44:A45"/>
    <mergeCell ref="A46:A47"/>
  </mergeCells>
  <pageMargins left="0.7" right="0.7" top="0.75" bottom="0.75" header="0.3" footer="0.3"/>
  <pageSetup paperSize="9" orientation="portrait" r:id="rId1"/>
  <ignoredErrors>
    <ignoredError sqref="E4:E38 E39 E45:E54 E55:E57 E61:E66 E67 E68:E70 E58:E6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F0DB-57ED-374A-A9F8-51D492EEB392}">
  <dimension ref="B1:BI41"/>
  <sheetViews>
    <sheetView showGridLines="0" zoomScale="79" zoomScaleNormal="79" workbookViewId="0"/>
  </sheetViews>
  <sheetFormatPr baseColWidth="10" defaultColWidth="10.75" defaultRowHeight="12"/>
  <cols>
    <col min="1" max="1" width="10.75" style="1"/>
    <col min="2" max="2" width="43.25" style="1" customWidth="1"/>
    <col min="3" max="3" width="21.75" style="1" customWidth="1"/>
    <col min="4" max="4" width="24" style="1" customWidth="1"/>
    <col min="5" max="5" width="42" style="1" customWidth="1"/>
    <col min="6" max="6" width="39.5" style="1" customWidth="1"/>
    <col min="7" max="7" width="53.25" style="1" customWidth="1"/>
    <col min="8" max="8" width="32.75" style="1" customWidth="1"/>
    <col min="9" max="60" width="8.25" style="1" customWidth="1"/>
    <col min="61" max="16384" width="10.75" style="1"/>
  </cols>
  <sheetData>
    <row r="1" spans="2:61" ht="13">
      <c r="I1" s="2"/>
      <c r="J1" s="2"/>
      <c r="K1" s="2"/>
      <c r="L1" s="3"/>
      <c r="M1" s="3"/>
      <c r="N1" s="3"/>
      <c r="O1" s="3"/>
      <c r="P1" s="3"/>
      <c r="Q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2:61" ht="20" customHeight="1">
      <c r="B2" s="660" t="s">
        <v>0</v>
      </c>
      <c r="C2" s="660"/>
      <c r="D2" s="4" t="s">
        <v>88</v>
      </c>
      <c r="E2" s="28" t="s">
        <v>1</v>
      </c>
      <c r="F2" s="137">
        <v>2022</v>
      </c>
      <c r="I2" s="60">
        <f>C32</f>
        <v>0.42476488144991181</v>
      </c>
      <c r="J2" s="31" t="s">
        <v>2</v>
      </c>
      <c r="K2" s="31"/>
      <c r="L2" s="31"/>
      <c r="M2" s="62">
        <f>C33</f>
        <v>0.12443861748226398</v>
      </c>
      <c r="N2" s="31" t="s">
        <v>3</v>
      </c>
      <c r="O2" s="31"/>
      <c r="P2" s="31"/>
      <c r="Q2" s="65">
        <f>C35</f>
        <v>8.2176445507155457E-3</v>
      </c>
      <c r="R2" s="31" t="s">
        <v>4</v>
      </c>
      <c r="S2" s="32"/>
      <c r="T2" s="70">
        <f>C38</f>
        <v>0</v>
      </c>
      <c r="U2" s="32" t="s">
        <v>5</v>
      </c>
      <c r="V2" s="32"/>
      <c r="W2" s="32"/>
      <c r="X2" s="72">
        <f>C40</f>
        <v>0</v>
      </c>
      <c r="Y2" s="32" t="s">
        <v>6</v>
      </c>
      <c r="Z2" s="3"/>
      <c r="AA2" s="662" t="s">
        <v>81</v>
      </c>
      <c r="AB2" s="663"/>
      <c r="AC2" s="663"/>
      <c r="AD2" s="663"/>
      <c r="AE2" s="664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3"/>
      <c r="BH2" s="3"/>
      <c r="BI2" s="3"/>
    </row>
    <row r="3" spans="2:61" ht="20" customHeight="1">
      <c r="B3" s="660" t="s">
        <v>8</v>
      </c>
      <c r="C3" s="660"/>
      <c r="D3" s="4" t="s">
        <v>89</v>
      </c>
      <c r="E3" s="8"/>
      <c r="I3" s="61">
        <f>C34</f>
        <v>0.15754398552943233</v>
      </c>
      <c r="J3" s="31" t="s">
        <v>9</v>
      </c>
      <c r="K3" s="31"/>
      <c r="L3" s="31"/>
      <c r="M3" s="63">
        <f>C36</f>
        <v>0</v>
      </c>
      <c r="N3" s="31" t="s">
        <v>10</v>
      </c>
      <c r="O3" s="31"/>
      <c r="P3" s="31"/>
      <c r="Q3" s="64">
        <f>C37</f>
        <v>0.28503487098767633</v>
      </c>
      <c r="R3" s="31" t="s">
        <v>11</v>
      </c>
      <c r="S3" s="32"/>
      <c r="T3" s="71">
        <f>C39</f>
        <v>0</v>
      </c>
      <c r="U3" s="32" t="s">
        <v>12</v>
      </c>
      <c r="V3" s="32"/>
      <c r="W3" s="32"/>
      <c r="X3" s="32"/>
      <c r="Y3" s="32"/>
      <c r="Z3" s="3"/>
      <c r="AA3" s="661" t="s">
        <v>13</v>
      </c>
      <c r="AB3" s="661"/>
      <c r="AC3" s="661"/>
      <c r="AD3" s="661">
        <v>3</v>
      </c>
      <c r="AE3" s="661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3"/>
      <c r="BH3" s="3"/>
      <c r="BI3" s="3"/>
    </row>
    <row r="4" spans="2:61" ht="14" customHeight="1" thickBot="1">
      <c r="B4" s="7"/>
      <c r="C4" s="33"/>
      <c r="D4" s="8"/>
      <c r="E4" s="8"/>
      <c r="R4" s="3"/>
      <c r="W4" s="3"/>
      <c r="X4" s="3"/>
      <c r="Y4" s="3"/>
      <c r="Z4" s="3"/>
      <c r="AA4" s="661" t="s">
        <v>14</v>
      </c>
      <c r="AB4" s="661"/>
      <c r="AC4" s="661"/>
      <c r="AD4" s="661">
        <v>130</v>
      </c>
      <c r="AE4" s="661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3"/>
      <c r="BH4" s="3"/>
      <c r="BI4" s="3"/>
    </row>
    <row r="5" spans="2:61" ht="22" customHeight="1" thickBot="1">
      <c r="B5" s="36" t="s">
        <v>15</v>
      </c>
      <c r="C5" s="37" t="s">
        <v>16</v>
      </c>
      <c r="D5" s="36" t="s">
        <v>96</v>
      </c>
      <c r="E5" s="34"/>
      <c r="K5" s="2"/>
      <c r="L5" s="3"/>
      <c r="M5" s="3"/>
      <c r="N5" s="5"/>
      <c r="O5" s="3"/>
      <c r="P5" s="3"/>
      <c r="Q5" s="3"/>
      <c r="V5" s="3"/>
      <c r="W5" s="3"/>
      <c r="X5" s="3"/>
      <c r="Y5" s="3"/>
      <c r="Z5" s="3"/>
      <c r="AA5" s="661" t="s">
        <v>17</v>
      </c>
      <c r="AB5" s="661"/>
      <c r="AC5" s="661"/>
      <c r="AD5" s="665">
        <f>H21/H19</f>
        <v>4276.8983451536642</v>
      </c>
      <c r="AE5" s="665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3"/>
      <c r="BG5" s="3"/>
      <c r="BH5" s="3"/>
    </row>
    <row r="6" spans="2:61" ht="22" customHeight="1" thickBot="1">
      <c r="B6" s="36" t="s">
        <v>18</v>
      </c>
      <c r="C6" s="38">
        <v>44033</v>
      </c>
      <c r="D6" s="36" t="s">
        <v>96</v>
      </c>
      <c r="E6" s="35">
        <f>H26</f>
        <v>4259128</v>
      </c>
      <c r="K6" s="2"/>
      <c r="L6" s="3"/>
      <c r="M6" s="3"/>
      <c r="N6" s="5"/>
      <c r="O6" s="3"/>
      <c r="P6" s="3"/>
      <c r="Q6" s="3"/>
      <c r="V6" s="3"/>
      <c r="W6" s="3"/>
      <c r="X6" s="3"/>
      <c r="Y6" s="3"/>
      <c r="Z6" s="3"/>
      <c r="AA6" s="661" t="s">
        <v>19</v>
      </c>
      <c r="AB6" s="661"/>
      <c r="AC6" s="661"/>
      <c r="AD6" s="555">
        <f>Y20</f>
        <v>0.71350000000000002</v>
      </c>
      <c r="AE6" s="555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3"/>
      <c r="BG6" s="3"/>
      <c r="BH6" s="3"/>
    </row>
    <row r="7" spans="2:61" ht="14" thickBot="1">
      <c r="B7" s="12"/>
      <c r="C7" s="13"/>
      <c r="K7" s="2"/>
      <c r="L7" s="3"/>
      <c r="M7" s="3"/>
      <c r="N7" s="5"/>
      <c r="O7" s="3"/>
      <c r="P7" s="3"/>
      <c r="Q7" s="3"/>
      <c r="V7" s="3"/>
      <c r="W7" s="3"/>
      <c r="X7" s="3"/>
      <c r="Y7" s="3"/>
      <c r="Z7" s="3"/>
      <c r="AA7" s="3"/>
      <c r="AB7" s="3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3"/>
      <c r="BG7" s="3"/>
      <c r="BH7" s="3"/>
    </row>
    <row r="8" spans="2:61" ht="16" thickBot="1">
      <c r="D8" s="3"/>
      <c r="E8" s="3"/>
      <c r="F8" s="3"/>
      <c r="G8" s="3"/>
      <c r="H8" s="2"/>
      <c r="I8" s="666" t="s">
        <v>20</v>
      </c>
      <c r="J8" s="667"/>
      <c r="K8" s="667"/>
      <c r="L8" s="667"/>
      <c r="M8" s="667"/>
      <c r="N8" s="667"/>
      <c r="O8" s="667"/>
      <c r="P8" s="667"/>
      <c r="Q8" s="667"/>
      <c r="R8" s="667"/>
      <c r="S8" s="667"/>
      <c r="T8" s="667"/>
      <c r="U8" s="667"/>
      <c r="V8" s="667" t="s">
        <v>21</v>
      </c>
      <c r="W8" s="667"/>
      <c r="X8" s="667"/>
      <c r="Y8" s="667"/>
      <c r="Z8" s="667"/>
      <c r="AA8" s="667"/>
      <c r="AB8" s="667"/>
      <c r="AC8" s="667"/>
      <c r="AD8" s="667"/>
      <c r="AE8" s="667"/>
      <c r="AF8" s="667"/>
      <c r="AG8" s="667"/>
      <c r="AH8" s="667"/>
      <c r="AI8" s="667" t="s">
        <v>22</v>
      </c>
      <c r="AJ8" s="667"/>
      <c r="AK8" s="667"/>
      <c r="AL8" s="667"/>
      <c r="AM8" s="667"/>
      <c r="AN8" s="667"/>
      <c r="AO8" s="667"/>
      <c r="AP8" s="667"/>
      <c r="AQ8" s="667"/>
      <c r="AR8" s="667"/>
      <c r="AS8" s="667"/>
      <c r="AT8" s="667"/>
      <c r="AU8" s="667"/>
      <c r="AV8" s="667" t="s">
        <v>23</v>
      </c>
      <c r="AW8" s="667"/>
      <c r="AX8" s="667"/>
      <c r="AY8" s="667"/>
      <c r="AZ8" s="667"/>
      <c r="BA8" s="667"/>
      <c r="BB8" s="667"/>
      <c r="BC8" s="667"/>
      <c r="BD8" s="667"/>
      <c r="BE8" s="667"/>
      <c r="BF8" s="667"/>
      <c r="BG8" s="667"/>
      <c r="BH8" s="668"/>
    </row>
    <row r="9" spans="2:61" ht="16" thickBot="1">
      <c r="D9"/>
      <c r="E9"/>
      <c r="F9"/>
      <c r="G9"/>
      <c r="H9" s="44" t="s">
        <v>24</v>
      </c>
      <c r="I9" s="669" t="s">
        <v>25</v>
      </c>
      <c r="J9" s="670"/>
      <c r="K9" s="670"/>
      <c r="L9" s="670"/>
      <c r="M9" s="671"/>
      <c r="N9" s="672" t="s">
        <v>26</v>
      </c>
      <c r="O9" s="670"/>
      <c r="P9" s="670"/>
      <c r="Q9" s="671"/>
      <c r="R9" s="672" t="s">
        <v>27</v>
      </c>
      <c r="S9" s="670"/>
      <c r="T9" s="670"/>
      <c r="U9" s="671"/>
      <c r="V9" s="672" t="s">
        <v>28</v>
      </c>
      <c r="W9" s="670"/>
      <c r="X9" s="670"/>
      <c r="Y9" s="671"/>
      <c r="Z9" s="672" t="s">
        <v>29</v>
      </c>
      <c r="AA9" s="670"/>
      <c r="AB9" s="670"/>
      <c r="AC9" s="670"/>
      <c r="AD9" s="671"/>
      <c r="AE9" s="672" t="s">
        <v>30</v>
      </c>
      <c r="AF9" s="670"/>
      <c r="AG9" s="670"/>
      <c r="AH9" s="671"/>
      <c r="AI9" s="672" t="s">
        <v>31</v>
      </c>
      <c r="AJ9" s="670"/>
      <c r="AK9" s="670"/>
      <c r="AL9" s="671"/>
      <c r="AM9" s="672" t="s">
        <v>32</v>
      </c>
      <c r="AN9" s="670"/>
      <c r="AO9" s="670"/>
      <c r="AP9" s="670"/>
      <c r="AQ9" s="671"/>
      <c r="AR9" s="672" t="s">
        <v>33</v>
      </c>
      <c r="AS9" s="670"/>
      <c r="AT9" s="670"/>
      <c r="AU9" s="671"/>
      <c r="AV9" s="672" t="s">
        <v>34</v>
      </c>
      <c r="AW9" s="670"/>
      <c r="AX9" s="670"/>
      <c r="AY9" s="670"/>
      <c r="AZ9" s="671"/>
      <c r="BA9" s="672" t="s">
        <v>35</v>
      </c>
      <c r="BB9" s="670"/>
      <c r="BC9" s="670"/>
      <c r="BD9" s="671"/>
      <c r="BE9" s="672" t="s">
        <v>36</v>
      </c>
      <c r="BF9" s="670"/>
      <c r="BG9" s="670"/>
      <c r="BH9" s="678"/>
    </row>
    <row r="10" spans="2:61">
      <c r="D10"/>
      <c r="E10"/>
      <c r="F10"/>
      <c r="G10"/>
      <c r="H10" s="45" t="s">
        <v>37</v>
      </c>
      <c r="I10" s="52">
        <v>1</v>
      </c>
      <c r="J10" s="53">
        <v>2</v>
      </c>
      <c r="K10" s="53">
        <v>3</v>
      </c>
      <c r="L10" s="53">
        <v>4</v>
      </c>
      <c r="M10" s="54">
        <v>5</v>
      </c>
      <c r="N10" s="55">
        <v>6</v>
      </c>
      <c r="O10" s="53">
        <v>7</v>
      </c>
      <c r="P10" s="53">
        <v>8</v>
      </c>
      <c r="Q10" s="54">
        <v>9</v>
      </c>
      <c r="R10" s="55">
        <v>10</v>
      </c>
      <c r="S10" s="53">
        <v>11</v>
      </c>
      <c r="T10" s="53">
        <v>12</v>
      </c>
      <c r="U10" s="54">
        <v>13</v>
      </c>
      <c r="V10" s="55">
        <v>14</v>
      </c>
      <c r="W10" s="53">
        <v>15</v>
      </c>
      <c r="X10" s="53">
        <v>16</v>
      </c>
      <c r="Y10" s="53">
        <v>17</v>
      </c>
      <c r="Z10" s="54">
        <v>18</v>
      </c>
      <c r="AA10" s="55">
        <v>19</v>
      </c>
      <c r="AB10" s="53">
        <v>20</v>
      </c>
      <c r="AC10" s="53">
        <v>21</v>
      </c>
      <c r="AD10" s="54">
        <v>22</v>
      </c>
      <c r="AE10" s="55">
        <v>23</v>
      </c>
      <c r="AF10" s="53">
        <v>24</v>
      </c>
      <c r="AG10" s="53">
        <v>25</v>
      </c>
      <c r="AH10" s="54">
        <v>26</v>
      </c>
      <c r="AI10" s="55">
        <v>27</v>
      </c>
      <c r="AJ10" s="53">
        <v>28</v>
      </c>
      <c r="AK10" s="53">
        <v>29</v>
      </c>
      <c r="AL10" s="53">
        <v>30</v>
      </c>
      <c r="AM10" s="54">
        <v>31</v>
      </c>
      <c r="AN10" s="55">
        <v>32</v>
      </c>
      <c r="AO10" s="53">
        <v>33</v>
      </c>
      <c r="AP10" s="53">
        <v>34</v>
      </c>
      <c r="AQ10" s="54">
        <v>35</v>
      </c>
      <c r="AR10" s="55">
        <v>36</v>
      </c>
      <c r="AS10" s="53">
        <v>37</v>
      </c>
      <c r="AT10" s="53">
        <v>38</v>
      </c>
      <c r="AU10" s="54">
        <v>39</v>
      </c>
      <c r="AV10" s="55">
        <v>40</v>
      </c>
      <c r="AW10" s="53">
        <v>41</v>
      </c>
      <c r="AX10" s="53">
        <v>42</v>
      </c>
      <c r="AY10" s="53">
        <v>43</v>
      </c>
      <c r="AZ10" s="54">
        <v>44</v>
      </c>
      <c r="BA10" s="55">
        <v>45</v>
      </c>
      <c r="BB10" s="53">
        <v>46</v>
      </c>
      <c r="BC10" s="53">
        <v>47</v>
      </c>
      <c r="BD10" s="54">
        <v>48</v>
      </c>
      <c r="BE10" s="56">
        <v>49</v>
      </c>
      <c r="BF10" s="53">
        <v>50</v>
      </c>
      <c r="BG10" s="53">
        <v>51</v>
      </c>
      <c r="BH10" s="57">
        <v>52</v>
      </c>
    </row>
    <row r="11" spans="2:61" ht="13" thickBot="1">
      <c r="D11"/>
      <c r="E11" s="58"/>
      <c r="F11"/>
      <c r="G11"/>
      <c r="H11" s="45" t="s">
        <v>39</v>
      </c>
      <c r="I11" s="46">
        <v>3</v>
      </c>
      <c r="J11" s="47">
        <v>10</v>
      </c>
      <c r="K11" s="47">
        <v>17</v>
      </c>
      <c r="L11" s="47">
        <v>24</v>
      </c>
      <c r="M11" s="48">
        <v>31</v>
      </c>
      <c r="N11" s="49">
        <v>7</v>
      </c>
      <c r="O11" s="47">
        <v>14</v>
      </c>
      <c r="P11" s="47">
        <v>21</v>
      </c>
      <c r="Q11" s="48">
        <v>28</v>
      </c>
      <c r="R11" s="49">
        <v>7</v>
      </c>
      <c r="S11" s="47">
        <v>14</v>
      </c>
      <c r="T11" s="47">
        <v>21</v>
      </c>
      <c r="U11" s="48">
        <f t="shared" ref="U11:BH11" si="0">T11+7</f>
        <v>28</v>
      </c>
      <c r="V11" s="49">
        <v>4</v>
      </c>
      <c r="W11" s="47">
        <v>11</v>
      </c>
      <c r="X11" s="47">
        <v>18</v>
      </c>
      <c r="Y11" s="47">
        <v>25</v>
      </c>
      <c r="Z11" s="48">
        <v>2</v>
      </c>
      <c r="AA11" s="49">
        <v>9</v>
      </c>
      <c r="AB11" s="47">
        <v>16</v>
      </c>
      <c r="AC11" s="47">
        <v>23</v>
      </c>
      <c r="AD11" s="48">
        <f t="shared" si="0"/>
        <v>30</v>
      </c>
      <c r="AE11" s="49">
        <v>6</v>
      </c>
      <c r="AF11" s="47">
        <v>13</v>
      </c>
      <c r="AG11" s="47">
        <v>20</v>
      </c>
      <c r="AH11" s="48">
        <f t="shared" si="0"/>
        <v>27</v>
      </c>
      <c r="AI11" s="49">
        <v>4</v>
      </c>
      <c r="AJ11" s="47">
        <v>11</v>
      </c>
      <c r="AK11" s="47">
        <v>18</v>
      </c>
      <c r="AL11" s="47">
        <f t="shared" si="0"/>
        <v>25</v>
      </c>
      <c r="AM11" s="48">
        <v>1</v>
      </c>
      <c r="AN11" s="49">
        <v>8</v>
      </c>
      <c r="AO11" s="47">
        <v>15</v>
      </c>
      <c r="AP11" s="47">
        <f t="shared" si="0"/>
        <v>22</v>
      </c>
      <c r="AQ11" s="48">
        <f t="shared" si="0"/>
        <v>29</v>
      </c>
      <c r="AR11" s="49">
        <v>5</v>
      </c>
      <c r="AS11" s="47">
        <v>12</v>
      </c>
      <c r="AT11" s="47">
        <v>19</v>
      </c>
      <c r="AU11" s="48">
        <f t="shared" si="0"/>
        <v>26</v>
      </c>
      <c r="AV11" s="49">
        <v>3</v>
      </c>
      <c r="AW11" s="47">
        <v>10</v>
      </c>
      <c r="AX11" s="47">
        <v>17</v>
      </c>
      <c r="AY11" s="47">
        <f t="shared" si="0"/>
        <v>24</v>
      </c>
      <c r="AZ11" s="48">
        <v>31</v>
      </c>
      <c r="BA11" s="49">
        <v>7</v>
      </c>
      <c r="BB11" s="47">
        <v>14</v>
      </c>
      <c r="BC11" s="47">
        <v>21</v>
      </c>
      <c r="BD11" s="48">
        <f t="shared" si="0"/>
        <v>28</v>
      </c>
      <c r="BE11" s="50">
        <v>5</v>
      </c>
      <c r="BF11" s="47">
        <v>12</v>
      </c>
      <c r="BG11" s="47">
        <f t="shared" si="0"/>
        <v>19</v>
      </c>
      <c r="BH11" s="51">
        <f t="shared" si="0"/>
        <v>26</v>
      </c>
    </row>
    <row r="12" spans="2:61" ht="14" thickBot="1">
      <c r="D12" s="559" t="s">
        <v>40</v>
      </c>
      <c r="E12" s="560"/>
      <c r="F12" s="560"/>
      <c r="G12" s="560"/>
      <c r="H12" s="560"/>
      <c r="I12" s="560"/>
      <c r="J12" s="560"/>
      <c r="K12" s="560"/>
      <c r="L12" s="560"/>
      <c r="M12" s="560"/>
      <c r="N12" s="560"/>
      <c r="O12" s="560"/>
      <c r="P12" s="560"/>
      <c r="Q12" s="560"/>
      <c r="R12" s="560"/>
      <c r="S12" s="560"/>
      <c r="T12" s="560"/>
      <c r="U12" s="560"/>
      <c r="V12" s="560"/>
      <c r="W12" s="560"/>
      <c r="X12" s="560"/>
      <c r="Y12" s="560"/>
      <c r="Z12" s="560"/>
      <c r="AA12" s="560"/>
      <c r="AB12" s="560"/>
      <c r="AC12" s="560"/>
      <c r="AD12" s="560"/>
      <c r="AE12" s="560"/>
      <c r="AF12" s="560"/>
      <c r="AG12" s="560"/>
      <c r="AH12" s="560"/>
      <c r="AI12" s="560"/>
      <c r="AJ12" s="560"/>
      <c r="AK12" s="560"/>
      <c r="AL12" s="560"/>
      <c r="AM12" s="560"/>
      <c r="AN12" s="560"/>
      <c r="AO12" s="560"/>
      <c r="AP12" s="560"/>
      <c r="AQ12" s="560"/>
      <c r="AR12" s="560"/>
      <c r="AS12" s="560"/>
      <c r="AT12" s="560"/>
      <c r="AU12" s="560"/>
      <c r="AV12" s="560"/>
      <c r="AW12" s="560"/>
      <c r="AX12" s="560"/>
      <c r="AY12" s="560"/>
      <c r="AZ12" s="560"/>
      <c r="BA12" s="560"/>
      <c r="BB12" s="560"/>
      <c r="BC12" s="560"/>
      <c r="BD12" s="560"/>
      <c r="BE12" s="560"/>
      <c r="BF12" s="560"/>
      <c r="BG12" s="560"/>
      <c r="BH12" s="561"/>
    </row>
    <row r="13" spans="2:61" ht="20" thickBot="1">
      <c r="B13" s="679" t="s">
        <v>41</v>
      </c>
      <c r="C13" s="680"/>
      <c r="D13" s="680"/>
      <c r="E13" s="680"/>
      <c r="F13" s="680"/>
      <c r="G13" s="680"/>
      <c r="H13" s="680"/>
      <c r="I13" s="563" t="s">
        <v>42</v>
      </c>
      <c r="J13" s="487"/>
      <c r="K13" s="487"/>
      <c r="L13" s="487"/>
      <c r="M13" s="564"/>
      <c r="N13" s="487" t="s">
        <v>42</v>
      </c>
      <c r="O13" s="487"/>
      <c r="P13" s="487"/>
      <c r="Q13" s="487"/>
      <c r="R13" s="487" t="s">
        <v>42</v>
      </c>
      <c r="S13" s="487"/>
      <c r="T13" s="487"/>
      <c r="U13" s="487"/>
      <c r="V13" s="487" t="s">
        <v>42</v>
      </c>
      <c r="W13" s="487"/>
      <c r="X13" s="487"/>
      <c r="Y13" s="487"/>
      <c r="Z13" s="487" t="s">
        <v>42</v>
      </c>
      <c r="AA13" s="487"/>
      <c r="AB13" s="487"/>
      <c r="AC13" s="487"/>
      <c r="AD13" s="487"/>
      <c r="AE13" s="487" t="s">
        <v>42</v>
      </c>
      <c r="AF13" s="487"/>
      <c r="AG13" s="487"/>
      <c r="AH13" s="487"/>
      <c r="AI13" s="487" t="s">
        <v>42</v>
      </c>
      <c r="AJ13" s="487"/>
      <c r="AK13" s="487"/>
      <c r="AL13" s="487"/>
      <c r="AM13" s="487" t="s">
        <v>42</v>
      </c>
      <c r="AN13" s="487"/>
      <c r="AO13" s="487"/>
      <c r="AP13" s="487"/>
      <c r="AQ13" s="487"/>
      <c r="AR13" s="487" t="s">
        <v>42</v>
      </c>
      <c r="AS13" s="487"/>
      <c r="AT13" s="487"/>
      <c r="AU13" s="487"/>
      <c r="AV13" s="487" t="s">
        <v>42</v>
      </c>
      <c r="AW13" s="487"/>
      <c r="AX13" s="487"/>
      <c r="AY13" s="487"/>
      <c r="AZ13" s="487"/>
      <c r="BA13" s="487" t="s">
        <v>42</v>
      </c>
      <c r="BB13" s="487"/>
      <c r="BC13" s="487"/>
      <c r="BD13" s="487"/>
      <c r="BE13" s="487" t="s">
        <v>42</v>
      </c>
      <c r="BF13" s="487"/>
      <c r="BG13" s="487"/>
      <c r="BH13" s="567"/>
    </row>
    <row r="14" spans="2:61" ht="20" thickBot="1">
      <c r="B14" s="14" t="s">
        <v>43</v>
      </c>
      <c r="C14" s="14" t="s">
        <v>44</v>
      </c>
      <c r="D14" s="14" t="s">
        <v>45</v>
      </c>
      <c r="E14" s="20" t="s">
        <v>46</v>
      </c>
      <c r="F14" s="15" t="s">
        <v>47</v>
      </c>
      <c r="G14" s="15" t="s">
        <v>48</v>
      </c>
      <c r="H14" s="43"/>
      <c r="I14" s="480"/>
      <c r="J14" s="481"/>
      <c r="K14" s="481"/>
      <c r="L14" s="481"/>
      <c r="M14" s="481"/>
      <c r="N14" s="481"/>
      <c r="O14" s="481"/>
      <c r="P14" s="481"/>
      <c r="Q14" s="481"/>
      <c r="R14" s="481"/>
      <c r="S14" s="481"/>
      <c r="T14" s="481"/>
      <c r="U14" s="481"/>
      <c r="V14" s="481"/>
      <c r="W14" s="481"/>
      <c r="X14" s="481"/>
      <c r="Y14" s="481"/>
      <c r="Z14" s="481"/>
      <c r="AA14" s="481"/>
      <c r="AB14" s="481"/>
      <c r="AC14" s="481"/>
      <c r="AD14" s="481"/>
      <c r="AE14" s="481"/>
      <c r="AF14" s="481"/>
      <c r="AG14" s="481"/>
      <c r="AH14" s="481"/>
      <c r="AI14" s="481"/>
      <c r="AJ14" s="481"/>
      <c r="AK14" s="481"/>
      <c r="AL14" s="481"/>
      <c r="AM14" s="481"/>
      <c r="AN14" s="481"/>
      <c r="AO14" s="481"/>
      <c r="AP14" s="481"/>
      <c r="AQ14" s="481"/>
      <c r="AR14" s="481"/>
      <c r="AS14" s="481"/>
      <c r="AT14" s="481"/>
      <c r="AU14" s="481"/>
      <c r="AV14" s="481"/>
      <c r="AW14" s="481"/>
      <c r="AX14" s="481"/>
      <c r="AY14" s="481"/>
      <c r="AZ14" s="481"/>
      <c r="BA14" s="481"/>
      <c r="BB14" s="481"/>
      <c r="BC14" s="481"/>
      <c r="BD14" s="481"/>
      <c r="BE14" s="481"/>
      <c r="BF14" s="481"/>
      <c r="BG14" s="481"/>
      <c r="BH14" s="566"/>
    </row>
    <row r="15" spans="2:61" ht="14">
      <c r="B15" s="477" t="s">
        <v>82</v>
      </c>
      <c r="C15" s="686">
        <v>1</v>
      </c>
      <c r="D15" s="689" t="s">
        <v>2</v>
      </c>
      <c r="E15" s="691"/>
      <c r="F15" s="30" t="s">
        <v>83</v>
      </c>
      <c r="G15" s="30" t="s">
        <v>50</v>
      </c>
      <c r="H15" s="39">
        <f>SUM(I15:BH15)</f>
        <v>141</v>
      </c>
      <c r="I15" s="74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6"/>
      <c r="V15" s="74"/>
      <c r="W15" s="75"/>
      <c r="X15" s="75"/>
      <c r="Y15" s="302">
        <v>47</v>
      </c>
      <c r="Z15" s="302">
        <v>47</v>
      </c>
      <c r="AA15" s="302">
        <v>47</v>
      </c>
      <c r="AB15" s="75"/>
      <c r="AC15" s="75"/>
      <c r="AD15" s="75"/>
      <c r="AE15" s="75"/>
      <c r="AF15" s="75"/>
      <c r="AG15" s="75"/>
      <c r="AH15" s="76"/>
      <c r="AI15" s="74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6"/>
      <c r="AV15" s="74"/>
      <c r="AW15" s="75"/>
      <c r="AX15" s="75"/>
      <c r="AY15" s="75"/>
      <c r="AZ15" s="75"/>
      <c r="BA15" s="333"/>
      <c r="BB15" s="74"/>
      <c r="BC15" s="75"/>
      <c r="BD15" s="75"/>
      <c r="BE15" s="75"/>
      <c r="BF15" s="75"/>
      <c r="BG15" s="75"/>
      <c r="BH15" s="76"/>
    </row>
    <row r="16" spans="2:61" ht="14">
      <c r="B16" s="478"/>
      <c r="C16" s="687"/>
      <c r="D16" s="690"/>
      <c r="E16" s="692"/>
      <c r="F16" s="16" t="s">
        <v>84</v>
      </c>
      <c r="G16" s="16" t="s">
        <v>50</v>
      </c>
      <c r="H16" s="40">
        <f>SUM(I16:BH16)</f>
        <v>141</v>
      </c>
      <c r="I16" s="77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8"/>
      <c r="V16" s="77"/>
      <c r="W16" s="73"/>
      <c r="X16" s="73"/>
      <c r="Y16" s="335">
        <v>47</v>
      </c>
      <c r="Z16" s="335">
        <v>47</v>
      </c>
      <c r="AA16" s="335">
        <v>47</v>
      </c>
      <c r="AB16" s="73"/>
      <c r="AC16" s="73"/>
      <c r="AD16" s="73"/>
      <c r="AE16" s="73"/>
      <c r="AF16" s="73"/>
      <c r="AG16" s="73"/>
      <c r="AH16" s="78"/>
      <c r="AI16" s="77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8"/>
      <c r="AV16" s="77"/>
      <c r="AW16" s="73"/>
      <c r="AX16" s="73"/>
      <c r="AY16" s="73"/>
      <c r="AZ16" s="73"/>
      <c r="BA16" s="334"/>
      <c r="BB16" s="77"/>
      <c r="BC16" s="73"/>
      <c r="BD16" s="73"/>
      <c r="BE16" s="73"/>
      <c r="BF16" s="73"/>
      <c r="BG16" s="73"/>
      <c r="BH16" s="78"/>
    </row>
    <row r="17" spans="2:60" ht="14">
      <c r="B17" s="478"/>
      <c r="C17" s="687"/>
      <c r="D17" s="690"/>
      <c r="E17" s="692"/>
      <c r="F17" s="16" t="s">
        <v>85</v>
      </c>
      <c r="G17" s="16" t="s">
        <v>51</v>
      </c>
      <c r="H17" s="40">
        <f>SUM(I17:BH17)</f>
        <v>141</v>
      </c>
      <c r="I17" s="77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8"/>
      <c r="V17" s="77"/>
      <c r="W17" s="73"/>
      <c r="X17" s="73"/>
      <c r="Y17" s="335">
        <v>47</v>
      </c>
      <c r="Z17" s="335">
        <v>47</v>
      </c>
      <c r="AA17" s="335">
        <v>47</v>
      </c>
      <c r="AB17" s="73"/>
      <c r="AC17" s="73"/>
      <c r="AD17" s="73"/>
      <c r="AE17" s="73"/>
      <c r="AF17" s="73"/>
      <c r="AG17" s="73"/>
      <c r="AH17" s="78"/>
      <c r="AI17" s="77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8"/>
      <c r="AV17" s="77"/>
      <c r="AW17" s="73"/>
      <c r="AX17" s="73"/>
      <c r="AY17" s="73"/>
      <c r="AZ17" s="73"/>
      <c r="BA17" s="334"/>
      <c r="BB17" s="77"/>
      <c r="BC17" s="73"/>
      <c r="BD17" s="73"/>
      <c r="BE17" s="73"/>
      <c r="BF17" s="73"/>
      <c r="BG17" s="73"/>
      <c r="BH17" s="78"/>
    </row>
    <row r="18" spans="2:60" ht="14">
      <c r="B18" s="478"/>
      <c r="C18" s="687"/>
      <c r="D18" s="690"/>
      <c r="E18" s="692"/>
      <c r="F18" s="16" t="s">
        <v>86</v>
      </c>
      <c r="G18" s="16" t="s">
        <v>51</v>
      </c>
      <c r="H18" s="40">
        <f>SUM(I18:BH18)</f>
        <v>0</v>
      </c>
      <c r="I18" s="77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8"/>
      <c r="V18" s="77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8"/>
      <c r="AI18" s="77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8"/>
      <c r="AV18" s="77"/>
      <c r="AW18" s="73"/>
      <c r="AX18" s="73"/>
      <c r="AY18" s="73"/>
      <c r="AZ18" s="73"/>
      <c r="BA18" s="334"/>
      <c r="BB18" s="77"/>
      <c r="BC18" s="73"/>
      <c r="BD18" s="73"/>
      <c r="BE18" s="73"/>
      <c r="BF18" s="73"/>
      <c r="BG18" s="73"/>
      <c r="BH18" s="78"/>
    </row>
    <row r="19" spans="2:60" s="18" customFormat="1" ht="14">
      <c r="B19" s="478"/>
      <c r="C19" s="687"/>
      <c r="D19" s="690"/>
      <c r="E19" s="692"/>
      <c r="F19" s="17"/>
      <c r="G19" s="17" t="s">
        <v>52</v>
      </c>
      <c r="H19" s="41">
        <f>SUM(I19:BH19)</f>
        <v>423</v>
      </c>
      <c r="I19" s="77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8"/>
      <c r="V19" s="77"/>
      <c r="W19" s="73"/>
      <c r="X19" s="73"/>
      <c r="Y19" s="335">
        <f>SUM(Y15:Y18)</f>
        <v>141</v>
      </c>
      <c r="Z19" s="335">
        <f>SUM(Z15:Z18)</f>
        <v>141</v>
      </c>
      <c r="AA19" s="335">
        <f>SUM(AA15:AA18)</f>
        <v>141</v>
      </c>
      <c r="AB19" s="73"/>
      <c r="AC19" s="73"/>
      <c r="AD19" s="73"/>
      <c r="AE19" s="73"/>
      <c r="AF19" s="73"/>
      <c r="AG19" s="73"/>
      <c r="AH19" s="78"/>
      <c r="AI19" s="77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8"/>
      <c r="AV19" s="77"/>
      <c r="AW19" s="73"/>
      <c r="AX19" s="73"/>
      <c r="AY19" s="73"/>
      <c r="AZ19" s="73"/>
      <c r="BA19" s="334"/>
      <c r="BB19" s="77"/>
      <c r="BC19" s="73"/>
      <c r="BD19" s="73"/>
      <c r="BE19" s="73"/>
      <c r="BF19" s="73"/>
      <c r="BG19" s="73"/>
      <c r="BH19" s="78"/>
    </row>
    <row r="20" spans="2:60" ht="14">
      <c r="B20" s="478"/>
      <c r="C20" s="687"/>
      <c r="D20" s="690"/>
      <c r="E20" s="692"/>
      <c r="F20" s="16"/>
      <c r="G20" s="16" t="s">
        <v>53</v>
      </c>
      <c r="H20" s="40"/>
      <c r="I20" s="77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8"/>
      <c r="V20" s="77"/>
      <c r="W20" s="73"/>
      <c r="X20" s="73"/>
      <c r="Y20" s="697">
        <v>0.71350000000000002</v>
      </c>
      <c r="Z20" s="698"/>
      <c r="AA20" s="698"/>
      <c r="AB20" s="73"/>
      <c r="AC20" s="73"/>
      <c r="AD20" s="73"/>
      <c r="AE20" s="73"/>
      <c r="AF20" s="73"/>
      <c r="AG20" s="73"/>
      <c r="AH20" s="78"/>
      <c r="AI20" s="77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8"/>
      <c r="AV20" s="77"/>
      <c r="AW20" s="73"/>
      <c r="AX20" s="73"/>
      <c r="AY20" s="73"/>
      <c r="AZ20" s="73"/>
      <c r="BA20" s="334"/>
      <c r="BB20" s="77"/>
      <c r="BC20" s="73"/>
      <c r="BD20" s="73"/>
      <c r="BE20" s="73"/>
      <c r="BF20" s="73"/>
      <c r="BG20" s="73"/>
      <c r="BH20" s="78"/>
    </row>
    <row r="21" spans="2:60" ht="14">
      <c r="B21" s="478"/>
      <c r="C21" s="687"/>
      <c r="D21" s="690"/>
      <c r="E21" s="692"/>
      <c r="F21" s="16"/>
      <c r="G21" s="693" t="s">
        <v>56</v>
      </c>
      <c r="H21" s="40">
        <f>SUM(I21:BH21)</f>
        <v>1809128</v>
      </c>
      <c r="I21" s="77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8"/>
      <c r="V21" s="77"/>
      <c r="W21" s="73"/>
      <c r="X21" s="73"/>
      <c r="Y21" s="696">
        <v>1809128</v>
      </c>
      <c r="Z21" s="696"/>
      <c r="AA21" s="696"/>
      <c r="AB21" s="73"/>
      <c r="AC21" s="73"/>
      <c r="AD21" s="73"/>
      <c r="AE21" s="73"/>
      <c r="AF21" s="73"/>
      <c r="AG21" s="73"/>
      <c r="AH21" s="78"/>
      <c r="AI21" s="77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8"/>
      <c r="AV21" s="77"/>
      <c r="AW21" s="73"/>
      <c r="AX21" s="73"/>
      <c r="AY21" s="73"/>
      <c r="AZ21" s="73"/>
      <c r="BA21" s="334"/>
      <c r="BB21" s="77"/>
      <c r="BC21" s="73"/>
      <c r="BD21" s="73"/>
      <c r="BE21" s="73"/>
      <c r="BF21" s="73"/>
      <c r="BG21" s="73"/>
      <c r="BH21" s="78"/>
    </row>
    <row r="22" spans="2:60" ht="14" customHeight="1">
      <c r="B22" s="478"/>
      <c r="C22" s="687"/>
      <c r="D22" s="303" t="s">
        <v>3</v>
      </c>
      <c r="E22" s="21"/>
      <c r="F22" s="16"/>
      <c r="G22" s="693"/>
      <c r="H22" s="40">
        <f>SUM(I22:BH22)</f>
        <v>530000</v>
      </c>
      <c r="I22" s="77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8"/>
      <c r="V22" s="77"/>
      <c r="W22" s="73"/>
      <c r="X22" s="73"/>
      <c r="Y22" s="695">
        <v>530000</v>
      </c>
      <c r="Z22" s="695"/>
      <c r="AA22" s="695"/>
      <c r="AB22" s="695"/>
      <c r="AC22" s="695"/>
      <c r="AD22" s="695"/>
      <c r="AE22" s="73"/>
      <c r="AF22" s="73"/>
      <c r="AG22" s="73"/>
      <c r="AH22" s="78"/>
      <c r="AI22" s="77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8"/>
      <c r="AV22" s="77"/>
      <c r="AW22" s="73"/>
      <c r="AX22" s="73"/>
      <c r="AY22" s="73"/>
      <c r="AZ22" s="73"/>
      <c r="BA22" s="334"/>
      <c r="BB22" s="77"/>
      <c r="BC22" s="73"/>
      <c r="BD22" s="73"/>
      <c r="BE22" s="73"/>
      <c r="BF22" s="73"/>
      <c r="BG22" s="73"/>
      <c r="BH22" s="78"/>
    </row>
    <row r="23" spans="2:60" ht="14" customHeight="1" thickBot="1">
      <c r="B23" s="478"/>
      <c r="C23" s="687"/>
      <c r="D23" s="303" t="s">
        <v>9</v>
      </c>
      <c r="E23" s="21"/>
      <c r="F23" s="16"/>
      <c r="G23" s="693"/>
      <c r="H23" s="40">
        <f>SUM(I23:BH23)</f>
        <v>671000</v>
      </c>
      <c r="I23" s="653">
        <v>30000</v>
      </c>
      <c r="J23" s="655"/>
      <c r="K23" s="655"/>
      <c r="L23" s="655"/>
      <c r="M23" s="656"/>
      <c r="N23" s="650">
        <v>30000</v>
      </c>
      <c r="O23" s="655"/>
      <c r="P23" s="655"/>
      <c r="Q23" s="656"/>
      <c r="R23" s="650">
        <v>70000</v>
      </c>
      <c r="S23" s="655"/>
      <c r="T23" s="655"/>
      <c r="U23" s="656"/>
      <c r="V23" s="653">
        <v>120000</v>
      </c>
      <c r="W23" s="655"/>
      <c r="X23" s="655"/>
      <c r="Y23" s="657"/>
      <c r="Z23" s="658">
        <v>140000</v>
      </c>
      <c r="AA23" s="659"/>
      <c r="AB23" s="655"/>
      <c r="AC23" s="655"/>
      <c r="AD23" s="656"/>
      <c r="AE23" s="650">
        <v>81000</v>
      </c>
      <c r="AF23" s="651"/>
      <c r="AG23" s="651"/>
      <c r="AH23" s="652"/>
      <c r="AI23" s="653">
        <v>70000</v>
      </c>
      <c r="AJ23" s="651"/>
      <c r="AK23" s="651"/>
      <c r="AL23" s="654"/>
      <c r="AM23" s="650">
        <v>50000</v>
      </c>
      <c r="AN23" s="651"/>
      <c r="AO23" s="651"/>
      <c r="AP23" s="651"/>
      <c r="AQ23" s="654"/>
      <c r="AR23" s="650">
        <v>20000</v>
      </c>
      <c r="AS23" s="651"/>
      <c r="AT23" s="651"/>
      <c r="AU23" s="652"/>
      <c r="AV23" s="653">
        <v>20000</v>
      </c>
      <c r="AW23" s="651"/>
      <c r="AX23" s="651"/>
      <c r="AY23" s="651"/>
      <c r="AZ23" s="654"/>
      <c r="BA23" s="650">
        <v>20000</v>
      </c>
      <c r="BB23" s="651"/>
      <c r="BC23" s="651"/>
      <c r="BD23" s="654"/>
      <c r="BE23" s="650">
        <v>20000</v>
      </c>
      <c r="BF23" s="651"/>
      <c r="BG23" s="651"/>
      <c r="BH23" s="652"/>
    </row>
    <row r="24" spans="2:60" ht="14" customHeight="1">
      <c r="B24" s="478"/>
      <c r="C24" s="687"/>
      <c r="D24" s="303" t="s">
        <v>11</v>
      </c>
      <c r="E24" s="21"/>
      <c r="F24" s="16"/>
      <c r="G24" s="693"/>
      <c r="H24" s="40">
        <f>SUM(I24:BH24)</f>
        <v>1214000</v>
      </c>
      <c r="I24" s="77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8"/>
      <c r="V24" s="77"/>
      <c r="W24" s="73"/>
      <c r="X24" s="73"/>
      <c r="Y24" s="649">
        <v>1214000</v>
      </c>
      <c r="Z24" s="649"/>
      <c r="AA24" s="649"/>
      <c r="AB24" s="73"/>
      <c r="AC24" s="73"/>
      <c r="AD24" s="73"/>
      <c r="AE24" s="73"/>
      <c r="AF24" s="73"/>
      <c r="AG24" s="73"/>
      <c r="AH24" s="78"/>
      <c r="AI24" s="77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8"/>
      <c r="AV24" s="77"/>
      <c r="AW24" s="73"/>
      <c r="AX24" s="73"/>
      <c r="AY24" s="73"/>
      <c r="AZ24" s="73"/>
      <c r="BA24" s="334"/>
      <c r="BB24" s="77"/>
      <c r="BC24" s="73"/>
      <c r="BD24" s="73"/>
      <c r="BE24" s="73"/>
      <c r="BF24" s="73"/>
      <c r="BG24" s="73"/>
      <c r="BH24" s="78"/>
    </row>
    <row r="25" spans="2:60" ht="14" customHeight="1" thickBot="1">
      <c r="B25" s="478"/>
      <c r="C25" s="687"/>
      <c r="D25" s="303" t="s">
        <v>4</v>
      </c>
      <c r="E25" s="21"/>
      <c r="F25" s="16"/>
      <c r="G25" s="693"/>
      <c r="H25" s="40">
        <f>SUM(I25:BH25)</f>
        <v>35000</v>
      </c>
      <c r="I25" s="681">
        <v>1458.3333333333333</v>
      </c>
      <c r="J25" s="676"/>
      <c r="K25" s="676"/>
      <c r="L25" s="676"/>
      <c r="M25" s="682"/>
      <c r="N25" s="675">
        <v>1458.3333333333333</v>
      </c>
      <c r="O25" s="676"/>
      <c r="P25" s="676"/>
      <c r="Q25" s="682"/>
      <c r="R25" s="675">
        <v>2041.6666666666667</v>
      </c>
      <c r="S25" s="676"/>
      <c r="T25" s="676"/>
      <c r="U25" s="677"/>
      <c r="V25" s="681">
        <v>2041.6666666666667</v>
      </c>
      <c r="W25" s="676"/>
      <c r="X25" s="676"/>
      <c r="Y25" s="683"/>
      <c r="Z25" s="684">
        <v>2333.3333333333335</v>
      </c>
      <c r="AA25" s="685"/>
      <c r="AB25" s="676"/>
      <c r="AC25" s="676"/>
      <c r="AD25" s="682"/>
      <c r="AE25" s="675">
        <v>2625</v>
      </c>
      <c r="AF25" s="676"/>
      <c r="AG25" s="676"/>
      <c r="AH25" s="677"/>
      <c r="AI25" s="681">
        <v>2916.6666666666665</v>
      </c>
      <c r="AJ25" s="676"/>
      <c r="AK25" s="676"/>
      <c r="AL25" s="682"/>
      <c r="AM25" s="675">
        <v>3500</v>
      </c>
      <c r="AN25" s="676"/>
      <c r="AO25" s="676"/>
      <c r="AP25" s="676"/>
      <c r="AQ25" s="682"/>
      <c r="AR25" s="675">
        <v>3500</v>
      </c>
      <c r="AS25" s="676"/>
      <c r="AT25" s="676"/>
      <c r="AU25" s="677"/>
      <c r="AV25" s="681">
        <v>4375</v>
      </c>
      <c r="AW25" s="676"/>
      <c r="AX25" s="676"/>
      <c r="AY25" s="676"/>
      <c r="AZ25" s="682"/>
      <c r="BA25" s="675">
        <v>4375</v>
      </c>
      <c r="BB25" s="676"/>
      <c r="BC25" s="676"/>
      <c r="BD25" s="682"/>
      <c r="BE25" s="675">
        <v>4375</v>
      </c>
      <c r="BF25" s="676"/>
      <c r="BG25" s="676"/>
      <c r="BH25" s="677"/>
    </row>
    <row r="26" spans="2:60" ht="16" customHeight="1" thickBot="1">
      <c r="B26" s="479"/>
      <c r="C26" s="688"/>
      <c r="D26" s="19"/>
      <c r="E26" s="29"/>
      <c r="F26" s="16"/>
      <c r="G26" s="25" t="s">
        <v>57</v>
      </c>
      <c r="H26" s="42">
        <f>SUM(H21:H25)</f>
        <v>4259128</v>
      </c>
      <c r="I26" s="694">
        <f>SUM(I21:M25)</f>
        <v>31458.333333333332</v>
      </c>
      <c r="J26" s="673"/>
      <c r="K26" s="673"/>
      <c r="L26" s="673"/>
      <c r="M26" s="673"/>
      <c r="N26" s="673">
        <f>SUM(N21:Q25)</f>
        <v>31458.333333333332</v>
      </c>
      <c r="O26" s="673"/>
      <c r="P26" s="673"/>
      <c r="Q26" s="673"/>
      <c r="R26" s="673">
        <f>SUM(R21:U25)</f>
        <v>72041.666666666672</v>
      </c>
      <c r="S26" s="673"/>
      <c r="T26" s="673"/>
      <c r="U26" s="674"/>
      <c r="V26" s="694">
        <f>SUM(V22:Y25)</f>
        <v>1866041.6666666667</v>
      </c>
      <c r="W26" s="673"/>
      <c r="X26" s="673"/>
      <c r="Y26" s="673"/>
      <c r="Z26" s="673">
        <f>SUM(Z23:AD25)</f>
        <v>142333.33333333334</v>
      </c>
      <c r="AA26" s="673"/>
      <c r="AB26" s="673"/>
      <c r="AC26" s="673"/>
      <c r="AD26" s="673"/>
      <c r="AE26" s="673">
        <f>SUM(AE22:AH25)</f>
        <v>83625</v>
      </c>
      <c r="AF26" s="673"/>
      <c r="AG26" s="673"/>
      <c r="AH26" s="674"/>
      <c r="AI26" s="694">
        <f>SUM(AI21:AL25)</f>
        <v>72916.666666666672</v>
      </c>
      <c r="AJ26" s="673"/>
      <c r="AK26" s="673"/>
      <c r="AL26" s="673"/>
      <c r="AM26" s="673">
        <f>SUM(AM21:AQ25)</f>
        <v>53500</v>
      </c>
      <c r="AN26" s="673"/>
      <c r="AO26" s="673"/>
      <c r="AP26" s="673"/>
      <c r="AQ26" s="673"/>
      <c r="AR26" s="673">
        <f>SUM(AR21:AU25)</f>
        <v>23500</v>
      </c>
      <c r="AS26" s="673"/>
      <c r="AT26" s="673"/>
      <c r="AU26" s="674"/>
      <c r="AV26" s="694">
        <f>SUM(AV21:AZ25)</f>
        <v>24375</v>
      </c>
      <c r="AW26" s="673"/>
      <c r="AX26" s="673"/>
      <c r="AY26" s="673"/>
      <c r="AZ26" s="673"/>
      <c r="BA26" s="673">
        <f>SUM(BA20:BD25)</f>
        <v>24375</v>
      </c>
      <c r="BB26" s="673"/>
      <c r="BC26" s="673"/>
      <c r="BD26" s="673"/>
      <c r="BE26" s="673">
        <f>SUM(BE20:BH25)</f>
        <v>24375</v>
      </c>
      <c r="BF26" s="673"/>
      <c r="BG26" s="673"/>
      <c r="BH26" s="674"/>
    </row>
    <row r="27" spans="2:60" ht="16" thickBot="1">
      <c r="B27" s="27"/>
      <c r="C27" s="22"/>
      <c r="D27" s="699" t="s">
        <v>72</v>
      </c>
      <c r="E27" s="700"/>
      <c r="F27" s="700"/>
      <c r="G27" s="700"/>
      <c r="H27" s="700"/>
      <c r="I27" s="701">
        <f>SUM(I26:U26)/H26</f>
        <v>3.1686846071151971E-2</v>
      </c>
      <c r="J27" s="702"/>
      <c r="K27" s="702"/>
      <c r="L27" s="702"/>
      <c r="M27" s="702"/>
      <c r="N27" s="702"/>
      <c r="O27" s="702"/>
      <c r="P27" s="702"/>
      <c r="Q27" s="702"/>
      <c r="R27" s="702"/>
      <c r="S27" s="702"/>
      <c r="T27" s="702"/>
      <c r="U27" s="702"/>
      <c r="V27" s="703">
        <f>SUM(V26:AH26)/H26</f>
        <v>0.49118035428848345</v>
      </c>
      <c r="W27" s="704"/>
      <c r="X27" s="704"/>
      <c r="Y27" s="704"/>
      <c r="Z27" s="704"/>
      <c r="AA27" s="704"/>
      <c r="AB27" s="704"/>
      <c r="AC27" s="704"/>
      <c r="AD27" s="704"/>
      <c r="AE27" s="704"/>
      <c r="AF27" s="704"/>
      <c r="AG27" s="704"/>
      <c r="AH27" s="705"/>
      <c r="AI27" s="702">
        <f>SUM(AI26:AU26)/H26</f>
        <v>3.5198910825564922E-2</v>
      </c>
      <c r="AJ27" s="702"/>
      <c r="AK27" s="702"/>
      <c r="AL27" s="702"/>
      <c r="AM27" s="702"/>
      <c r="AN27" s="702"/>
      <c r="AO27" s="702"/>
      <c r="AP27" s="702"/>
      <c r="AQ27" s="702"/>
      <c r="AR27" s="702"/>
      <c r="AS27" s="702"/>
      <c r="AT27" s="702"/>
      <c r="AU27" s="702"/>
      <c r="AV27" s="702">
        <f>SUM(AV26:BH26)/H26</f>
        <v>1.7169007364887835E-2</v>
      </c>
      <c r="AW27" s="702"/>
      <c r="AX27" s="702"/>
      <c r="AY27" s="702"/>
      <c r="AZ27" s="702"/>
      <c r="BA27" s="702"/>
      <c r="BB27" s="702"/>
      <c r="BC27" s="702"/>
      <c r="BD27" s="702"/>
      <c r="BE27" s="702"/>
      <c r="BF27" s="702"/>
      <c r="BG27" s="702"/>
      <c r="BH27" s="706"/>
    </row>
    <row r="28" spans="2:60" ht="17" customHeight="1" thickBot="1">
      <c r="B28" s="26"/>
      <c r="C28" s="24"/>
      <c r="D28" s="709" t="s">
        <v>73</v>
      </c>
      <c r="E28" s="710"/>
      <c r="F28" s="710"/>
      <c r="G28" s="710"/>
      <c r="H28" s="710"/>
      <c r="I28" s="711">
        <f>I27+V27</f>
        <v>0.52286720035963541</v>
      </c>
      <c r="J28" s="712"/>
      <c r="K28" s="712"/>
      <c r="L28" s="712"/>
      <c r="M28" s="712"/>
      <c r="N28" s="712"/>
      <c r="O28" s="712"/>
      <c r="P28" s="712"/>
      <c r="Q28" s="712"/>
      <c r="R28" s="712"/>
      <c r="S28" s="712"/>
      <c r="T28" s="712"/>
      <c r="U28" s="712"/>
      <c r="V28" s="712"/>
      <c r="W28" s="712"/>
      <c r="X28" s="712"/>
      <c r="Y28" s="712"/>
      <c r="Z28" s="712"/>
      <c r="AA28" s="712"/>
      <c r="AB28" s="712"/>
      <c r="AC28" s="712"/>
      <c r="AD28" s="712"/>
      <c r="AE28" s="712"/>
      <c r="AF28" s="712"/>
      <c r="AG28" s="712"/>
      <c r="AH28" s="712"/>
      <c r="AI28" s="712">
        <f>AI27+AV27</f>
        <v>5.2367918190452757E-2</v>
      </c>
      <c r="AJ28" s="712"/>
      <c r="AK28" s="712"/>
      <c r="AL28" s="712"/>
      <c r="AM28" s="712"/>
      <c r="AN28" s="712"/>
      <c r="AO28" s="712"/>
      <c r="AP28" s="712"/>
      <c r="AQ28" s="712"/>
      <c r="AR28" s="712"/>
      <c r="AS28" s="712"/>
      <c r="AT28" s="712"/>
      <c r="AU28" s="712"/>
      <c r="AV28" s="712"/>
      <c r="AW28" s="712"/>
      <c r="AX28" s="712"/>
      <c r="AY28" s="712"/>
      <c r="AZ28" s="712"/>
      <c r="BA28" s="712"/>
      <c r="BB28" s="712"/>
      <c r="BC28" s="712"/>
      <c r="BD28" s="712"/>
      <c r="BE28" s="712"/>
      <c r="BF28" s="712"/>
      <c r="BG28" s="712"/>
      <c r="BH28" s="713"/>
    </row>
    <row r="29" spans="2:60" ht="15" thickBot="1">
      <c r="B29" s="530" t="s">
        <v>74</v>
      </c>
      <c r="C29" s="531"/>
      <c r="D29" s="66"/>
      <c r="E29" s="67"/>
      <c r="F29" s="67"/>
      <c r="G29" s="68" t="s">
        <v>75</v>
      </c>
      <c r="H29" s="69">
        <f>SUM(I29:BH29)</f>
        <v>0</v>
      </c>
      <c r="I29" s="714"/>
      <c r="J29" s="707"/>
      <c r="K29" s="707"/>
      <c r="L29" s="707"/>
      <c r="M29" s="707"/>
      <c r="N29" s="707"/>
      <c r="O29" s="707"/>
      <c r="P29" s="707"/>
      <c r="Q29" s="707"/>
      <c r="R29" s="707"/>
      <c r="S29" s="707"/>
      <c r="T29" s="707"/>
      <c r="U29" s="707"/>
      <c r="V29" s="707"/>
      <c r="W29" s="707"/>
      <c r="X29" s="707"/>
      <c r="Y29" s="707"/>
      <c r="Z29" s="707"/>
      <c r="AA29" s="707"/>
      <c r="AB29" s="707"/>
      <c r="AC29" s="707"/>
      <c r="AD29" s="707"/>
      <c r="AE29" s="707"/>
      <c r="AF29" s="707"/>
      <c r="AG29" s="707"/>
      <c r="AH29" s="707"/>
      <c r="AI29" s="707"/>
      <c r="AJ29" s="707"/>
      <c r="AK29" s="707"/>
      <c r="AL29" s="707"/>
      <c r="AM29" s="707"/>
      <c r="AN29" s="707"/>
      <c r="AO29" s="707"/>
      <c r="AP29" s="707"/>
      <c r="AQ29" s="707"/>
      <c r="AR29" s="707"/>
      <c r="AS29" s="707"/>
      <c r="AT29" s="707"/>
      <c r="AU29" s="707"/>
      <c r="AV29" s="707"/>
      <c r="AW29" s="707"/>
      <c r="AX29" s="707"/>
      <c r="AY29" s="707"/>
      <c r="AZ29" s="707"/>
      <c r="BA29" s="707"/>
      <c r="BB29" s="707"/>
      <c r="BC29" s="707"/>
      <c r="BD29" s="707"/>
      <c r="BE29" s="707"/>
      <c r="BF29" s="707"/>
      <c r="BG29" s="707"/>
      <c r="BH29" s="708"/>
    </row>
    <row r="31" spans="2:60">
      <c r="B31" s="9" t="s">
        <v>87</v>
      </c>
      <c r="C31" s="10" t="s">
        <v>77</v>
      </c>
      <c r="D31" s="10" t="s">
        <v>78</v>
      </c>
    </row>
    <row r="32" spans="2:60">
      <c r="B32" s="10" t="s">
        <v>2</v>
      </c>
      <c r="C32" s="11">
        <f t="shared" ref="C32:C40" si="1">D32/$D$41</f>
        <v>0.42476488144991181</v>
      </c>
      <c r="D32" s="199">
        <f>H21</f>
        <v>1809128</v>
      </c>
    </row>
    <row r="33" spans="2:4">
      <c r="B33" s="10" t="s">
        <v>3</v>
      </c>
      <c r="C33" s="11">
        <f t="shared" si="1"/>
        <v>0.12443861748226398</v>
      </c>
      <c r="D33" s="199">
        <f>H22</f>
        <v>530000</v>
      </c>
    </row>
    <row r="34" spans="2:4">
      <c r="B34" s="10" t="s">
        <v>79</v>
      </c>
      <c r="C34" s="11">
        <f t="shared" si="1"/>
        <v>0.15754398552943233</v>
      </c>
      <c r="D34" s="199">
        <f>H23</f>
        <v>671000</v>
      </c>
    </row>
    <row r="35" spans="2:4">
      <c r="B35" s="10" t="s">
        <v>4</v>
      </c>
      <c r="C35" s="11">
        <f t="shared" si="1"/>
        <v>8.2176445507155457E-3</v>
      </c>
      <c r="D35" s="199">
        <f>H25</f>
        <v>35000</v>
      </c>
    </row>
    <row r="36" spans="2:4">
      <c r="B36" s="10" t="s">
        <v>10</v>
      </c>
      <c r="C36" s="11">
        <f t="shared" si="1"/>
        <v>0</v>
      </c>
      <c r="D36" s="199">
        <v>0</v>
      </c>
    </row>
    <row r="37" spans="2:4">
      <c r="B37" s="10" t="s">
        <v>11</v>
      </c>
      <c r="C37" s="11">
        <f t="shared" si="1"/>
        <v>0.28503487098767633</v>
      </c>
      <c r="D37" s="199">
        <f>H24</f>
        <v>1214000</v>
      </c>
    </row>
    <row r="38" spans="2:4">
      <c r="B38" s="10" t="s">
        <v>5</v>
      </c>
      <c r="C38" s="11">
        <f t="shared" si="1"/>
        <v>0</v>
      </c>
      <c r="D38" s="199">
        <v>0</v>
      </c>
    </row>
    <row r="39" spans="2:4">
      <c r="B39" s="10" t="s">
        <v>12</v>
      </c>
      <c r="C39" s="11">
        <f t="shared" si="1"/>
        <v>0</v>
      </c>
      <c r="D39" s="199">
        <v>0</v>
      </c>
    </row>
    <row r="40" spans="2:4">
      <c r="B40" s="10" t="s">
        <v>6</v>
      </c>
      <c r="C40" s="11">
        <f t="shared" si="1"/>
        <v>0</v>
      </c>
      <c r="D40" s="199">
        <v>0</v>
      </c>
    </row>
    <row r="41" spans="2:4">
      <c r="D41" s="200">
        <f>SUM(D32:D40)</f>
        <v>4259128</v>
      </c>
    </row>
  </sheetData>
  <mergeCells count="119">
    <mergeCell ref="B29:C29"/>
    <mergeCell ref="I29:M29"/>
    <mergeCell ref="N29:Q29"/>
    <mergeCell ref="R29:U29"/>
    <mergeCell ref="V29:Y29"/>
    <mergeCell ref="Z29:AD29"/>
    <mergeCell ref="AE29:AH29"/>
    <mergeCell ref="AI29:AL29"/>
    <mergeCell ref="AM29:AQ29"/>
    <mergeCell ref="D27:H27"/>
    <mergeCell ref="I27:U27"/>
    <mergeCell ref="V27:AH27"/>
    <mergeCell ref="AI27:AU27"/>
    <mergeCell ref="AV27:BH27"/>
    <mergeCell ref="BE29:BH29"/>
    <mergeCell ref="D28:H28"/>
    <mergeCell ref="I28:AH28"/>
    <mergeCell ref="AI28:BH28"/>
    <mergeCell ref="AR29:AU29"/>
    <mergeCell ref="AV29:AZ29"/>
    <mergeCell ref="BA29:BD29"/>
    <mergeCell ref="B15:B26"/>
    <mergeCell ref="C15:C26"/>
    <mergeCell ref="D15:D21"/>
    <mergeCell ref="E15:E21"/>
    <mergeCell ref="G21:G25"/>
    <mergeCell ref="AI26:AL26"/>
    <mergeCell ref="AR14:AU14"/>
    <mergeCell ref="AV14:AY14"/>
    <mergeCell ref="AZ14:BD14"/>
    <mergeCell ref="AM26:AQ26"/>
    <mergeCell ref="AR26:AU26"/>
    <mergeCell ref="AV26:AZ26"/>
    <mergeCell ref="BA26:BD26"/>
    <mergeCell ref="BA25:BD25"/>
    <mergeCell ref="BA23:BD23"/>
    <mergeCell ref="N26:Q26"/>
    <mergeCell ref="R26:U26"/>
    <mergeCell ref="V26:Y26"/>
    <mergeCell ref="Z26:AD26"/>
    <mergeCell ref="AE26:AH26"/>
    <mergeCell ref="I26:M26"/>
    <mergeCell ref="Y22:AD22"/>
    <mergeCell ref="Y21:AA21"/>
    <mergeCell ref="Y20:AA20"/>
    <mergeCell ref="BA13:BD13"/>
    <mergeCell ref="BE13:BH13"/>
    <mergeCell ref="I14:L14"/>
    <mergeCell ref="M14:P14"/>
    <mergeCell ref="Q14:U14"/>
    <mergeCell ref="V14:Y14"/>
    <mergeCell ref="Z14:AD14"/>
    <mergeCell ref="AE14:AH14"/>
    <mergeCell ref="AI14:AL14"/>
    <mergeCell ref="AM14:AQ14"/>
    <mergeCell ref="Z13:AD13"/>
    <mergeCell ref="AE13:AH13"/>
    <mergeCell ref="AI13:AL13"/>
    <mergeCell ref="AM13:AQ13"/>
    <mergeCell ref="AR13:AU13"/>
    <mergeCell ref="BE14:BH14"/>
    <mergeCell ref="BE26:BH26"/>
    <mergeCell ref="BE25:BH25"/>
    <mergeCell ref="BE23:BH23"/>
    <mergeCell ref="AV13:AZ13"/>
    <mergeCell ref="AR9:AU9"/>
    <mergeCell ref="AV9:AZ9"/>
    <mergeCell ref="BA9:BD9"/>
    <mergeCell ref="BE9:BH9"/>
    <mergeCell ref="D12:BH12"/>
    <mergeCell ref="B13:H13"/>
    <mergeCell ref="I13:M13"/>
    <mergeCell ref="N13:Q13"/>
    <mergeCell ref="R13:U13"/>
    <mergeCell ref="V13:Y13"/>
    <mergeCell ref="AE25:AH25"/>
    <mergeCell ref="AI25:AL25"/>
    <mergeCell ref="AM25:AQ25"/>
    <mergeCell ref="AR25:AU25"/>
    <mergeCell ref="AV25:AZ25"/>
    <mergeCell ref="I25:M25"/>
    <mergeCell ref="N25:Q25"/>
    <mergeCell ref="R25:U25"/>
    <mergeCell ref="V25:Y25"/>
    <mergeCell ref="Z25:AD25"/>
    <mergeCell ref="AA6:AC6"/>
    <mergeCell ref="AD6:AE6"/>
    <mergeCell ref="I8:U8"/>
    <mergeCell ref="V8:AH8"/>
    <mergeCell ref="AI8:AU8"/>
    <mergeCell ref="AV8:BH8"/>
    <mergeCell ref="I9:M9"/>
    <mergeCell ref="N9:Q9"/>
    <mergeCell ref="R9:U9"/>
    <mergeCell ref="V9:Y9"/>
    <mergeCell ref="Z9:AD9"/>
    <mergeCell ref="AE9:AH9"/>
    <mergeCell ref="AI9:AL9"/>
    <mergeCell ref="AM9:AQ9"/>
    <mergeCell ref="B2:C2"/>
    <mergeCell ref="B3:C3"/>
    <mergeCell ref="AA3:AC3"/>
    <mergeCell ref="AD3:AE3"/>
    <mergeCell ref="AA4:AC4"/>
    <mergeCell ref="AD4:AE4"/>
    <mergeCell ref="AA2:AE2"/>
    <mergeCell ref="AA5:AC5"/>
    <mergeCell ref="AD5:AE5"/>
    <mergeCell ref="Y24:AA24"/>
    <mergeCell ref="AE23:AH23"/>
    <mergeCell ref="AI23:AL23"/>
    <mergeCell ref="AM23:AQ23"/>
    <mergeCell ref="AR23:AU23"/>
    <mergeCell ref="AV23:AZ23"/>
    <mergeCell ref="I23:M23"/>
    <mergeCell ref="N23:Q23"/>
    <mergeCell ref="R23:U23"/>
    <mergeCell ref="V23:Y23"/>
    <mergeCell ref="Z23:AD23"/>
  </mergeCells>
  <pageMargins left="0.7" right="0.7" top="0.78740157499999996" bottom="0.78740157499999996" header="0.3" footer="0.3"/>
  <pageSetup paperSize="9" orientation="portrait" horizontalDpi="0" verticalDpi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8E10-99BA-4636-8EA5-8418BFB4503B}">
  <dimension ref="B1:H92"/>
  <sheetViews>
    <sheetView showGridLines="0" workbookViewId="0">
      <selection activeCell="H4" sqref="H4"/>
    </sheetView>
  </sheetViews>
  <sheetFormatPr baseColWidth="10" defaultColWidth="8.75" defaultRowHeight="11"/>
  <cols>
    <col min="1" max="1" width="5.5" customWidth="1"/>
    <col min="2" max="2" width="15.5" bestFit="1" customWidth="1"/>
    <col min="3" max="3" width="22.5" customWidth="1"/>
    <col min="4" max="4" width="31" style="276" bestFit="1" customWidth="1"/>
    <col min="5" max="5" width="31.25" bestFit="1" customWidth="1"/>
    <col min="6" max="6" width="24.25" style="276" bestFit="1" customWidth="1"/>
    <col min="7" max="7" width="27" bestFit="1" customWidth="1"/>
    <col min="8" max="8" width="18.5" bestFit="1" customWidth="1"/>
  </cols>
  <sheetData>
    <row r="1" spans="2:8" ht="12" thickBot="1"/>
    <row r="2" spans="2:8" ht="13" thickBot="1">
      <c r="B2" s="288" t="s">
        <v>45</v>
      </c>
      <c r="C2" s="289" t="s">
        <v>46</v>
      </c>
      <c r="D2" s="290" t="s">
        <v>180</v>
      </c>
      <c r="E2" s="291" t="s">
        <v>182</v>
      </c>
      <c r="F2" s="290" t="s">
        <v>179</v>
      </c>
      <c r="G2" s="291" t="s">
        <v>181</v>
      </c>
      <c r="H2" s="292" t="s">
        <v>176</v>
      </c>
    </row>
    <row r="3" spans="2:8" ht="12">
      <c r="B3" s="278" t="s">
        <v>3</v>
      </c>
      <c r="C3" s="270" t="s">
        <v>178</v>
      </c>
      <c r="D3" s="274">
        <v>0.05</v>
      </c>
      <c r="E3" s="277">
        <f>H3/D3</f>
        <v>10600000</v>
      </c>
      <c r="F3" s="279" t="s">
        <v>183</v>
      </c>
      <c r="G3" s="293" t="s">
        <v>183</v>
      </c>
      <c r="H3" s="281">
        <v>530000</v>
      </c>
    </row>
    <row r="4" spans="2:8" ht="12">
      <c r="B4" s="278" t="s">
        <v>9</v>
      </c>
      <c r="C4" s="270" t="s">
        <v>178</v>
      </c>
      <c r="D4" s="274">
        <v>2.6</v>
      </c>
      <c r="E4" s="277">
        <f>H4/D4*1000</f>
        <v>258076923.07692307</v>
      </c>
      <c r="F4" s="274">
        <v>1.2</v>
      </c>
      <c r="G4" s="277">
        <f>H4/F4</f>
        <v>559166.66666666674</v>
      </c>
      <c r="H4" s="281">
        <v>671000</v>
      </c>
    </row>
    <row r="5" spans="2:8" ht="13" thickBot="1">
      <c r="B5" s="283" t="s">
        <v>4</v>
      </c>
      <c r="C5" s="284" t="s">
        <v>178</v>
      </c>
      <c r="D5" s="294" t="s">
        <v>183</v>
      </c>
      <c r="E5" s="295" t="s">
        <v>183</v>
      </c>
      <c r="F5" s="285">
        <v>1.5</v>
      </c>
      <c r="G5" s="286">
        <f>H5/F5</f>
        <v>23333.333333333332</v>
      </c>
      <c r="H5" s="287">
        <v>35000</v>
      </c>
    </row>
    <row r="6" spans="2:8" ht="13">
      <c r="B6" s="268"/>
      <c r="C6" s="268"/>
      <c r="D6" s="273"/>
      <c r="E6" s="268"/>
      <c r="F6" s="273"/>
      <c r="G6" s="271" t="s">
        <v>177</v>
      </c>
      <c r="H6" s="272">
        <f>SUM(H3:H5)</f>
        <v>1236000</v>
      </c>
    </row>
    <row r="7" spans="2:8" ht="12">
      <c r="B7" s="268"/>
      <c r="C7" s="268"/>
      <c r="D7" s="273"/>
      <c r="E7" s="268"/>
      <c r="F7" s="273"/>
      <c r="G7" s="268"/>
      <c r="H7" s="268"/>
    </row>
    <row r="8" spans="2:8" ht="12">
      <c r="D8" s="273"/>
      <c r="E8" s="268"/>
      <c r="F8" s="273"/>
    </row>
    <row r="9" spans="2:8" ht="12">
      <c r="D9" s="273"/>
      <c r="E9" s="268"/>
      <c r="F9" s="273"/>
    </row>
    <row r="10" spans="2:8" ht="12">
      <c r="D10" s="273"/>
      <c r="E10" s="268"/>
      <c r="F10" s="273"/>
    </row>
    <row r="11" spans="2:8" ht="12">
      <c r="D11" s="273"/>
      <c r="E11" s="268"/>
      <c r="F11" s="273"/>
    </row>
    <row r="12" spans="2:8" ht="12">
      <c r="D12" s="273"/>
      <c r="E12" s="268"/>
      <c r="F12" s="273"/>
    </row>
    <row r="13" spans="2:8" ht="12">
      <c r="D13" s="273"/>
      <c r="E13" s="268"/>
      <c r="F13" s="273"/>
    </row>
    <row r="14" spans="2:8" ht="12">
      <c r="D14" s="273"/>
      <c r="E14" s="268"/>
      <c r="F14" s="273"/>
    </row>
    <row r="15" spans="2:8" ht="12">
      <c r="D15" s="273"/>
      <c r="E15" s="268"/>
      <c r="F15" s="273"/>
    </row>
    <row r="16" spans="2:8" ht="12">
      <c r="D16" s="273"/>
      <c r="E16" s="268"/>
      <c r="F16" s="273"/>
    </row>
    <row r="17" spans="4:6" ht="12">
      <c r="D17" s="273"/>
      <c r="E17" s="268"/>
      <c r="F17" s="273"/>
    </row>
    <row r="18" spans="4:6" ht="12">
      <c r="D18" s="273"/>
      <c r="E18" s="268"/>
      <c r="F18" s="273"/>
    </row>
    <row r="19" spans="4:6" ht="12">
      <c r="D19" s="273"/>
      <c r="E19" s="268"/>
      <c r="F19" s="273"/>
    </row>
    <row r="20" spans="4:6" ht="12">
      <c r="D20" s="273"/>
      <c r="E20" s="268"/>
      <c r="F20" s="273"/>
    </row>
    <row r="21" spans="4:6" ht="12">
      <c r="D21" s="273"/>
      <c r="E21" s="268"/>
      <c r="F21" s="273"/>
    </row>
    <row r="22" spans="4:6" ht="12">
      <c r="D22" s="273"/>
      <c r="E22" s="268"/>
      <c r="F22" s="273"/>
    </row>
    <row r="23" spans="4:6" ht="12">
      <c r="D23" s="274"/>
      <c r="E23" s="270"/>
      <c r="F23" s="274"/>
    </row>
    <row r="24" spans="4:6" ht="12">
      <c r="D24" s="274"/>
      <c r="E24" s="270"/>
      <c r="F24" s="274"/>
    </row>
    <row r="25" spans="4:6" ht="12">
      <c r="D25" s="274"/>
      <c r="E25" s="270"/>
      <c r="F25" s="274"/>
    </row>
    <row r="26" spans="4:6" ht="12">
      <c r="D26" s="274"/>
      <c r="E26" s="270"/>
      <c r="F26" s="274"/>
    </row>
    <row r="27" spans="4:6" ht="12">
      <c r="D27" s="274"/>
      <c r="E27" s="270"/>
      <c r="F27" s="274"/>
    </row>
    <row r="28" spans="4:6" ht="12">
      <c r="D28" s="274"/>
      <c r="E28" s="270"/>
      <c r="F28" s="274"/>
    </row>
    <row r="29" spans="4:6" ht="12">
      <c r="D29" s="274"/>
      <c r="E29" s="270"/>
      <c r="F29" s="274"/>
    </row>
    <row r="30" spans="4:6" ht="12">
      <c r="D30" s="274"/>
      <c r="E30" s="270"/>
      <c r="F30" s="274"/>
    </row>
    <row r="31" spans="4:6" ht="12">
      <c r="D31" s="274"/>
      <c r="E31" s="270"/>
      <c r="F31" s="274"/>
    </row>
    <row r="32" spans="4:6" ht="12">
      <c r="D32" s="274"/>
      <c r="E32" s="270"/>
      <c r="F32" s="274"/>
    </row>
    <row r="33" spans="4:6" ht="12">
      <c r="D33" s="274"/>
      <c r="E33" s="270"/>
      <c r="F33" s="274"/>
    </row>
    <row r="34" spans="4:6" ht="12">
      <c r="D34" s="274"/>
      <c r="E34" s="270"/>
      <c r="F34" s="274"/>
    </row>
    <row r="35" spans="4:6" ht="12">
      <c r="D35" s="273"/>
      <c r="E35" s="268"/>
      <c r="F35" s="273"/>
    </row>
    <row r="36" spans="4:6" ht="12">
      <c r="D36" s="273"/>
      <c r="E36" s="268"/>
      <c r="F36" s="273"/>
    </row>
    <row r="37" spans="4:6" ht="12">
      <c r="D37" s="273"/>
      <c r="E37" s="268"/>
      <c r="F37" s="273"/>
    </row>
    <row r="38" spans="4:6" ht="12">
      <c r="D38" s="273"/>
      <c r="E38" s="268"/>
      <c r="F38" s="273"/>
    </row>
    <row r="39" spans="4:6" ht="12">
      <c r="D39" s="273"/>
      <c r="E39" s="268"/>
      <c r="F39" s="273"/>
    </row>
    <row r="40" spans="4:6" ht="12">
      <c r="D40" s="273"/>
      <c r="E40" s="268"/>
      <c r="F40" s="273"/>
    </row>
    <row r="41" spans="4:6" ht="12">
      <c r="D41" s="273"/>
      <c r="E41" s="268"/>
      <c r="F41" s="273"/>
    </row>
    <row r="42" spans="4:6" ht="12">
      <c r="D42" s="273"/>
      <c r="E42" s="268"/>
      <c r="F42" s="273"/>
    </row>
    <row r="43" spans="4:6" ht="12">
      <c r="D43" s="274"/>
      <c r="E43" s="270"/>
      <c r="F43" s="274"/>
    </row>
    <row r="44" spans="4:6" ht="12">
      <c r="D44" s="274"/>
      <c r="E44" s="270"/>
      <c r="F44" s="274"/>
    </row>
    <row r="45" spans="4:6" ht="12">
      <c r="D45" s="274"/>
      <c r="E45" s="270"/>
      <c r="F45" s="274"/>
    </row>
    <row r="46" spans="4:6" ht="12">
      <c r="D46" s="274"/>
      <c r="E46" s="270"/>
      <c r="F46" s="274"/>
    </row>
    <row r="47" spans="4:6" ht="12">
      <c r="D47" s="274"/>
      <c r="E47" s="270"/>
      <c r="F47" s="274"/>
    </row>
    <row r="48" spans="4:6" ht="12">
      <c r="D48" s="274"/>
      <c r="E48" s="270"/>
      <c r="F48" s="274"/>
    </row>
    <row r="49" spans="4:6" ht="12">
      <c r="D49" s="273"/>
      <c r="E49" s="268"/>
      <c r="F49" s="273"/>
    </row>
    <row r="50" spans="4:6" ht="12">
      <c r="D50" s="273"/>
      <c r="E50" s="268"/>
      <c r="F50" s="273"/>
    </row>
    <row r="51" spans="4:6" ht="12">
      <c r="D51" s="273"/>
      <c r="E51" s="268"/>
      <c r="F51" s="273"/>
    </row>
    <row r="52" spans="4:6" ht="12">
      <c r="D52" s="273"/>
      <c r="E52" s="268"/>
      <c r="F52" s="273"/>
    </row>
    <row r="53" spans="4:6" ht="12">
      <c r="D53" s="273"/>
      <c r="E53" s="268"/>
      <c r="F53" s="273"/>
    </row>
    <row r="54" spans="4:6" ht="12">
      <c r="D54" s="273"/>
      <c r="E54" s="268"/>
      <c r="F54" s="273"/>
    </row>
    <row r="55" spans="4:6" ht="12">
      <c r="D55" s="273"/>
      <c r="E55" s="268"/>
      <c r="F55" s="273"/>
    </row>
    <row r="56" spans="4:6" ht="12">
      <c r="D56" s="273"/>
      <c r="E56" s="268"/>
      <c r="F56" s="273"/>
    </row>
    <row r="57" spans="4:6" ht="12">
      <c r="D57" s="273"/>
      <c r="E57" s="268"/>
      <c r="F57" s="273"/>
    </row>
    <row r="58" spans="4:6" ht="12">
      <c r="D58" s="273"/>
      <c r="E58" s="268"/>
      <c r="F58" s="273"/>
    </row>
    <row r="59" spans="4:6" ht="12">
      <c r="D59" s="273"/>
      <c r="E59" s="268"/>
      <c r="F59" s="273"/>
    </row>
    <row r="60" spans="4:6" ht="12">
      <c r="D60" s="274"/>
      <c r="E60" s="270"/>
      <c r="F60" s="274"/>
    </row>
    <row r="61" spans="4:6" ht="12">
      <c r="D61" s="274"/>
      <c r="E61" s="270"/>
      <c r="F61" s="274"/>
    </row>
    <row r="62" spans="4:6" ht="12">
      <c r="D62" s="274"/>
      <c r="E62" s="270"/>
      <c r="F62" s="274"/>
    </row>
    <row r="63" spans="4:6" ht="12">
      <c r="D63" s="274"/>
      <c r="E63" s="270"/>
      <c r="F63" s="274"/>
    </row>
    <row r="64" spans="4:6" ht="12">
      <c r="D64" s="273"/>
      <c r="E64" s="268"/>
      <c r="F64" s="273"/>
    </row>
    <row r="65" spans="4:6" ht="12">
      <c r="D65" s="273"/>
      <c r="E65" s="268"/>
      <c r="F65" s="273"/>
    </row>
    <row r="66" spans="4:6" ht="12">
      <c r="D66" s="273"/>
      <c r="E66" s="268"/>
      <c r="F66" s="273"/>
    </row>
    <row r="67" spans="4:6" ht="12">
      <c r="D67" s="273"/>
      <c r="E67" s="268"/>
      <c r="F67" s="273"/>
    </row>
    <row r="68" spans="4:6" ht="12">
      <c r="D68" s="273"/>
      <c r="E68" s="268"/>
      <c r="F68" s="273"/>
    </row>
    <row r="69" spans="4:6" ht="12">
      <c r="D69" s="273"/>
      <c r="E69" s="268"/>
      <c r="F69" s="273"/>
    </row>
    <row r="70" spans="4:6" ht="12">
      <c r="D70" s="273"/>
      <c r="E70" s="268"/>
      <c r="F70" s="273"/>
    </row>
    <row r="71" spans="4:6" ht="12">
      <c r="D71" s="273"/>
      <c r="E71" s="268"/>
      <c r="F71" s="273"/>
    </row>
    <row r="72" spans="4:6" ht="12">
      <c r="D72" s="273"/>
      <c r="E72" s="268"/>
      <c r="F72" s="273"/>
    </row>
    <row r="73" spans="4:6" ht="12">
      <c r="D73" s="273"/>
      <c r="E73" s="268"/>
      <c r="F73" s="273"/>
    </row>
    <row r="74" spans="4:6" ht="12">
      <c r="D74" s="273"/>
      <c r="E74" s="268"/>
      <c r="F74" s="273"/>
    </row>
    <row r="75" spans="4:6" ht="12">
      <c r="D75" s="273"/>
      <c r="E75" s="268"/>
      <c r="F75" s="273"/>
    </row>
    <row r="76" spans="4:6" ht="12">
      <c r="D76" s="273"/>
      <c r="E76" s="268"/>
      <c r="F76" s="273"/>
    </row>
    <row r="77" spans="4:6" ht="12">
      <c r="D77" s="273"/>
      <c r="E77" s="268"/>
      <c r="F77" s="273"/>
    </row>
    <row r="78" spans="4:6" ht="12">
      <c r="D78" s="273"/>
      <c r="E78" s="268"/>
      <c r="F78" s="273"/>
    </row>
    <row r="79" spans="4:6" ht="12">
      <c r="D79" s="273"/>
      <c r="E79" s="268"/>
      <c r="F79" s="273"/>
    </row>
    <row r="80" spans="4:6" ht="12">
      <c r="D80" s="273"/>
      <c r="E80" s="268"/>
      <c r="F80" s="273"/>
    </row>
    <row r="81" spans="4:6" ht="12">
      <c r="D81" s="273"/>
      <c r="E81" s="268"/>
      <c r="F81" s="273"/>
    </row>
    <row r="82" spans="4:6" ht="12">
      <c r="D82" s="273"/>
      <c r="E82" s="268"/>
      <c r="F82" s="273"/>
    </row>
    <row r="83" spans="4:6" ht="12">
      <c r="D83" s="273"/>
      <c r="E83" s="268"/>
      <c r="F83" s="273"/>
    </row>
    <row r="84" spans="4:6" ht="12">
      <c r="D84" s="273"/>
      <c r="E84" s="268"/>
      <c r="F84" s="273"/>
    </row>
    <row r="85" spans="4:6" ht="12">
      <c r="D85" s="273"/>
      <c r="E85" s="268"/>
      <c r="F85" s="273"/>
    </row>
    <row r="86" spans="4:6" ht="12">
      <c r="D86" s="273"/>
      <c r="E86" s="268"/>
      <c r="F86" s="273"/>
    </row>
    <row r="87" spans="4:6" ht="12">
      <c r="D87" s="273"/>
      <c r="E87" s="268"/>
      <c r="F87" s="273"/>
    </row>
    <row r="88" spans="4:6" ht="12">
      <c r="D88" s="273"/>
      <c r="E88" s="268"/>
      <c r="F88" s="273"/>
    </row>
    <row r="89" spans="4:6" ht="12">
      <c r="D89" s="273"/>
      <c r="E89" s="268"/>
      <c r="F89" s="273"/>
    </row>
    <row r="90" spans="4:6" ht="12">
      <c r="D90" s="273"/>
      <c r="E90" s="268"/>
      <c r="F90" s="273"/>
    </row>
    <row r="91" spans="4:6" ht="12">
      <c r="D91" s="273"/>
      <c r="E91" s="268"/>
      <c r="F91" s="273"/>
    </row>
    <row r="92" spans="4:6" ht="12">
      <c r="D92" s="273"/>
      <c r="E92" s="268"/>
      <c r="F92" s="27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8727B8AB3AFF48812072B3C2D17C1F" ma:contentTypeVersion="2" ma:contentTypeDescription="Create a new document." ma:contentTypeScope="" ma:versionID="e5e7b292d7a037634a66ec13d67fc6a7">
  <xsd:schema xmlns:xsd="http://www.w3.org/2001/XMLSchema" xmlns:xs="http://www.w3.org/2001/XMLSchema" xmlns:p="http://schemas.microsoft.com/office/2006/metadata/properties" xmlns:ns2="2f40ef6a-a2fb-469b-b929-a845b3a85d67" targetNamespace="http://schemas.microsoft.com/office/2006/metadata/properties" ma:root="true" ma:fieldsID="bae25497220256ec7325adf2a62b7f65" ns2:_="">
    <xsd:import namespace="2f40ef6a-a2fb-469b-b929-a845b3a85d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0ef6a-a2fb-469b-b929-a845b3a85d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3A94C-3314-424C-9EFC-853DFE28C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0ef6a-a2fb-469b-b929-a845b3a85d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75EE3F-4B98-44EC-A79C-60E35F7CF255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2f40ef6a-a2fb-469b-b929-a845b3a85d6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1FD01B5-12AE-4FB9-A1E6-F654C7BA07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Agency cost &amp; fee</vt:lpstr>
      <vt:lpstr>Red Bull ED</vt:lpstr>
      <vt:lpstr>Always on Occasions</vt:lpstr>
      <vt:lpstr>Digital KPI Sheet ED</vt:lpstr>
      <vt:lpstr>Organics by Red Bull</vt:lpstr>
      <vt:lpstr>Digital KPI Sheet Organics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Vera Felchlin</dc:creator>
  <cp:keywords/>
  <dc:description/>
  <cp:lastModifiedBy> </cp:lastModifiedBy>
  <cp:revision/>
  <dcterms:created xsi:type="dcterms:W3CDTF">2020-01-13T10:46:50Z</dcterms:created>
  <dcterms:modified xsi:type="dcterms:W3CDTF">2022-01-04T08:34:27Z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0x0101007A8727B8AB3AFF48812072B3C2D17C1F</vt:lpwstr>
  </property>
</Properties>
</file>