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6.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8.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9.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0.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xml" ContentType="application/vnd.openxmlformats-officedocument.spreadsheetml.pivotTable+xml"/>
  <Override PartName="/xl/drawings/drawing11.xml" ContentType="application/vnd.openxmlformats-officedocument.drawing+xml"/>
  <Override PartName="/xl/slicers/slicer1.xml" ContentType="application/vnd.ms-excel.slicer+xml"/>
  <Override PartName="/xl/timelines/timeline1.xml" ContentType="application/vnd.ms-excel.timeline+xml"/>
  <Override PartName="/xl/drawings/drawing12.xml" ContentType="application/vnd.openxmlformats-officedocument.drawing+xml"/>
  <Override PartName="/xl/drawings/drawing13.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oecd-my.sharepoint.com/personal/sidygueye_niang_oecd_org/Documents/Grpe de de travail - Prévention et efficacité de la réponse/instruments régionaux/"/>
    </mc:Choice>
  </mc:AlternateContent>
  <xr:revisionPtr revIDLastSave="0" documentId="13_ncr:1_{6055B7F1-8B07-4688-889F-59D301CE6281}" xr6:coauthVersionLast="47" xr6:coauthVersionMax="47" xr10:uidLastSave="{00000000-0000-0000-0000-000000000000}"/>
  <bookViews>
    <workbookView xWindow="-108" yWindow="-108" windowWidth="23256" windowHeight="12456" firstSheet="3" activeTab="4" xr2:uid="{00000000-000D-0000-FFFF-FFFF00000000}"/>
  </bookViews>
  <sheets>
    <sheet name="Summary" sheetId="6" state="hidden" r:id="rId1"/>
    <sheet name="Dashboard" sheetId="3" r:id="rId2"/>
    <sheet name="Data collection sheet" sheetId="20" state="hidden" r:id="rId3"/>
    <sheet name="1. Analyses complémentaires" sheetId="22" r:id="rId4"/>
    <sheet name="2. Consensus et synergie Rép" sheetId="23" r:id="rId5"/>
    <sheet name="3. PlanNational de Réponse" sheetId="25" r:id="rId6"/>
    <sheet name="4. Suivi de la réponse" sheetId="24" r:id="rId7"/>
    <sheet name="Template CILSS" sheetId="19" state="hidden" r:id="rId8"/>
    <sheet name="Drop list" sheetId="21" state="hidden" r:id="rId9"/>
    <sheet name="Dashboard (4)" sheetId="18" state="hidden" r:id="rId10"/>
    <sheet name="Dashboard (3)" sheetId="17" state="hidden" r:id="rId11"/>
    <sheet name="Dashboard for print" sheetId="16" state="hidden" r:id="rId12"/>
    <sheet name="Woreda Level" sheetId="1" state="hidden" r:id="rId13"/>
    <sheet name="Woreda scorecard" sheetId="7" state="hidden" r:id="rId14"/>
    <sheet name="Dashboard (2)" sheetId="15" state="hidden" r:id="rId15"/>
    <sheet name="summary map" sheetId="14" state="hidden" r:id="rId16"/>
    <sheet name="Mapping of intervention" sheetId="10" state="hidden" r:id="rId17"/>
    <sheet name="Battery and speedometer chart" sheetId="9" state="hidden" r:id="rId18"/>
    <sheet name="Parameter" sheetId="4" state="hidden" r:id="rId19"/>
    <sheet name="Kebele Level" sheetId="2" state="hidden" r:id="rId20"/>
  </sheets>
  <externalReferences>
    <externalReference r:id="rId21"/>
  </externalReferences>
  <definedNames>
    <definedName name="_xlnm._FilterDatabase" localSheetId="14" hidden="1">'Dashboard (2)'!$A$124:$AL$138</definedName>
    <definedName name="_xlnm._FilterDatabase" localSheetId="10" hidden="1">'Dashboard (3)'!$A$189:$AL$203</definedName>
    <definedName name="_xlnm._FilterDatabase" localSheetId="9" hidden="1">'Dashboard (4)'!$A$188:$AM$202</definedName>
    <definedName name="_xlnm._FilterDatabase" localSheetId="11" hidden="1">'Dashboard for print'!$A$189:$AL$203</definedName>
    <definedName name="_xlnm._FilterDatabase" localSheetId="16" hidden="1">'Mapping of intervention'!$A$1:$V$53</definedName>
    <definedName name="_xlnm._FilterDatabase" localSheetId="13" hidden="1">'Woreda scorecard'!$A$2:$CK$17</definedName>
    <definedName name="NativeTimeline_Deadline_for_your_potential_support">#N/A</definedName>
    <definedName name="_xlnm.Print_Area" localSheetId="1">Dashboard!$A$1:$AM$159</definedName>
    <definedName name="Slicer_Woreda_s__the_project_is_able_to_support">#N/A</definedName>
  </definedNames>
  <calcPr calcId="191029"/>
  <pivotCaches>
    <pivotCache cacheId="0" r:id="rId22"/>
    <pivotCache cacheId="1" r:id="rId23"/>
  </pivotCaches>
  <extLst>
    <ext xmlns:x14="http://schemas.microsoft.com/office/spreadsheetml/2009/9/main" uri="{BBE1A952-AA13-448e-AADC-164F8A28A991}">
      <x14:slicerCaches>
        <x14:slicerCache r:id="rId2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5"/>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0" i="3" l="1"/>
  <c r="AK34" i="3"/>
  <c r="L35" i="19"/>
  <c r="N28" i="19"/>
  <c r="M28" i="19"/>
  <c r="J28" i="19"/>
  <c r="I28" i="19"/>
  <c r="F28" i="19"/>
  <c r="E28" i="19"/>
  <c r="D28" i="19"/>
  <c r="C28" i="19"/>
  <c r="N19" i="19"/>
  <c r="K19" i="19"/>
  <c r="K35" i="19" s="1"/>
  <c r="J19" i="19"/>
  <c r="I19" i="19"/>
  <c r="F19" i="19"/>
  <c r="E19" i="19"/>
  <c r="D19" i="19"/>
  <c r="C19" i="19"/>
  <c r="N12" i="19"/>
  <c r="M12" i="19"/>
  <c r="J12" i="19"/>
  <c r="I12" i="19"/>
  <c r="F12" i="19"/>
  <c r="E12" i="19"/>
  <c r="D12" i="19"/>
  <c r="C12" i="19"/>
  <c r="N5" i="19"/>
  <c r="M5" i="19"/>
  <c r="J5" i="19"/>
  <c r="I5" i="19"/>
  <c r="F5" i="19"/>
  <c r="E5" i="19"/>
  <c r="D5" i="19"/>
  <c r="C5" i="19"/>
  <c r="AK28" i="3"/>
  <c r="AK30" i="3"/>
  <c r="AQ16" i="18"/>
  <c r="O28" i="3"/>
  <c r="O40" i="3"/>
  <c r="Y202" i="18"/>
  <c r="V202" i="18"/>
  <c r="S202" i="18"/>
  <c r="P202" i="18"/>
  <c r="K202" i="18"/>
  <c r="I202" i="18"/>
  <c r="E202" i="18"/>
  <c r="A202" i="18"/>
  <c r="Y201" i="18"/>
  <c r="V201" i="18"/>
  <c r="S201" i="18"/>
  <c r="P201" i="18"/>
  <c r="K201" i="18"/>
  <c r="I201" i="18"/>
  <c r="E201" i="18"/>
  <c r="A201" i="18"/>
  <c r="Y200" i="18"/>
  <c r="V200" i="18"/>
  <c r="S200" i="18"/>
  <c r="P200" i="18"/>
  <c r="K200" i="18"/>
  <c r="I200" i="18"/>
  <c r="E200" i="18"/>
  <c r="A200" i="18"/>
  <c r="Y199" i="18"/>
  <c r="V199" i="18"/>
  <c r="S199" i="18"/>
  <c r="P199" i="18"/>
  <c r="K199" i="18"/>
  <c r="I199" i="18"/>
  <c r="E199" i="18"/>
  <c r="A199" i="18"/>
  <c r="Y198" i="18"/>
  <c r="V198" i="18"/>
  <c r="S198" i="18"/>
  <c r="P198" i="18"/>
  <c r="K198" i="18"/>
  <c r="I198" i="18"/>
  <c r="E198" i="18"/>
  <c r="A198" i="18"/>
  <c r="Y197" i="18"/>
  <c r="V197" i="18"/>
  <c r="S197" i="18"/>
  <c r="P197" i="18"/>
  <c r="K197" i="18"/>
  <c r="I197" i="18"/>
  <c r="E197" i="18"/>
  <c r="A197" i="18"/>
  <c r="Y196" i="18"/>
  <c r="V196" i="18"/>
  <c r="S196" i="18"/>
  <c r="P196" i="18"/>
  <c r="K196" i="18"/>
  <c r="I196" i="18"/>
  <c r="E196" i="18"/>
  <c r="A196" i="18"/>
  <c r="Y195" i="18"/>
  <c r="V195" i="18"/>
  <c r="S195" i="18"/>
  <c r="P195" i="18"/>
  <c r="K195" i="18"/>
  <c r="I195" i="18"/>
  <c r="E195" i="18"/>
  <c r="A195" i="18"/>
  <c r="Y194" i="18"/>
  <c r="V194" i="18"/>
  <c r="S194" i="18"/>
  <c r="P194" i="18"/>
  <c r="K194" i="18"/>
  <c r="I194" i="18"/>
  <c r="E194" i="18"/>
  <c r="A194" i="18"/>
  <c r="Y193" i="18"/>
  <c r="V193" i="18"/>
  <c r="S193" i="18"/>
  <c r="P193" i="18"/>
  <c r="K193" i="18"/>
  <c r="I193" i="18"/>
  <c r="E193" i="18"/>
  <c r="A193" i="18"/>
  <c r="Y192" i="18"/>
  <c r="V192" i="18"/>
  <c r="S192" i="18"/>
  <c r="P192" i="18"/>
  <c r="K192" i="18"/>
  <c r="I192" i="18"/>
  <c r="E192" i="18"/>
  <c r="A192" i="18"/>
  <c r="Y191" i="18"/>
  <c r="V191" i="18"/>
  <c r="S191" i="18"/>
  <c r="P191" i="18"/>
  <c r="K191" i="18"/>
  <c r="I191" i="18"/>
  <c r="E191" i="18"/>
  <c r="A191" i="18"/>
  <c r="Y190" i="18"/>
  <c r="V190" i="18"/>
  <c r="S190" i="18"/>
  <c r="P190" i="18"/>
  <c r="K190" i="18"/>
  <c r="I190" i="18"/>
  <c r="E190" i="18"/>
  <c r="A190" i="18"/>
  <c r="Y189" i="18"/>
  <c r="V189" i="18"/>
  <c r="S189" i="18"/>
  <c r="P189" i="18"/>
  <c r="K189" i="18"/>
  <c r="I189" i="18"/>
  <c r="E189" i="18"/>
  <c r="A189" i="18"/>
  <c r="Y188" i="18"/>
  <c r="V188" i="18"/>
  <c r="P188" i="18"/>
  <c r="AK135" i="18"/>
  <c r="AK133" i="18"/>
  <c r="AK128" i="18"/>
  <c r="Y128" i="18"/>
  <c r="Y130" i="18" s="1"/>
  <c r="U128" i="18"/>
  <c r="U130" i="18" s="1"/>
  <c r="Q128" i="18"/>
  <c r="Q130" i="18" s="1"/>
  <c r="Y68" i="18"/>
  <c r="Y70" i="18" s="1"/>
  <c r="U68" i="18"/>
  <c r="U70" i="18" s="1"/>
  <c r="Q68" i="18"/>
  <c r="Q70" i="18" s="1"/>
  <c r="AK65" i="18"/>
  <c r="AK68" i="18" s="1"/>
  <c r="AB58" i="18"/>
  <c r="AB56" i="18"/>
  <c r="AB54" i="18"/>
  <c r="AB52" i="18"/>
  <c r="AB50" i="18"/>
  <c r="M33" i="18"/>
  <c r="M31" i="18"/>
  <c r="AL7" i="18"/>
  <c r="O38" i="3"/>
  <c r="O36" i="3"/>
  <c r="X203" i="17"/>
  <c r="U203" i="17"/>
  <c r="R203" i="17"/>
  <c r="O203" i="17"/>
  <c r="K203" i="17"/>
  <c r="I203" i="17"/>
  <c r="E203" i="17"/>
  <c r="A203" i="17"/>
  <c r="X202" i="17"/>
  <c r="U202" i="17"/>
  <c r="R202" i="17"/>
  <c r="O202" i="17"/>
  <c r="K202" i="17"/>
  <c r="I202" i="17"/>
  <c r="E202" i="17"/>
  <c r="A202" i="17"/>
  <c r="X201" i="17"/>
  <c r="U201" i="17"/>
  <c r="R201" i="17"/>
  <c r="O201" i="17"/>
  <c r="K201" i="17"/>
  <c r="I201" i="17"/>
  <c r="E201" i="17"/>
  <c r="A201" i="17"/>
  <c r="X200" i="17"/>
  <c r="U200" i="17"/>
  <c r="R200" i="17"/>
  <c r="O200" i="17"/>
  <c r="K200" i="17"/>
  <c r="I200" i="17"/>
  <c r="E200" i="17"/>
  <c r="A200" i="17"/>
  <c r="X199" i="17"/>
  <c r="U199" i="17"/>
  <c r="R199" i="17"/>
  <c r="O199" i="17"/>
  <c r="K199" i="17"/>
  <c r="I199" i="17"/>
  <c r="E199" i="17"/>
  <c r="A199" i="17"/>
  <c r="X198" i="17"/>
  <c r="U198" i="17"/>
  <c r="R198" i="17"/>
  <c r="O198" i="17"/>
  <c r="K198" i="17"/>
  <c r="I198" i="17"/>
  <c r="E198" i="17"/>
  <c r="A198" i="17"/>
  <c r="X197" i="17"/>
  <c r="U197" i="17"/>
  <c r="R197" i="17"/>
  <c r="O197" i="17"/>
  <c r="K197" i="17"/>
  <c r="I197" i="17"/>
  <c r="E197" i="17"/>
  <c r="A197" i="17"/>
  <c r="X196" i="17"/>
  <c r="U196" i="17"/>
  <c r="R196" i="17"/>
  <c r="O196" i="17"/>
  <c r="K196" i="17"/>
  <c r="I196" i="17"/>
  <c r="E196" i="17"/>
  <c r="A196" i="17"/>
  <c r="X195" i="17"/>
  <c r="U195" i="17"/>
  <c r="R195" i="17"/>
  <c r="O195" i="17"/>
  <c r="K195" i="17"/>
  <c r="I195" i="17"/>
  <c r="E195" i="17"/>
  <c r="A195" i="17"/>
  <c r="X194" i="17"/>
  <c r="U194" i="17"/>
  <c r="R194" i="17"/>
  <c r="O194" i="17"/>
  <c r="K194" i="17"/>
  <c r="I194" i="17"/>
  <c r="E194" i="17"/>
  <c r="A194" i="17"/>
  <c r="X193" i="17"/>
  <c r="U193" i="17"/>
  <c r="R193" i="17"/>
  <c r="O193" i="17"/>
  <c r="K193" i="17"/>
  <c r="I193" i="17"/>
  <c r="E193" i="17"/>
  <c r="A193" i="17"/>
  <c r="X192" i="17"/>
  <c r="U192" i="17"/>
  <c r="R192" i="17"/>
  <c r="O192" i="17"/>
  <c r="K192" i="17"/>
  <c r="I192" i="17"/>
  <c r="E192" i="17"/>
  <c r="A192" i="17"/>
  <c r="X191" i="17"/>
  <c r="U191" i="17"/>
  <c r="R191" i="17"/>
  <c r="O191" i="17"/>
  <c r="K191" i="17"/>
  <c r="I191" i="17"/>
  <c r="E191" i="17"/>
  <c r="A191" i="17"/>
  <c r="X190" i="17"/>
  <c r="U190" i="17"/>
  <c r="R190" i="17"/>
  <c r="O190" i="17"/>
  <c r="K190" i="17"/>
  <c r="I190" i="17"/>
  <c r="E190" i="17"/>
  <c r="A190" i="17"/>
  <c r="X189" i="17"/>
  <c r="U189" i="17"/>
  <c r="O189" i="17"/>
  <c r="AJ136" i="17"/>
  <c r="AJ134" i="17"/>
  <c r="AJ129" i="17"/>
  <c r="X69" i="17"/>
  <c r="X71" i="17" s="1"/>
  <c r="T69" i="17"/>
  <c r="P69" i="17"/>
  <c r="P71" i="17" s="1"/>
  <c r="AJ66" i="17"/>
  <c r="AA59" i="17"/>
  <c r="AA57" i="17"/>
  <c r="AA55" i="17"/>
  <c r="AA53" i="17"/>
  <c r="AA51" i="17"/>
  <c r="L36" i="17"/>
  <c r="L35" i="17"/>
  <c r="G35" i="17"/>
  <c r="G36" i="17" s="1"/>
  <c r="L30" i="17"/>
  <c r="L29" i="17"/>
  <c r="J27" i="17"/>
  <c r="AK7" i="17"/>
  <c r="AG5" i="17"/>
  <c r="AK5" i="17" s="1"/>
  <c r="W5" i="17"/>
  <c r="AG3" i="17"/>
  <c r="W3" i="17"/>
  <c r="X129" i="17" s="1"/>
  <c r="X131" i="17" s="1"/>
  <c r="W5" i="16"/>
  <c r="U203" i="16"/>
  <c r="U202" i="16"/>
  <c r="U201" i="16"/>
  <c r="U200" i="16"/>
  <c r="U199" i="16"/>
  <c r="U198" i="16"/>
  <c r="U197" i="16"/>
  <c r="U196" i="16"/>
  <c r="U195" i="16"/>
  <c r="U194" i="16"/>
  <c r="U193" i="16"/>
  <c r="U192" i="16"/>
  <c r="U191" i="16"/>
  <c r="U190" i="16"/>
  <c r="X189" i="16"/>
  <c r="U189" i="16"/>
  <c r="O189" i="16"/>
  <c r="AJ136" i="16"/>
  <c r="AJ129" i="16"/>
  <c r="X69" i="16"/>
  <c r="X71" i="16" s="1"/>
  <c r="T69" i="16"/>
  <c r="T71" i="16" s="1"/>
  <c r="P69" i="16"/>
  <c r="P71" i="16" s="1"/>
  <c r="AJ66" i="16"/>
  <c r="AJ69" i="16" s="1"/>
  <c r="AA51" i="16"/>
  <c r="G35" i="16"/>
  <c r="G36" i="16" s="1"/>
  <c r="AJ134" i="16"/>
  <c r="X131" i="16"/>
  <c r="F35" i="19" l="1"/>
  <c r="M35" i="19"/>
  <c r="D35" i="19"/>
  <c r="N35" i="19"/>
  <c r="C35" i="19"/>
  <c r="E35" i="19"/>
  <c r="I35" i="19"/>
  <c r="J35" i="19"/>
  <c r="AJ69" i="17"/>
  <c r="T71" i="17"/>
  <c r="P129" i="17"/>
  <c r="P131" i="17" s="1"/>
  <c r="T129" i="17"/>
  <c r="T131" i="17" s="1"/>
  <c r="AK5" i="16"/>
  <c r="P129" i="16"/>
  <c r="P131" i="16" s="1"/>
  <c r="T131" i="16"/>
  <c r="X4" i="7"/>
  <c r="X5" i="7" s="1"/>
  <c r="X6" i="7" s="1"/>
  <c r="X7" i="7" s="1"/>
  <c r="X8" i="7" s="1"/>
  <c r="X9" i="7" s="1"/>
  <c r="X10" i="7" s="1"/>
  <c r="X11" i="7" s="1"/>
  <c r="X12" i="7" s="1"/>
  <c r="X13" i="7" s="1"/>
  <c r="X14" i="7" s="1"/>
  <c r="X15" i="7" s="1"/>
  <c r="X16" i="7" s="1"/>
  <c r="U138" i="15" l="1"/>
  <c r="E138" i="15"/>
  <c r="A138" i="15"/>
  <c r="U137" i="15"/>
  <c r="E137" i="15"/>
  <c r="A137" i="15"/>
  <c r="U136" i="15"/>
  <c r="E136" i="15"/>
  <c r="A136" i="15"/>
  <c r="U135" i="15"/>
  <c r="E135" i="15"/>
  <c r="A135" i="15"/>
  <c r="U134" i="15"/>
  <c r="E134" i="15"/>
  <c r="A134" i="15"/>
  <c r="U133" i="15"/>
  <c r="E133" i="15"/>
  <c r="A133" i="15"/>
  <c r="U132" i="15"/>
  <c r="E132" i="15"/>
  <c r="A132" i="15"/>
  <c r="U131" i="15"/>
  <c r="E131" i="15"/>
  <c r="A131" i="15"/>
  <c r="U130" i="15"/>
  <c r="E130" i="15"/>
  <c r="A130" i="15"/>
  <c r="U129" i="15"/>
  <c r="E129" i="15"/>
  <c r="A129" i="15"/>
  <c r="U128" i="15"/>
  <c r="E128" i="15"/>
  <c r="A128" i="15"/>
  <c r="U127" i="15"/>
  <c r="E127" i="15"/>
  <c r="A127" i="15"/>
  <c r="U126" i="15"/>
  <c r="E126" i="15"/>
  <c r="A126" i="15"/>
  <c r="U125" i="15"/>
  <c r="E125" i="15"/>
  <c r="A125" i="15"/>
  <c r="X124" i="15"/>
  <c r="U124" i="15"/>
  <c r="O124" i="15"/>
  <c r="AJ86" i="15"/>
  <c r="X69" i="15"/>
  <c r="X71" i="15" s="1"/>
  <c r="T69" i="15"/>
  <c r="P69" i="15"/>
  <c r="AJ66" i="15"/>
  <c r="AJ69" i="15" s="1"/>
  <c r="G51" i="15"/>
  <c r="G35" i="15"/>
  <c r="G36" i="15" s="1"/>
  <c r="W3" i="15"/>
  <c r="T79" i="15" s="1"/>
  <c r="T81" i="15" s="1"/>
  <c r="X79" i="15" l="1"/>
  <c r="X81" i="15" s="1"/>
  <c r="AJ79" i="15"/>
  <c r="P71" i="15"/>
  <c r="T71" i="15"/>
  <c r="P79" i="15"/>
  <c r="P81" i="15" s="1"/>
  <c r="CE4" i="7"/>
  <c r="CE5" i="7"/>
  <c r="CE6" i="7"/>
  <c r="CE7" i="7"/>
  <c r="CE8" i="7"/>
  <c r="CE9" i="7"/>
  <c r="CE10" i="7"/>
  <c r="CE11" i="7"/>
  <c r="CE12" i="7"/>
  <c r="CE13" i="7"/>
  <c r="CE14" i="7"/>
  <c r="CE15" i="7"/>
  <c r="CE16" i="7"/>
  <c r="CE3" i="7"/>
  <c r="CC4" i="7"/>
  <c r="CC5" i="7"/>
  <c r="CC6" i="7"/>
  <c r="CC7" i="7"/>
  <c r="CC8" i="7"/>
  <c r="CC9" i="7"/>
  <c r="CC10" i="7"/>
  <c r="CC11" i="7"/>
  <c r="CC12" i="7"/>
  <c r="CC13" i="7"/>
  <c r="CC14" i="7"/>
  <c r="CC15" i="7"/>
  <c r="CC16" i="7"/>
  <c r="CC3" i="7"/>
  <c r="BT11" i="7"/>
  <c r="BT12" i="7"/>
  <c r="BT13" i="7"/>
  <c r="BT14" i="7"/>
  <c r="BT15" i="7"/>
  <c r="BT16" i="7"/>
  <c r="BT10" i="7"/>
  <c r="BT9" i="7"/>
  <c r="BT4" i="7"/>
  <c r="BT5" i="7"/>
  <c r="BT6" i="7"/>
  <c r="BT7" i="7"/>
  <c r="BT8" i="7"/>
  <c r="BT3" i="7"/>
  <c r="X202" i="16" l="1"/>
  <c r="X137" i="15"/>
  <c r="X190" i="16"/>
  <c r="X125" i="15"/>
  <c r="X195" i="16"/>
  <c r="X130" i="15"/>
  <c r="X194" i="16"/>
  <c r="X129" i="15"/>
  <c r="X201" i="16"/>
  <c r="X136" i="15"/>
  <c r="X199" i="16"/>
  <c r="X134" i="15"/>
  <c r="X193" i="16"/>
  <c r="X128" i="15"/>
  <c r="X191" i="16"/>
  <c r="X126" i="15"/>
  <c r="X198" i="16"/>
  <c r="X133" i="15"/>
  <c r="X200" i="16"/>
  <c r="X135" i="15"/>
  <c r="X192" i="16"/>
  <c r="X127" i="15"/>
  <c r="X196" i="16"/>
  <c r="X131" i="15"/>
  <c r="X197" i="16"/>
  <c r="X132" i="15"/>
  <c r="X203" i="16"/>
  <c r="X138" i="15"/>
  <c r="R16" i="9"/>
  <c r="AK7" i="16" s="1"/>
  <c r="Q18" i="9"/>
  <c r="N26" i="9"/>
  <c r="K20" i="9"/>
  <c r="M17" i="9"/>
  <c r="M18" i="9" s="1"/>
  <c r="M19" i="9" s="1"/>
  <c r="M20" i="9" s="1"/>
  <c r="M21" i="9" s="1"/>
  <c r="M22" i="9" s="1"/>
  <c r="M23" i="9" s="1"/>
  <c r="M24" i="9" s="1"/>
  <c r="M25" i="9" s="1"/>
  <c r="AL7" i="3" l="1"/>
  <c r="AK7" i="15"/>
  <c r="BG4" i="7"/>
  <c r="BG5" i="7"/>
  <c r="BG6" i="7"/>
  <c r="BG7" i="7"/>
  <c r="BG8" i="7"/>
  <c r="BG9" i="7"/>
  <c r="BG10" i="7"/>
  <c r="BG11" i="7"/>
  <c r="BG12" i="7"/>
  <c r="BG13" i="7"/>
  <c r="BG14" i="7"/>
  <c r="BG15" i="7"/>
  <c r="BG16" i="7"/>
  <c r="BG3" i="7"/>
  <c r="BJ17" i="7" l="1"/>
  <c r="BK17" i="7"/>
  <c r="BL17" i="7"/>
  <c r="BI17" i="7"/>
  <c r="E17" i="7"/>
  <c r="F17" i="7"/>
  <c r="G16" i="1"/>
  <c r="W5" i="15" s="1"/>
  <c r="D16" i="1"/>
  <c r="E16" i="1"/>
  <c r="AG5" i="15" s="1"/>
  <c r="J27" i="15" l="1"/>
  <c r="AA59" i="16"/>
  <c r="G59" i="15"/>
  <c r="AA57" i="16"/>
  <c r="G57" i="15"/>
  <c r="AJ84" i="15"/>
  <c r="AA53" i="16"/>
  <c r="G53" i="15"/>
  <c r="AG3" i="15"/>
  <c r="AJ5" i="15" s="1"/>
  <c r="AA55" i="16"/>
  <c r="G55" i="15"/>
  <c r="V3" i="7"/>
  <c r="Y3" i="7"/>
  <c r="AI4" i="7"/>
  <c r="AI5" i="7"/>
  <c r="AI6" i="7"/>
  <c r="AI7" i="7"/>
  <c r="AI8" i="7"/>
  <c r="AI9" i="7"/>
  <c r="AI10" i="7"/>
  <c r="AI11" i="7"/>
  <c r="AI12" i="7"/>
  <c r="AI13" i="7"/>
  <c r="AI14" i="7"/>
  <c r="AI15" i="7"/>
  <c r="AI16" i="7"/>
  <c r="AE16" i="7"/>
  <c r="AF16" i="7" s="1"/>
  <c r="I16" i="7"/>
  <c r="K16" i="7" s="1"/>
  <c r="M16" i="7" s="1"/>
  <c r="H16" i="7"/>
  <c r="AE15" i="7"/>
  <c r="AF15" i="7" s="1"/>
  <c r="I15" i="7"/>
  <c r="K15" i="7" s="1"/>
  <c r="M15" i="7" s="1"/>
  <c r="H15" i="7"/>
  <c r="AE14" i="7"/>
  <c r="AF14" i="7" s="1"/>
  <c r="I14" i="7"/>
  <c r="K14" i="7" s="1"/>
  <c r="M14" i="7" s="1"/>
  <c r="H14" i="7"/>
  <c r="AE13" i="7"/>
  <c r="AF13" i="7" s="1"/>
  <c r="I13" i="7"/>
  <c r="K13" i="7" s="1"/>
  <c r="M13" i="7" s="1"/>
  <c r="H13" i="7"/>
  <c r="AF12" i="7"/>
  <c r="I12" i="7"/>
  <c r="K12" i="7" s="1"/>
  <c r="M12" i="7" s="1"/>
  <c r="H12" i="7"/>
  <c r="AE11" i="7"/>
  <c r="AF11" i="7" s="1"/>
  <c r="I11" i="7"/>
  <c r="K11" i="7" s="1"/>
  <c r="M11" i="7" s="1"/>
  <c r="H11" i="7"/>
  <c r="AE10" i="7"/>
  <c r="AF10" i="7" s="1"/>
  <c r="I10" i="7"/>
  <c r="K10" i="7" s="1"/>
  <c r="M10" i="7" s="1"/>
  <c r="H10" i="7"/>
  <c r="AE9" i="7"/>
  <c r="AF9" i="7" s="1"/>
  <c r="I9" i="7"/>
  <c r="K9" i="7" s="1"/>
  <c r="M9" i="7" s="1"/>
  <c r="H9" i="7"/>
  <c r="AE8" i="7"/>
  <c r="AF8" i="7" s="1"/>
  <c r="I8" i="7"/>
  <c r="K8" i="7" s="1"/>
  <c r="M8" i="7" s="1"/>
  <c r="H8" i="7"/>
  <c r="AE7" i="7"/>
  <c r="AF7" i="7" s="1"/>
  <c r="I7" i="7"/>
  <c r="K7" i="7" s="1"/>
  <c r="M7" i="7" s="1"/>
  <c r="H7" i="7"/>
  <c r="AE6" i="7"/>
  <c r="AF6" i="7" s="1"/>
  <c r="I6" i="7"/>
  <c r="K6" i="7" s="1"/>
  <c r="M6" i="7" s="1"/>
  <c r="H6" i="7"/>
  <c r="AE5" i="7"/>
  <c r="AF5" i="7" s="1"/>
  <c r="I5" i="7"/>
  <c r="K5" i="7" s="1"/>
  <c r="M5" i="7" s="1"/>
  <c r="H5" i="7"/>
  <c r="AE4" i="7"/>
  <c r="AF4" i="7" s="1"/>
  <c r="T4" i="7"/>
  <c r="S4" i="7"/>
  <c r="S5" i="7" s="1"/>
  <c r="S6" i="7" s="1"/>
  <c r="S7" i="7" s="1"/>
  <c r="S8" i="7" s="1"/>
  <c r="S9" i="7" s="1"/>
  <c r="S10" i="7" s="1"/>
  <c r="S11" i="7" s="1"/>
  <c r="S12" i="7" s="1"/>
  <c r="S13" i="7" s="1"/>
  <c r="S14" i="7" s="1"/>
  <c r="S15" i="7" s="1"/>
  <c r="S16" i="7" s="1"/>
  <c r="N4" i="7"/>
  <c r="N5" i="7" s="1"/>
  <c r="N6" i="7" s="1"/>
  <c r="N7" i="7" s="1"/>
  <c r="N8" i="7" s="1"/>
  <c r="N9" i="7" s="1"/>
  <c r="N10" i="7" s="1"/>
  <c r="N11" i="7" s="1"/>
  <c r="N12" i="7" s="1"/>
  <c r="N13" i="7" s="1"/>
  <c r="N14" i="7" s="1"/>
  <c r="N15" i="7" s="1"/>
  <c r="N16" i="7" s="1"/>
  <c r="I4" i="7"/>
  <c r="K4" i="7" s="1"/>
  <c r="M4" i="7" s="1"/>
  <c r="H4" i="7"/>
  <c r="AI3" i="7"/>
  <c r="AE3" i="7"/>
  <c r="AF3" i="7" s="1"/>
  <c r="I3" i="7"/>
  <c r="K3" i="7" s="1"/>
  <c r="M3" i="7" s="1"/>
  <c r="H3" i="7"/>
  <c r="AD11" i="1"/>
  <c r="AD9" i="1"/>
  <c r="AD10" i="1"/>
  <c r="B7" i="4"/>
  <c r="B4" i="4"/>
  <c r="AC2" i="1"/>
  <c r="AD2" i="1" s="1"/>
  <c r="AC3" i="1"/>
  <c r="AD3" i="1" s="1"/>
  <c r="AC4" i="1"/>
  <c r="AD4" i="1" s="1"/>
  <c r="AC5" i="1"/>
  <c r="AD5" i="1" s="1"/>
  <c r="AC6" i="1"/>
  <c r="AD6" i="1" s="1"/>
  <c r="AC7" i="1"/>
  <c r="AD7" i="1" s="1"/>
  <c r="AC8" i="1"/>
  <c r="AD8" i="1" s="1"/>
  <c r="AC9" i="1"/>
  <c r="AC10" i="1"/>
  <c r="U2" i="1"/>
  <c r="I192" i="16" l="1"/>
  <c r="I127" i="15"/>
  <c r="O197" i="16"/>
  <c r="O132" i="15"/>
  <c r="I200" i="16"/>
  <c r="I135" i="15"/>
  <c r="R198" i="16"/>
  <c r="R133" i="15"/>
  <c r="L36" i="16"/>
  <c r="K190" i="16"/>
  <c r="O192" i="16"/>
  <c r="O127" i="15"/>
  <c r="I203" i="16"/>
  <c r="I138" i="15"/>
  <c r="R197" i="16"/>
  <c r="R132" i="15"/>
  <c r="I195" i="16"/>
  <c r="I130" i="15"/>
  <c r="I191" i="16"/>
  <c r="L30" i="16"/>
  <c r="I126" i="15"/>
  <c r="L30" i="15"/>
  <c r="O195" i="16"/>
  <c r="O130" i="15"/>
  <c r="I193" i="16"/>
  <c r="I128" i="15"/>
  <c r="O198" i="16"/>
  <c r="O133" i="15"/>
  <c r="I201" i="16"/>
  <c r="I136" i="15"/>
  <c r="R203" i="16"/>
  <c r="R138" i="15"/>
  <c r="R195" i="16"/>
  <c r="R130" i="15"/>
  <c r="O200" i="16"/>
  <c r="O135" i="15"/>
  <c r="I198" i="16"/>
  <c r="I133" i="15"/>
  <c r="R196" i="16"/>
  <c r="R131" i="15"/>
  <c r="O193" i="16"/>
  <c r="O128" i="15"/>
  <c r="I196" i="16"/>
  <c r="I131" i="15"/>
  <c r="O201" i="16"/>
  <c r="O136" i="15"/>
  <c r="R202" i="16"/>
  <c r="R137" i="15"/>
  <c r="R194" i="16"/>
  <c r="R129" i="15"/>
  <c r="O196" i="16"/>
  <c r="O131" i="15"/>
  <c r="I199" i="16"/>
  <c r="I134" i="15"/>
  <c r="R201" i="16"/>
  <c r="R136" i="15"/>
  <c r="R193" i="16"/>
  <c r="R128" i="15"/>
  <c r="O199" i="16"/>
  <c r="O134" i="15"/>
  <c r="I202" i="16"/>
  <c r="I137" i="15"/>
  <c r="R200" i="16"/>
  <c r="R135" i="15"/>
  <c r="R192" i="16"/>
  <c r="R127" i="15"/>
  <c r="R190" i="16"/>
  <c r="R125" i="15"/>
  <c r="O203" i="16"/>
  <c r="O138" i="15"/>
  <c r="I190" i="16"/>
  <c r="L29" i="16"/>
  <c r="I125" i="15"/>
  <c r="L29" i="15"/>
  <c r="O191" i="16"/>
  <c r="O126" i="15"/>
  <c r="I194" i="16"/>
  <c r="I129" i="15"/>
  <c r="B8" i="4"/>
  <c r="B9" i="4" s="1"/>
  <c r="O190" i="16"/>
  <c r="O125" i="15"/>
  <c r="O194" i="16"/>
  <c r="O129" i="15"/>
  <c r="I197" i="16"/>
  <c r="I132" i="15"/>
  <c r="O202" i="16"/>
  <c r="O137" i="15"/>
  <c r="R199" i="16"/>
  <c r="R134" i="15"/>
  <c r="R191" i="16"/>
  <c r="R126" i="15"/>
  <c r="K125" i="15"/>
  <c r="L36" i="15"/>
  <c r="B5" i="9"/>
  <c r="D4" i="9"/>
  <c r="F4" i="9" s="1"/>
  <c r="Y4" i="7"/>
  <c r="K191" i="16" s="1"/>
  <c r="V4" i="7"/>
  <c r="T5" i="7"/>
  <c r="Y5" i="7" s="1"/>
  <c r="K192" i="16" s="1"/>
  <c r="M3" i="1"/>
  <c r="M4" i="1" s="1"/>
  <c r="M5" i="1" s="1"/>
  <c r="M6" i="1" s="1"/>
  <c r="M7" i="1" s="1"/>
  <c r="M8" i="1" s="1"/>
  <c r="M9" i="1" s="1"/>
  <c r="M10" i="1" s="1"/>
  <c r="M11" i="1" s="1"/>
  <c r="M12" i="1" s="1"/>
  <c r="M13" i="1" s="1"/>
  <c r="M14" i="1" s="1"/>
  <c r="M15" i="1" s="1"/>
  <c r="R3" i="1"/>
  <c r="R4" i="1" s="1"/>
  <c r="R5" i="1" s="1"/>
  <c r="R6" i="1" s="1"/>
  <c r="R7" i="1" s="1"/>
  <c r="R8" i="1" s="1"/>
  <c r="R9" i="1" s="1"/>
  <c r="R10" i="1" s="1"/>
  <c r="R11" i="1" s="1"/>
  <c r="R12" i="1" s="1"/>
  <c r="R13" i="1" s="1"/>
  <c r="R14" i="1" s="1"/>
  <c r="R15" i="1" s="1"/>
  <c r="K127" i="15" l="1"/>
  <c r="K126" i="15"/>
  <c r="D5" i="9"/>
  <c r="F5" i="9" s="1"/>
  <c r="B6" i="9"/>
  <c r="V5" i="7"/>
  <c r="T6" i="7"/>
  <c r="Y6" i="7" s="1"/>
  <c r="K193" i="16" s="1"/>
  <c r="F16" i="1"/>
  <c r="K128" i="15" l="1"/>
  <c r="B7" i="9"/>
  <c r="D7" i="9" s="1"/>
  <c r="F7" i="9" s="1"/>
  <c r="D6" i="9"/>
  <c r="F6" i="9" s="1"/>
  <c r="T7" i="7"/>
  <c r="Y7" i="7" s="1"/>
  <c r="K194" i="16" s="1"/>
  <c r="V6" i="7"/>
  <c r="I8" i="1"/>
  <c r="I3" i="1"/>
  <c r="I4" i="1"/>
  <c r="I5" i="1"/>
  <c r="I6" i="1"/>
  <c r="I7" i="1"/>
  <c r="I9" i="1"/>
  <c r="I10" i="1"/>
  <c r="I11" i="1"/>
  <c r="I12" i="1"/>
  <c r="I13" i="1"/>
  <c r="I14" i="1"/>
  <c r="I15" i="1"/>
  <c r="I2" i="1"/>
  <c r="L35" i="16" l="1"/>
  <c r="L35" i="15"/>
  <c r="K129" i="15"/>
  <c r="V7" i="7"/>
  <c r="T8" i="7"/>
  <c r="Y8" i="7" s="1"/>
  <c r="K195" i="16" s="1"/>
  <c r="AC12" i="1"/>
  <c r="AD12" i="1" s="1"/>
  <c r="AC13" i="1"/>
  <c r="AD13" i="1" s="1"/>
  <c r="AC14" i="1"/>
  <c r="AD14" i="1" s="1"/>
  <c r="AC15" i="1"/>
  <c r="AD15" i="1" s="1"/>
  <c r="AG3" i="1"/>
  <c r="AG4" i="1"/>
  <c r="AG5" i="1"/>
  <c r="AG6" i="1"/>
  <c r="AG7" i="1"/>
  <c r="AG8" i="1"/>
  <c r="AG9" i="1"/>
  <c r="AG10" i="1"/>
  <c r="AG11" i="1"/>
  <c r="AG12" i="1"/>
  <c r="AG13" i="1"/>
  <c r="AG14" i="1"/>
  <c r="AG15" i="1"/>
  <c r="AG2" i="1"/>
  <c r="S3" i="1"/>
  <c r="F16" i="2"/>
  <c r="Q3" i="2"/>
  <c r="S3" i="2" s="1"/>
  <c r="Q4" i="2"/>
  <c r="S4" i="2" s="1"/>
  <c r="Q5" i="2"/>
  <c r="S5" i="2" s="1"/>
  <c r="Q6" i="2"/>
  <c r="S6" i="2" s="1"/>
  <c r="Q7" i="2"/>
  <c r="S7" i="2" s="1"/>
  <c r="Q8" i="2"/>
  <c r="S8" i="2" s="1"/>
  <c r="Q9" i="2"/>
  <c r="S9" i="2" s="1"/>
  <c r="Q10" i="2"/>
  <c r="S10" i="2" s="1"/>
  <c r="Q11" i="2"/>
  <c r="S11" i="2" s="1"/>
  <c r="Q12" i="2"/>
  <c r="S12" i="2" s="1"/>
  <c r="Q13" i="2"/>
  <c r="S13" i="2" s="1"/>
  <c r="Q14" i="2"/>
  <c r="S14" i="2" s="1"/>
  <c r="Q15" i="2"/>
  <c r="S15" i="2" s="1"/>
  <c r="Q2" i="2"/>
  <c r="S2" i="2" s="1"/>
  <c r="K130" i="15" l="1"/>
  <c r="T9" i="7"/>
  <c r="Y9" i="7" s="1"/>
  <c r="K196" i="16" s="1"/>
  <c r="V8" i="7"/>
  <c r="S4" i="1"/>
  <c r="U3" i="1"/>
  <c r="H2" i="1"/>
  <c r="K2" i="1" s="1"/>
  <c r="L2" i="1" s="1"/>
  <c r="H5" i="1"/>
  <c r="K5" i="1" s="1"/>
  <c r="L5" i="1" s="1"/>
  <c r="H7" i="1"/>
  <c r="K7" i="1" s="1"/>
  <c r="L7" i="1" s="1"/>
  <c r="H3" i="1"/>
  <c r="K3" i="1" s="1"/>
  <c r="L3" i="1" s="1"/>
  <c r="H4" i="1"/>
  <c r="K4" i="1" s="1"/>
  <c r="L4" i="1" s="1"/>
  <c r="H6" i="1"/>
  <c r="K6" i="1" s="1"/>
  <c r="L6" i="1" s="1"/>
  <c r="H8" i="1"/>
  <c r="K8" i="1" s="1"/>
  <c r="L8" i="1" s="1"/>
  <c r="H9" i="1"/>
  <c r="K9" i="1" s="1"/>
  <c r="L9" i="1" s="1"/>
  <c r="H10" i="1"/>
  <c r="K10" i="1" s="1"/>
  <c r="L10" i="1" s="1"/>
  <c r="H11" i="1"/>
  <c r="K11" i="1" s="1"/>
  <c r="L11" i="1" s="1"/>
  <c r="H12" i="1"/>
  <c r="K12" i="1" s="1"/>
  <c r="L12" i="1" s="1"/>
  <c r="H13" i="1"/>
  <c r="K13" i="1" s="1"/>
  <c r="L13" i="1" s="1"/>
  <c r="H14" i="1"/>
  <c r="K14" i="1" s="1"/>
  <c r="L14" i="1" s="1"/>
  <c r="H15" i="1"/>
  <c r="K15" i="1" s="1"/>
  <c r="L15" i="1" s="1"/>
  <c r="K131" i="15" l="1"/>
  <c r="T10" i="7"/>
  <c r="Y10" i="7" s="1"/>
  <c r="K197" i="16" s="1"/>
  <c r="V9" i="7"/>
  <c r="S5" i="1"/>
  <c r="U4" i="1"/>
  <c r="H16" i="1"/>
  <c r="K132" i="15" l="1"/>
  <c r="V10" i="7"/>
  <c r="T11" i="7"/>
  <c r="Y11" i="7" s="1"/>
  <c r="K198" i="16" s="1"/>
  <c r="S6" i="1"/>
  <c r="U5" i="1"/>
  <c r="K133" i="15" l="1"/>
  <c r="T12" i="7"/>
  <c r="Y12" i="7" s="1"/>
  <c r="K199" i="16" s="1"/>
  <c r="V11" i="7"/>
  <c r="S7" i="1"/>
  <c r="U6" i="1"/>
  <c r="K134" i="15" l="1"/>
  <c r="T13" i="7"/>
  <c r="Y13" i="7" s="1"/>
  <c r="K200" i="16" s="1"/>
  <c r="V12" i="7"/>
  <c r="S8" i="1"/>
  <c r="U7" i="1"/>
  <c r="K135" i="15" l="1"/>
  <c r="V13" i="7"/>
  <c r="T14" i="7"/>
  <c r="Y14" i="7" s="1"/>
  <c r="K201" i="16" s="1"/>
  <c r="S9" i="1"/>
  <c r="U8" i="1"/>
  <c r="K136" i="15" l="1"/>
  <c r="V14" i="7"/>
  <c r="T15" i="7"/>
  <c r="Y15" i="7" s="1"/>
  <c r="K202" i="16" s="1"/>
  <c r="S10" i="1"/>
  <c r="U9" i="1"/>
  <c r="K137" i="15" l="1"/>
  <c r="V15" i="7"/>
  <c r="T16" i="7"/>
  <c r="S11" i="1"/>
  <c r="U10" i="1"/>
  <c r="V16" i="7" l="1"/>
  <c r="Y16" i="7"/>
  <c r="K203" i="16" s="1"/>
  <c r="S12" i="1"/>
  <c r="U11" i="1"/>
  <c r="K138" i="15" l="1"/>
  <c r="S13" i="1"/>
  <c r="U12" i="1"/>
  <c r="S14" i="1" l="1"/>
  <c r="U13" i="1"/>
  <c r="S15" i="1" l="1"/>
  <c r="U15" i="1" s="1"/>
  <c r="U1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tc={016D16CD-E61B-4196-80F7-5E77E758FAFC}</author>
  </authors>
  <commentList>
    <comment ref="AC16" authorId="0" shapeId="0" xr:uid="{016D16CD-E61B-4196-80F7-5E77E758FAFC}">
      <text>
        <t>[Threaded comment]
Your version of Excel allows you to read this threaded comment; however, any edits to it will get removed if the file is opened in a newer version of Excel. Learn more: https://go.microsoft.com/fwlink/?linkid=870924
Comment:
    Réponse structurelle?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tc={84219C8B-1749-476A-9B15-51D755E5D78D}</author>
  </authors>
  <commentList>
    <comment ref="B13" authorId="0" shapeId="0" xr:uid="{84219C8B-1749-476A-9B15-51D755E5D78D}">
      <text>
        <t>[Threaded comment]
Your version of Excel allows you to read this threaded comment; however, any edits to it will get removed if the file is opened in a newer version of Excel. Learn more: https://go.microsoft.com/fwlink/?linkid=870924
Comment:
    Entrée par type d'assistance ou zone (voir dernier tableau)</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tc={A8B7B19A-44E3-4FD0-B281-170C067C4873}</author>
  </authors>
  <commentList>
    <comment ref="B29" authorId="0" shapeId="0" xr:uid="{A8B7B19A-44E3-4FD0-B281-170C067C4873}">
      <text>
        <t>[Threaded comment]
Your version of Excel allows you to read this threaded comment; however, any edits to it will get removed if the file is opened in a newer version of Excel. Learn more: https://go.microsoft.com/fwlink/?linkid=870924
Comment:
    Module 1: Capacité de prévention et de gestion des crises alimentaires</t>
      </text>
    </comment>
  </commentList>
</comments>
</file>

<file path=xl/sharedStrings.xml><?xml version="1.0" encoding="utf-8"?>
<sst xmlns="http://schemas.openxmlformats.org/spreadsheetml/2006/main" count="2930" uniqueCount="896">
  <si>
    <t>Zone</t>
  </si>
  <si>
    <t>Woreda</t>
  </si>
  <si>
    <t>Coordinating organization at woreda level</t>
  </si>
  <si>
    <t># of regular staffs for supporing livelihood</t>
  </si>
  <si>
    <t>Dedicated time to support the PSNP Livelihood component</t>
  </si>
  <si>
    <t>Job titles</t>
  </si>
  <si>
    <t># of Contract staffs to support the livelihood component</t>
  </si>
  <si>
    <t>Contract Staff position(s)</t>
  </si>
  <si>
    <t>Suggestion to improve availability of staffs</t>
  </si>
  <si>
    <t>Physical resources availed by PSNP</t>
  </si>
  <si>
    <t>Adequate physical resources allocated</t>
  </si>
  <si>
    <t>Reasons for inadequate allocation of physical resources</t>
  </si>
  <si>
    <t>Is the budget adequate</t>
  </si>
  <si>
    <t>Available budget at the woreda level</t>
  </si>
  <si>
    <t>Reason for budget delay</t>
  </si>
  <si>
    <t>1st Rank of Technical training support</t>
  </si>
  <si>
    <t>2nd Rank of Technical training support</t>
  </si>
  <si>
    <t>3rd Rank of Technical training support</t>
  </si>
  <si>
    <t>4th Rank of Technical training support</t>
  </si>
  <si>
    <t>5th Rank of Technical training support</t>
  </si>
  <si>
    <t>Available financial service providers in the woreda</t>
  </si>
  <si>
    <t># of bank branches</t>
  </si>
  <si>
    <t># of microfinance branches</t>
  </si>
  <si>
    <t># of of PaSaCCo</t>
  </si>
  <si>
    <t>Others FSP that have an agreement with gov't</t>
  </si>
  <si>
    <t>Financial service provider that allocate loan to PSNP livelihood beneficiaries</t>
  </si>
  <si>
    <t>Others (Specify)</t>
  </si>
  <si>
    <t>Amount of Credit fund allocated</t>
  </si>
  <si>
    <t>Suggestion to improve the allocation of loanable fund</t>
  </si>
  <si>
    <t>Dollo</t>
  </si>
  <si>
    <t>Danot</t>
  </si>
  <si>
    <t>Agriculture office, Cooperatives, social  and Labour affairs office Livestock office, Microfinance</t>
  </si>
  <si>
    <t>Agriculture office</t>
  </si>
  <si>
    <t>0-25%</t>
  </si>
  <si>
    <t>Crop Expert, Cooperative Expert, Extension Expert, Livestock Expert</t>
  </si>
  <si>
    <t>Agribusiness Development, Cooperative Accountant, Cooperative Promoter, Monitoring and Evaluation Officer</t>
  </si>
  <si>
    <t>Yes</t>
  </si>
  <si>
    <t>Staffs incentives and motivation</t>
  </si>
  <si>
    <t>Motorbike, Office Furniture, Stationary</t>
  </si>
  <si>
    <t>No</t>
  </si>
  <si>
    <t>The livelihood woreda capacity building budget not allocated</t>
  </si>
  <si>
    <t>The budget not disbursed from the region</t>
  </si>
  <si>
    <t>Crop Training, Entrepreneurship and Business Development Training, Financial Literacy Training, Livestock Training, Off-farm Skills Training</t>
  </si>
  <si>
    <t>Livestock Training</t>
  </si>
  <si>
    <t>limited time of training, trainers limited capacity and experience</t>
  </si>
  <si>
    <t>Off Farm Skill Training</t>
  </si>
  <si>
    <t>Entrepreneurship training</t>
  </si>
  <si>
    <t>Crop Training</t>
  </si>
  <si>
    <t>Other(Specify)</t>
  </si>
  <si>
    <t>Wage employment facilitation training</t>
  </si>
  <si>
    <t>Agriculture
office</t>
  </si>
  <si>
    <t>Livestock office</t>
  </si>
  <si>
    <t>Cooperative and social and labour</t>
  </si>
  <si>
    <t>Others ( Specify)</t>
  </si>
  <si>
    <t>No office</t>
  </si>
  <si>
    <t>Microfinance</t>
  </si>
  <si>
    <t>The memorandum of understanding need to signed and the credit fund should be allocated</t>
  </si>
  <si>
    <t>Fafen</t>
  </si>
  <si>
    <t>Kabribayah</t>
  </si>
  <si>
    <t>Crop Expert, Extension Expert</t>
  </si>
  <si>
    <t>The contract staffs left their jobs and there is no replacement</t>
  </si>
  <si>
    <t>Hire the contract staffs and assign staffs for the program from the government</t>
  </si>
  <si>
    <t>The worda has 8 kebeles . Which makes difficult to travel and provide support to kebeles</t>
  </si>
  <si>
    <t>No woreda livelihood capacity building budget allocated for the woreda from the region in this budget year</t>
  </si>
  <si>
    <t>The region not allocated woreda livelihood budget for the woreda</t>
  </si>
  <si>
    <t>Crop Training, Financial Literacy Training, Livestock Training ,Off-farm Skills Training</t>
  </si>
  <si>
    <t>Short training dates, some of the trainings lumped with other training and the capacity of trainers</t>
  </si>
  <si>
    <t>Bank, Microfinance</t>
  </si>
  <si>
    <t>The woreda need to agree with the FSPs to allocate loan fund</t>
  </si>
  <si>
    <t>Bokh</t>
  </si>
  <si>
    <t>Agriculture office, Livestock office Microfinance</t>
  </si>
  <si>
    <t>The distance between the woreda center and kebels is very far</t>
  </si>
  <si>
    <t>The woreda capacity building budget not allocated for the woreda for this physical year</t>
  </si>
  <si>
    <t>The budget delayed from the region</t>
  </si>
  <si>
    <t>Crop Training Entrepreneurship and Business Development Training Financial Literacy Training Livestock Training Off-farm Skills Training</t>
  </si>
  <si>
    <t>Livestock Training, Off-farm Skills Training</t>
  </si>
  <si>
    <t>Short training days, no refresher training, and the trainers not well acquainted with the subject</t>
  </si>
  <si>
    <t>No agreement signed</t>
  </si>
  <si>
    <t>No credit fund allocated. The woreda need to facilitate the allocation of credit fund for PSNP beneficiaries</t>
  </si>
  <si>
    <t>Jarar</t>
  </si>
  <si>
    <t>Dhagahbour</t>
  </si>
  <si>
    <t>Professional incentives, capacity building and availing motor bike for the livelihood component</t>
  </si>
  <si>
    <t>Office Furniture, Stationary</t>
  </si>
  <si>
    <t>The physical resources support provided only by PSNP and the allocation is not adequate as the kebeles are far from the woreda</t>
  </si>
  <si>
    <t>The woreda livelihood capacity building budget not allocated from the region for this year</t>
  </si>
  <si>
    <t>The region did not disburse the budget to the woreda</t>
  </si>
  <si>
    <t>Crop Training, Entrepreneurship and Business Development Training, Financial Literacy Training, Livestock Training</t>
  </si>
  <si>
    <t>Wage employment facilitation training not provided</t>
  </si>
  <si>
    <t>The region and woreda to facilitate Signing of the agreement and allocate credit fund for livelihood clients</t>
  </si>
  <si>
    <t>Gursum</t>
  </si>
  <si>
    <t>Crop Expert, Cooperative Expert, Extension Expert</t>
  </si>
  <si>
    <t>The motor bike is not adequate to travel and support kebeles</t>
  </si>
  <si>
    <t>No woreda livelihood capacity building budget allocated by the region this year</t>
  </si>
  <si>
    <t>The region not disbursed the capacity building budget</t>
  </si>
  <si>
    <t>Entrepreneurship and Business Development Training, Financial Literacy Training, Other</t>
  </si>
  <si>
    <t>Program implementation manual</t>
  </si>
  <si>
    <t>Entrepreneurship and Business Development Training, Financial Literacy Training</t>
  </si>
  <si>
    <t>Limited time and capacity</t>
  </si>
  <si>
    <t>facilitate signing agreement and allocate credit fund</t>
  </si>
  <si>
    <t>Shabelle</t>
  </si>
  <si>
    <t>Adadle</t>
  </si>
  <si>
    <t>Motorbike, Office Furniture, Stationary, Other(Specify)</t>
  </si>
  <si>
    <t>Stationary</t>
  </si>
  <si>
    <t>No woreda livelihood capacity building budget allocated from the region for this physical year</t>
  </si>
  <si>
    <t>The budget not allocated</t>
  </si>
  <si>
    <t>Crop Training, Entrepreneurship and Business Development Training, Livestock Training</t>
  </si>
  <si>
    <t>Financial literacy</t>
  </si>
  <si>
    <t>No bank and microfinance operating in the woreda . Without FSPs it is impossible to allocate credit fund .</t>
  </si>
  <si>
    <t>Kalafo</t>
  </si>
  <si>
    <t>Cooperative Expert, Extension Expert</t>
  </si>
  <si>
    <t>Agribusiness Development, Cooperative Accountant, Cooperative Promoter</t>
  </si>
  <si>
    <t>The woreda livelihood capacity building budget not allocated from the region</t>
  </si>
  <si>
    <t>the training budget is not adequate, the time of the training is short</t>
  </si>
  <si>
    <t>Financial literacy training</t>
  </si>
  <si>
    <t>Bank, Microfinance, Pastoral saving and credit cooperatives (PaSaCCo)</t>
  </si>
  <si>
    <t>The region and woreda facilitate signing the agreement and allocation of credit fund</t>
  </si>
  <si>
    <t>Afder</t>
  </si>
  <si>
    <t>Jarati</t>
  </si>
  <si>
    <t>The woreda not received livelihood woreda capacity building budget</t>
  </si>
  <si>
    <t>It is delayed from the region</t>
  </si>
  <si>
    <t>Crop Training, Livestock Training, Off-farm Skills Training</t>
  </si>
  <si>
    <t>Due to the budget shortage and capacity of the trainers</t>
  </si>
  <si>
    <t>There is no credit fund allocated for livelihood beneficiaries . Facilitate signing an agreement and allocate credit fund</t>
  </si>
  <si>
    <t>Dawa</t>
  </si>
  <si>
    <t>Moyale</t>
  </si>
  <si>
    <t>Extension Expert, Livestock Expert</t>
  </si>
  <si>
    <t>The woreda has 53 kebeles</t>
  </si>
  <si>
    <t>The woreda livelihood capacity building budget not transferred from the region</t>
  </si>
  <si>
    <t>Entrepreneurship and Business Development Training</t>
  </si>
  <si>
    <t>Budget not adequate</t>
  </si>
  <si>
    <t>No credit fund allocated in the woreda. Facilitate loan fund allocation  and agreement signing</t>
  </si>
  <si>
    <t>Sitti</t>
  </si>
  <si>
    <t>Erer</t>
  </si>
  <si>
    <t>Agriculture office, Cooperatives, social  and Labour affairs office Livestock office, Microfinance Other ( Specify)</t>
  </si>
  <si>
    <t>Women and children affairs</t>
  </si>
  <si>
    <t>Regular staffs not assigned for the livelihood component</t>
  </si>
  <si>
    <t>Assign staffs from the government regular staffs , incentives for staffs</t>
  </si>
  <si>
    <t>No woreda livelihood capacity building budget transferred from the region to the woreda</t>
  </si>
  <si>
    <t>The capacity building budget transferred from the region</t>
  </si>
  <si>
    <t>The capacity building budget not transferred from the region</t>
  </si>
  <si>
    <t>Sign agreement between gov offices and FSPs and allocate credit fund</t>
  </si>
  <si>
    <t>Fik</t>
  </si>
  <si>
    <t>Agribusiness Development, Cooperative Promoter, Monitoring and Evaluation Officer</t>
  </si>
  <si>
    <t>Capacity building for livelihood staffs, salary harmonization  and availing adequate physical resource</t>
  </si>
  <si>
    <t>Motorbike, Stationary, Other</t>
  </si>
  <si>
    <t>No livelihood capacity building budget allocated</t>
  </si>
  <si>
    <t>The budget not transferred from the region</t>
  </si>
  <si>
    <t>Off-farm Skills Training</t>
  </si>
  <si>
    <t>The livelihood capacity building budget not transferred from the region</t>
  </si>
  <si>
    <t>Credit fund allocation , monitoring and follow up  by the region and woreda</t>
  </si>
  <si>
    <t>Korahay</t>
  </si>
  <si>
    <t>Kabridahar</t>
  </si>
  <si>
    <t>Regular staffs not assigned</t>
  </si>
  <si>
    <t>Assign from the regular staffs to support livelihoods , capacity building support for the livelihood staffs and incentives</t>
  </si>
  <si>
    <t>The woreda capacity building budget not allocated for livelihoods</t>
  </si>
  <si>
    <t>Delayed from the region</t>
  </si>
  <si>
    <t>Sign agreement with FSPs , monitoring and follow up the progress</t>
  </si>
  <si>
    <t>Hargele</t>
  </si>
  <si>
    <t>There is no budget allocated for livelihoods and hence not adequate</t>
  </si>
  <si>
    <t>Discussion between the woreda and the region</t>
  </si>
  <si>
    <t>Shinile</t>
  </si>
  <si>
    <t>No regular staffs assigned for livelihood support</t>
  </si>
  <si>
    <t>Assign regular staffs in addition to contract staffs</t>
  </si>
  <si>
    <t>The woreda and region to sign agreement and allocate loan fund for livelihood clients</t>
  </si>
  <si>
    <t>Other offices</t>
  </si>
  <si>
    <t>Staff adequacy to support livelihood</t>
  </si>
  <si>
    <t>Kebele Name</t>
  </si>
  <si>
    <t># of LH clients in the Kebele</t>
  </si>
  <si>
    <t>Available institutions at kebele to support livelihood clients</t>
  </si>
  <si>
    <t>Specify other institutions</t>
  </si>
  <si>
    <t>Types of support provided by these institutions</t>
  </si>
  <si>
    <t>Other support type</t>
  </si>
  <si>
    <t># of DA(s) available in the kebele</t>
  </si>
  <si>
    <t>Job title of the DA(s)</t>
  </si>
  <si>
    <t>Other job title of DA(s)</t>
  </si>
  <si>
    <t>Training received from woreda</t>
  </si>
  <si>
    <t>Other trainings received</t>
  </si>
  <si>
    <t>Training that are adequate interms of duration and quality</t>
  </si>
  <si>
    <t>Other trainings that are adequate interms of duration and quality</t>
  </si>
  <si>
    <t>Frequency of DA providing training and monitoring support</t>
  </si>
  <si>
    <t xml:space="preserve">Physical resources availed by PSNP at DA offices </t>
  </si>
  <si>
    <t>Other phyical resouces avialed by PSNP at DA offices</t>
  </si>
  <si>
    <t>Are the physical resources adequately allocated?</t>
  </si>
  <si>
    <t>Halahago</t>
  </si>
  <si>
    <t>Kebele offices,  Other(Specify)</t>
  </si>
  <si>
    <t>FTC</t>
  </si>
  <si>
    <t>Crop training, Livestock training, Other</t>
  </si>
  <si>
    <t>Kebele adminstrations and DAs provide monitoring and technical supports</t>
  </si>
  <si>
    <t>Crop DA, Livestock DA, Natural resource management DA, Other</t>
  </si>
  <si>
    <t>Animal health</t>
  </si>
  <si>
    <t>Crop training, Financial literacy training, Livestock training, Off-farm skills training, Entrepreneurship and business development training</t>
  </si>
  <si>
    <t>Crop training, Financial literacy training, Livestock training, Entrepreneurship and business development training</t>
  </si>
  <si>
    <t>Bi-weekly</t>
  </si>
  <si>
    <t>Lack of budget</t>
  </si>
  <si>
    <t>Barak</t>
  </si>
  <si>
    <t>Kebele offices,  Pastoral saving and credit cooperatives (PaSaCCos), Pastoral training centre’s (PTCs)</t>
  </si>
  <si>
    <t>Crop training, Financial literacy training, Livestock training, Off-farm skills training</t>
  </si>
  <si>
    <t>Crop DA, Livestock DA, Natural resource management DA</t>
  </si>
  <si>
    <t>Monthly</t>
  </si>
  <si>
    <t>Dabafayd</t>
  </si>
  <si>
    <t>Kebele offices,  Pastoral training centre’s (PTCs)</t>
  </si>
  <si>
    <t>Crop training</t>
  </si>
  <si>
    <t>Crop DA, Cooperative promotor  Irrigation DA, Livestock DA, Natural resource management DA</t>
  </si>
  <si>
    <t>Garawo</t>
  </si>
  <si>
    <t>Kebele offices,  MFI branches, Pastoral training centre’s (PTCs)</t>
  </si>
  <si>
    <t>Crop training, Livestock training</t>
  </si>
  <si>
    <t>Crop DA, Livestock DA</t>
  </si>
  <si>
    <t>Crop training, Financial literacy training, Livestock training Other</t>
  </si>
  <si>
    <t>Small ruminant marketing, milk marketing and linkage</t>
  </si>
  <si>
    <t>Crop training, Financial literacy training</t>
  </si>
  <si>
    <t>There is no budget allocated for kebele levels</t>
  </si>
  <si>
    <t>Crop training, Financial literacy training, Livestock training Off-farm skills training</t>
  </si>
  <si>
    <t>Financial literacy training, Livestock training</t>
  </si>
  <si>
    <t>Other (Specify)</t>
  </si>
  <si>
    <t>No physical resources are availed at kebele level and things like motorcycles and office furnitures are highly required</t>
  </si>
  <si>
    <t xml:space="preserve">Kebele offices </t>
  </si>
  <si>
    <t>Crop DA, Irrigation DA, Livestock DA, Natural resource management DA</t>
  </si>
  <si>
    <t>Crop training, Financial literacy training, Livestock training</t>
  </si>
  <si>
    <t>Weekly</t>
  </si>
  <si>
    <t>Guyow</t>
  </si>
  <si>
    <t>Kebele offices,  MFI branches</t>
  </si>
  <si>
    <t>Livestock DA, Natural resource management DA</t>
  </si>
  <si>
    <t>Bargun</t>
  </si>
  <si>
    <t>Kebele offices,  Pastoral saving and credit cooperatives (PaSaCCos,) Other(Specify)</t>
  </si>
  <si>
    <t>There are 3 DAs available in each Kebele in the Woreda</t>
  </si>
  <si>
    <t>Livestock training</t>
  </si>
  <si>
    <t>Crop DA, Livestock DA, Other</t>
  </si>
  <si>
    <t>There are an average of 2 to 3 DAs in each kebele of the woreda</t>
  </si>
  <si>
    <t>Crop training, Livestock training, Entrepreneurship and business development training</t>
  </si>
  <si>
    <t>Shortage of budget</t>
  </si>
  <si>
    <t>Crop training, Financial literacy training, Livestock training, Off-farm skills training, Entrepreneurship and business development training, Other</t>
  </si>
  <si>
    <t>Trainings were recieved from the woreda, region and NGOs</t>
  </si>
  <si>
    <t>PSNP does not allocate any physical resources</t>
  </si>
  <si>
    <t>Dundumo'ad</t>
  </si>
  <si>
    <t>Other (specify)</t>
  </si>
  <si>
    <t>Coordinating and mointoring activities</t>
  </si>
  <si>
    <t>Crop DA, Natural resource management DA</t>
  </si>
  <si>
    <t>Crop training, Financial literacy training, Off-farm skills training, Wage employment facilitation training</t>
  </si>
  <si>
    <t>Crop training, Off-farm skills training</t>
  </si>
  <si>
    <t>There are no physical resources availed by PSNP at kebele level</t>
  </si>
  <si>
    <t>We don't know the reasons</t>
  </si>
  <si>
    <t>Hurso</t>
  </si>
  <si>
    <t>Kebele offices,  Pastoral saving and credit cooperatives (PaSaCCos), Other(Specify)</t>
  </si>
  <si>
    <t>Crop training, Other</t>
  </si>
  <si>
    <t>Coordination / consultation</t>
  </si>
  <si>
    <t>Other</t>
  </si>
  <si>
    <t>No trainings recieved from woreda</t>
  </si>
  <si>
    <t>Nothing</t>
  </si>
  <si>
    <t>No physical resources availed at kebele</t>
  </si>
  <si>
    <t>Lack of enough resources</t>
  </si>
  <si>
    <t>Crop DA, Irrigation DA, Livestock DA, Natural resource management DA, Other</t>
  </si>
  <si>
    <t>There are 3 DAs available in each of the Kebeles in the woreda</t>
  </si>
  <si>
    <t>Offices mandated to support the PSNP livelihood</t>
  </si>
  <si>
    <t>Reason for not having adequate staff</t>
  </si>
  <si>
    <t>Reason for the inadeqacy of budget</t>
  </si>
  <si>
    <t>Training sessions that are conducted adequately</t>
  </si>
  <si>
    <t>Reason for the training sessions not adequately being conducted</t>
  </si>
  <si>
    <t>Other techincal training support(s)</t>
  </si>
  <si>
    <t>Specify other monitoring and coaching support provided</t>
  </si>
  <si>
    <t>PSNP beneficiaries</t>
  </si>
  <si>
    <t># of PSNP LH kebeles in the woreda</t>
  </si>
  <si>
    <t>Average # of PSNP LH clients per Kebele</t>
  </si>
  <si>
    <t>Dalad</t>
  </si>
  <si>
    <t>Mirgan</t>
  </si>
  <si>
    <t xml:space="preserve">Dukuso </t>
  </si>
  <si>
    <t>Danot town 01</t>
  </si>
  <si>
    <t>Hargelle town 01</t>
  </si>
  <si>
    <t xml:space="preserve">Jarati01
</t>
  </si>
  <si>
    <t xml:space="preserve">Capacity building budget by woreda </t>
  </si>
  <si>
    <t xml:space="preserve">No of livelihood clients by woreda </t>
  </si>
  <si>
    <t xml:space="preserve">No of kebele by woreda </t>
  </si>
  <si>
    <t xml:space="preserve">Average no of clients by kebele </t>
  </si>
  <si>
    <t>No of livelihood HHs per DA</t>
  </si>
  <si>
    <t>Average time dedicated to PSNP clients</t>
  </si>
  <si>
    <t>March ,2022 Dollar rate</t>
  </si>
  <si>
    <t>Missing contract staff profile</t>
  </si>
  <si>
    <t>Monitoring and Evaluation officer</t>
  </si>
  <si>
    <t xml:space="preserve">Cooperative accountant </t>
  </si>
  <si>
    <t>Adequate motorbike ( Yes/No)</t>
  </si>
  <si>
    <t>Adequate Office furniture ( Yes/No)</t>
  </si>
  <si>
    <t>Adequate Stationary ( Yes/No)</t>
  </si>
  <si>
    <t>NO</t>
  </si>
  <si>
    <t xml:space="preserve">Training modules received by the woreda staff </t>
  </si>
  <si>
    <t>Crop Training adequacy (Yes/No)</t>
  </si>
  <si>
    <t>Livestock Training adequacy (Yes/No)</t>
  </si>
  <si>
    <t>Enterpreunership and BDS Training adequacy (Yes/No)</t>
  </si>
  <si>
    <t>Financial literacy Training adequacy (Yes/No)</t>
  </si>
  <si>
    <t>Off Farm skill Training adequacy (Yes/No)</t>
  </si>
  <si>
    <t>1st Institution providing monitoring and coaching support provided</t>
  </si>
  <si>
    <t>2nd Institution providing monitoring and coaching support provided</t>
  </si>
  <si>
    <t>3rd Institution providing monitoring and coaching support provided</t>
  </si>
  <si>
    <t xml:space="preserve">4th institution providing monitoring and coaching support </t>
  </si>
  <si>
    <t>FSP that have agreement with the regional Government to allocate credit to the PSNP clients (Yes/N0)</t>
  </si>
  <si>
    <t xml:space="preserve"> </t>
  </si>
  <si>
    <t>No agreement signe</t>
  </si>
  <si>
    <t>CB vs standard (USD70/HH)</t>
  </si>
  <si>
    <t>Livelihhod capacity buildng budget/HH in USD</t>
  </si>
  <si>
    <t>First payment Effective budget release date from federal to region</t>
  </si>
  <si>
    <t>Second payment Time line for budet release from federal to the region</t>
  </si>
  <si>
    <t>Second payment Effective budget release date from federal to region</t>
  </si>
  <si>
    <t>Second payment Budget release date from region to woreda</t>
  </si>
  <si>
    <t>First payment Budget release date from region to woreda</t>
  </si>
  <si>
    <t>First payment Time line for budget release from federal to the region</t>
  </si>
  <si>
    <t>First settlement Time deviation from the actual schedule from federal to region for budget release</t>
  </si>
  <si>
    <t>Second settlement Time deviation from the actual schedule from federal to region for budget release</t>
  </si>
  <si>
    <t>Second settlement Time deviation from the actual schedule from region to woreda for budget release</t>
  </si>
  <si>
    <t>not disbursed</t>
  </si>
  <si>
    <t>on time</t>
  </si>
  <si>
    <t>Second settlement Time deviation from the actual schedule from federal to region for budget release (days)</t>
  </si>
  <si>
    <t>Capacity building budget /client (Birr)</t>
  </si>
  <si>
    <t># of HHs by assigned regular staffs (with max 25% availability)</t>
  </si>
  <si>
    <t>number of working days / Year</t>
  </si>
  <si>
    <t>Dedicated time per regular staff</t>
  </si>
  <si>
    <t>Number of dedicated days / year</t>
  </si>
  <si>
    <t>Number of clients</t>
  </si>
  <si>
    <t>Number of days by client (hour)</t>
  </si>
  <si>
    <t>Number of clients / group</t>
  </si>
  <si>
    <t>Number of groups</t>
  </si>
  <si>
    <t>Number of days by client group (day)</t>
  </si>
  <si>
    <t>Dedicated time by client group / year (day)</t>
  </si>
  <si>
    <t>Required contract staff versus actual (%)</t>
  </si>
  <si>
    <t xml:space="preserve">Woreda staff capacity to deliver Livestock training </t>
  </si>
  <si>
    <t xml:space="preserve">Woreda staff capacity to deliver crop training </t>
  </si>
  <si>
    <t xml:space="preserve">Woreda staff capacity to deliver off-farm training </t>
  </si>
  <si>
    <t xml:space="preserve">Woreda staff capacity to deliver enterpreneurship training </t>
  </si>
  <si>
    <t>Woreda staff capacity to deliver financial literacity</t>
  </si>
  <si>
    <t># of HH per DA vs Standard (50 HH/DA)</t>
  </si>
  <si>
    <t>Row Labels</t>
  </si>
  <si>
    <t>Grand Total</t>
  </si>
  <si>
    <t xml:space="preserve">Sum of No of livelihood clients by woreda </t>
  </si>
  <si>
    <t>Sum of CB vs standard (USD70/HH)</t>
  </si>
  <si>
    <t>Sum of Dedicated time by client group / year (day)</t>
  </si>
  <si>
    <t>Sum of Required contract staff versus actual (%)</t>
  </si>
  <si>
    <t>Sum of # of Contract staffs to support the livelihood component</t>
  </si>
  <si>
    <t>Adequate motorbike (Yes/No)</t>
  </si>
  <si>
    <t>Adequate Office furniture (Yes/No)</t>
  </si>
  <si>
    <t>Adequate Stationary (Yes/No)</t>
  </si>
  <si>
    <t>The livelihood woreda capacity building budget 1t allocated</t>
  </si>
  <si>
    <t>The budget 1t disbursed from the region</t>
  </si>
  <si>
    <t>1 woreda livelihood capacity building budget allocated for the woreda from the region in this budget year</t>
  </si>
  <si>
    <t>The region 1t allocated woreda livelihood budget for the woreda</t>
  </si>
  <si>
    <t>The woreda capacity building budget 1t allocated for the woreda for this physical year</t>
  </si>
  <si>
    <t>The physical resources support provided only by PSNP and the allocation is 1t adequate as the kebeles are far from the woreda</t>
  </si>
  <si>
    <t>The woreda livelihood capacity building budget 1t allocated from the region for this year</t>
  </si>
  <si>
    <t>The region did 1t disburse the budget to the woreda</t>
  </si>
  <si>
    <t>The motor bike is 1t adequate to travel and support kebeles</t>
  </si>
  <si>
    <t>1 woreda livelihood capacity building budget allocated by the region this year</t>
  </si>
  <si>
    <t>The region 1t disbursed the capacity building budget</t>
  </si>
  <si>
    <t>1 woreda livelihood capacity building budget allocated from the region for this physical year</t>
  </si>
  <si>
    <t>The budget 1t allocated</t>
  </si>
  <si>
    <t>The woreda livelihood capacity building budget 1t allocated from the region</t>
  </si>
  <si>
    <t>The woreda 1t received livelihood woreda capacity building budget</t>
  </si>
  <si>
    <t>The woreda livelihood capacity building budget 1t transferred from the region</t>
  </si>
  <si>
    <t>1 woreda livelihood capacity building budget transferred from the region to the woreda</t>
  </si>
  <si>
    <t>1 livelihood capacity building budget allocated</t>
  </si>
  <si>
    <t>The budget 1t transferred from the region</t>
  </si>
  <si>
    <t>The woreda capacity building budget 1t allocated for livelihoods</t>
  </si>
  <si>
    <t>There is 1 budget allocated for livelihoods and hence 1t adequate</t>
  </si>
  <si>
    <t>Physical resources</t>
  </si>
  <si>
    <t>Woreda capacity to deliver training</t>
  </si>
  <si>
    <t>Financial serivces availability</t>
  </si>
  <si>
    <t>Second settlement Time deviation from the actual schedule from region to woreda for budget release (days)</t>
  </si>
  <si>
    <t>Available Kebele office (yes/no)</t>
  </si>
  <si>
    <t>Available PTC (yes/no)</t>
  </si>
  <si>
    <t>Available FTC (yes/no)</t>
  </si>
  <si>
    <t>Available PASACCO/RuSACCO (yes/no)</t>
  </si>
  <si>
    <t>MFI branch</t>
  </si>
  <si>
    <t>Action plan</t>
  </si>
  <si>
    <t>Region</t>
  </si>
  <si>
    <t>Afar</t>
  </si>
  <si>
    <t>Amhara</t>
  </si>
  <si>
    <t>SNNPR</t>
  </si>
  <si>
    <t>Somali</t>
  </si>
  <si>
    <t>Oromia</t>
  </si>
  <si>
    <t>Total PSNP clients</t>
  </si>
  <si>
    <t>PSNP LH clients</t>
  </si>
  <si>
    <t># Livelihood Woreda</t>
  </si>
  <si>
    <t># Livelihood Kebele</t>
  </si>
  <si>
    <t>General information</t>
  </si>
  <si>
    <t>BPP</t>
  </si>
  <si>
    <t>BP</t>
  </si>
  <si>
    <t>Total budget allocated (Birr)</t>
  </si>
  <si>
    <t>Capacity Development</t>
  </si>
  <si>
    <t>Livelihood capacity buildng budget/HH in USD</t>
  </si>
  <si>
    <t>Standard Livelihood capacity buildng budget/HH in USD</t>
  </si>
  <si>
    <t>Livelihood capacity buildng budget allocation/HH (%)</t>
  </si>
  <si>
    <t>Federal to region</t>
  </si>
  <si>
    <t>Region to woreda</t>
  </si>
  <si>
    <t>1st transfer</t>
  </si>
  <si>
    <t>2nd transfer</t>
  </si>
  <si>
    <t>Budget allocation / LH client vs standard (USD 70)</t>
  </si>
  <si>
    <t>Crop</t>
  </si>
  <si>
    <t>Livestock</t>
  </si>
  <si>
    <t>Off-farm</t>
  </si>
  <si>
    <t xml:space="preserve">Enterpreneurship </t>
  </si>
  <si>
    <t>Woreda capacity to conduct training session</t>
  </si>
  <si>
    <t xml:space="preserve">Comment: </t>
  </si>
  <si>
    <r>
      <rPr>
        <b/>
        <sz val="9"/>
        <color theme="1"/>
        <rFont val="Calibri"/>
        <family val="2"/>
        <scheme val="minor"/>
      </rPr>
      <t>Comment:</t>
    </r>
    <r>
      <rPr>
        <sz val="9"/>
        <color theme="1"/>
        <rFont val="Calibri"/>
        <family val="2"/>
        <scheme val="minor"/>
      </rPr>
      <t xml:space="preserve"> </t>
    </r>
  </si>
  <si>
    <t>Woredas with adequate physical ressources</t>
  </si>
  <si>
    <t>#</t>
  </si>
  <si>
    <t>%</t>
  </si>
  <si>
    <t>Woreda with full adequate physical resources</t>
  </si>
  <si>
    <t>Financial service environment</t>
  </si>
  <si>
    <t>Woredas with Financial institutions</t>
  </si>
  <si>
    <t>Bank</t>
  </si>
  <si>
    <t>MFI</t>
  </si>
  <si>
    <t>PaSACCO</t>
  </si>
  <si>
    <t>Woreda with bank, MFI and PaSACCO</t>
  </si>
  <si>
    <t>Activity</t>
  </si>
  <si>
    <t>by when</t>
  </si>
  <si>
    <t>Responsible</t>
  </si>
  <si>
    <t>Concerned woreda</t>
  </si>
  <si>
    <t>Budget (Birr)</t>
  </si>
  <si>
    <t>Capacity development</t>
  </si>
  <si>
    <t>Transfer timeliness (deadline vs effective date - days)</t>
  </si>
  <si>
    <t>Adequate contract staff provision</t>
  </si>
  <si>
    <t>Full capcity training</t>
  </si>
  <si>
    <t>Adequate physical resources</t>
  </si>
  <si>
    <t>Availbility of MFI and PaSACCO</t>
  </si>
  <si>
    <t>Number of woreda</t>
  </si>
  <si>
    <t>Woreda meeting criteria</t>
  </si>
  <si>
    <t>Financial  environment and services</t>
  </si>
  <si>
    <t>% woreda meeting criteria</t>
  </si>
  <si>
    <t>Overall performance</t>
  </si>
  <si>
    <t>Dedicated time by client group per regular staff / year (day)</t>
  </si>
  <si>
    <t>Number of adequate traning received (out of 5)</t>
  </si>
  <si>
    <t>Performance Label</t>
  </si>
  <si>
    <t>Value</t>
  </si>
  <si>
    <t>Labels</t>
  </si>
  <si>
    <t>Values</t>
  </si>
  <si>
    <t>Poor</t>
  </si>
  <si>
    <t>Pointer</t>
  </si>
  <si>
    <t>Average</t>
  </si>
  <si>
    <t>Thickness</t>
  </si>
  <si>
    <t>Good</t>
  </si>
  <si>
    <t>Rest</t>
  </si>
  <si>
    <t>Excellent</t>
  </si>
  <si>
    <t>Total</t>
  </si>
  <si>
    <t>Overall comments</t>
  </si>
  <si>
    <t>CD budget /HH</t>
  </si>
  <si>
    <t>Settlement time deviation (day)</t>
  </si>
  <si>
    <t>Required contrat staff</t>
  </si>
  <si>
    <t>Capacity training gap</t>
  </si>
  <si>
    <t># of MFI branches</t>
  </si>
  <si>
    <t>% of Kebele with PaSaCCo</t>
  </si>
  <si>
    <t>PSNP - Livelihood capacity gap dashboard</t>
  </si>
  <si>
    <t>% of Kebele with MFI</t>
  </si>
  <si>
    <t># of kebele with PaSaCCo</t>
  </si>
  <si>
    <t xml:space="preserve">Allocated loanable fund  </t>
  </si>
  <si>
    <t>by LH client</t>
  </si>
  <si>
    <r>
      <t xml:space="preserve"># </t>
    </r>
    <r>
      <rPr>
        <b/>
        <sz val="8"/>
        <color theme="1"/>
        <rFont val="Calibri"/>
        <family val="2"/>
        <scheme val="minor"/>
      </rPr>
      <t>(mil.)</t>
    </r>
  </si>
  <si>
    <t>Loan provided to LH client</t>
  </si>
  <si>
    <t>Organization</t>
  </si>
  <si>
    <t>Project Title(s)</t>
  </si>
  <si>
    <t>Project Type(s)</t>
  </si>
  <si>
    <t>Project Start Date</t>
  </si>
  <si>
    <t xml:space="preserve">Project End Date </t>
  </si>
  <si>
    <t>Project Partner</t>
  </si>
  <si>
    <t>Targeted beneficiary type(s)</t>
  </si>
  <si>
    <t>Deadline for your potential support</t>
  </si>
  <si>
    <t>Documents to share</t>
  </si>
  <si>
    <t>Experience to share</t>
  </si>
  <si>
    <t>Integrated lifesaving emergency response to IDPs and communities affected by conflicts and drought, high levels of acute malnutrition, in Amhara, Benishangul-Gumus, Oromia, Somali and Tigrey Regional States</t>
  </si>
  <si>
    <t>Emergency intervention</t>
  </si>
  <si>
    <t xml:space="preserve">Adadle DRM office and livestock office </t>
  </si>
  <si>
    <t xml:space="preserve">Pastoral and agro-pastoral vulnerable households </t>
  </si>
  <si>
    <t>Action Against Hunger (AAH)</t>
  </si>
  <si>
    <t>AFAR, BOLARND</t>
  </si>
  <si>
    <t>Emergency intervention;Resilience building;Development project</t>
  </si>
  <si>
    <t>PSNP</t>
  </si>
  <si>
    <t>Big Push 73HHs &amp; Big Push Plus 2118</t>
  </si>
  <si>
    <t>Training modules;Livelihood design, implementation, and M&amp;E tools;Evaluation report and learning;Other studies and research documents</t>
  </si>
  <si>
    <t>The indigenous irrigation development activities and a non forest products (bee keeping, gum and resin production)</t>
  </si>
  <si>
    <t>BoLANRD</t>
  </si>
  <si>
    <t>Livelihood Development</t>
  </si>
  <si>
    <t>All partners working on Agriculture</t>
  </si>
  <si>
    <t>BoNAR-DRDIP</t>
  </si>
  <si>
    <t>Developmental Response to Displacement Impact Projectr</t>
  </si>
  <si>
    <t>Development project</t>
  </si>
  <si>
    <t>World Bank Fund</t>
  </si>
  <si>
    <t>Refugee Hosting Community</t>
  </si>
  <si>
    <t>Training modules;Livelihood design, implementation, and M&amp;E tools;Other studies and research documents</t>
  </si>
  <si>
    <t>Establishment of Common Interest Groups</t>
  </si>
  <si>
    <t>Danish Refugee Council</t>
  </si>
  <si>
    <t xml:space="preserve">Strengthening social-economic development of refugees and host communities in faafan zone Somali regional state </t>
  </si>
  <si>
    <t>Resilience building</t>
  </si>
  <si>
    <t xml:space="preserve">Mercy Corps </t>
  </si>
  <si>
    <t>Refugees and Host</t>
  </si>
  <si>
    <t xml:space="preserve">the success of the project depends how far we coordinate our activities with different project stakeholders.  </t>
  </si>
  <si>
    <t>FAO</t>
  </si>
  <si>
    <t>PROACT 2</t>
  </si>
  <si>
    <t>Regional Bureau of Agriculture and Livestock</t>
  </si>
  <si>
    <t>PSNP Livelihood clients</t>
  </si>
  <si>
    <t>Livelihood design, implementation, and M&amp;E tools;Evaluation report and learning</t>
  </si>
  <si>
    <t>Livelihood effectiveness review, Livelihood transfer experience in Somali and Oromia</t>
  </si>
  <si>
    <t>IFAD-World Bank-Ministry of Peace</t>
  </si>
  <si>
    <t>Lowland Livelihood Resilience Project</t>
  </si>
  <si>
    <t>Resilience building;Development project</t>
  </si>
  <si>
    <t xml:space="preserve">World Bank - Ministry of Peace </t>
  </si>
  <si>
    <t xml:space="preserve">Agro-pastoralists; Pastoralists communities in underserved woredas. Target vulnerable groups include poor households, female headed households, women, youth. </t>
  </si>
  <si>
    <t xml:space="preserve">The project is at start-up stage for now. Colleagues from MoP might have valuable experience to share from the previous project phases. </t>
  </si>
  <si>
    <t>Lowlands Livelihood Resilience Project</t>
  </si>
  <si>
    <t xml:space="preserve">Livelihood improvement and diversification </t>
  </si>
  <si>
    <t>Government of Ethiopia and Community</t>
  </si>
  <si>
    <t xml:space="preserve">Communities </t>
  </si>
  <si>
    <t>I can't specify now</t>
  </si>
  <si>
    <t>Mercy Corps</t>
  </si>
  <si>
    <t>STEDE</t>
  </si>
  <si>
    <t>DRC, UNHCR, ARRA, Government</t>
  </si>
  <si>
    <t>Refugee and Host community</t>
  </si>
  <si>
    <t>Training modules;Other studies and research documents</t>
  </si>
  <si>
    <t>Job creation and sustainable economic growth in Agriculture, financial services and labor market sectors</t>
  </si>
  <si>
    <t>OWDA</t>
  </si>
  <si>
    <t>Resilience in Pastoral Areas</t>
  </si>
  <si>
    <t>Pastoralists and agropastoralists</t>
  </si>
  <si>
    <t>Somali Region Job Creation Commission</t>
  </si>
  <si>
    <t xml:space="preserve">1. Rural Job Creation 
2. Capacity building 
</t>
  </si>
  <si>
    <t xml:space="preserve">UNHCR, ILO, Mercy Corps, Dashen bank, GIZ, DRC, Master Card Foundation </t>
  </si>
  <si>
    <t>Households that have some startups and with bussiness background, youth group, etc</t>
  </si>
  <si>
    <t>Training modules</t>
  </si>
  <si>
    <t>Potential Income Generation activities in the region, managing and challenges of revolving funds</t>
  </si>
  <si>
    <t>VSF-Suisse</t>
  </si>
  <si>
    <t>Thermostable PPR Vaccine Distribution and Delivery Model (VDDM): Synergy of Technical and Social Innovations for Enhancing Uptake of Business-Driven and Gender Inclusive Vaccines to Empower Women (GIVE-Women) Project</t>
  </si>
  <si>
    <t>VSF-Germany in Afar Region</t>
  </si>
  <si>
    <t>Pastoralists and Agro-pastoralist</t>
  </si>
  <si>
    <t>Livelihood design, implementation, and M&amp;E tools;Evaluation report and learning;Other studies and research documents</t>
  </si>
  <si>
    <t xml:space="preserve">The end product of this innovation will be a proven model of vaccination service delivery based on Thermostable PPR vaccine relevant to the international efforts of eradicating the disease by 2030. The innovation specifically seeks to apply, test and prove the recent technology on thermostable PPR vaccine following an inclusive, gender-sensitive, sustainable and market-driven approach. </t>
  </si>
  <si>
    <t>Engaging Host Community and Refugees in Dairy Development (EHRDD) in Fafan Zone of Somali Regional State, Ethiopia</t>
  </si>
  <si>
    <t>International Labor Organization - ILO</t>
  </si>
  <si>
    <t>Refugees and Host Community</t>
  </si>
  <si>
    <t>Training modules;Livelihood design, implementation, and M&amp;E tools</t>
  </si>
  <si>
    <t>Milk Value Chain Development, Financial Literacy, Cooperative Support, Youth Business Creation</t>
  </si>
  <si>
    <t>Woreda(s) the project is able to support</t>
  </si>
  <si>
    <t>Big Push 73HHs &amp; Big Push Plus 2119</t>
  </si>
  <si>
    <t>Awash Fanti-ale</t>
  </si>
  <si>
    <t>BIG PUSH Plus</t>
  </si>
  <si>
    <t xml:space="preserve">BIG PUSH </t>
  </si>
  <si>
    <t>PROACT 3</t>
  </si>
  <si>
    <t>PROACT 4</t>
  </si>
  <si>
    <t>Berhale</t>
  </si>
  <si>
    <t xml:space="preserve"> Berhale</t>
  </si>
  <si>
    <t xml:space="preserve"> Jarati</t>
  </si>
  <si>
    <t>Degahbour</t>
  </si>
  <si>
    <t>Woreda type (BP or BPP)</t>
  </si>
  <si>
    <t>Capacity to support / partner with PSNP</t>
  </si>
  <si>
    <t>Financial literacy?</t>
  </si>
  <si>
    <t>Crop prodction training available?</t>
  </si>
  <si>
    <t>Business plan development training?</t>
  </si>
  <si>
    <t>Market facilitation training?</t>
  </si>
  <si>
    <t xml:space="preserve">Livelihood package provision? </t>
  </si>
  <si>
    <t>Loan access facilitation?</t>
  </si>
  <si>
    <t>Livestock training available?</t>
  </si>
  <si>
    <t>Sum of Financial literacy?</t>
  </si>
  <si>
    <t>Sum of Crop prodction training available?</t>
  </si>
  <si>
    <t>Sum of Livestock training available?</t>
  </si>
  <si>
    <t>Sum of Business plan development training?</t>
  </si>
  <si>
    <t>Sum of Market facilitation training?</t>
  </si>
  <si>
    <t xml:space="preserve">Sum of Livelihood package provision? </t>
  </si>
  <si>
    <t>Sum of Loan access facilitation?</t>
  </si>
  <si>
    <t>FAO, IFAD project, Job Creation, LLRP</t>
  </si>
  <si>
    <t>Detailed scorecard and available support by woreda</t>
  </si>
  <si>
    <t>IFAD project, Job Creation, LLRP</t>
  </si>
  <si>
    <t>DRDIP, DRC, FAO, Somali Job CC, VSF Suisse</t>
  </si>
  <si>
    <t>DRDIP, Somali Job CC</t>
  </si>
  <si>
    <t>Loan facilitation</t>
  </si>
  <si>
    <t>DRDIP, Somali job CC, VSF Suisse</t>
  </si>
  <si>
    <t>Job CC</t>
  </si>
  <si>
    <t>FAO, Job CC</t>
  </si>
  <si>
    <t>FAO, IFAD, LLRP, Job CC</t>
  </si>
  <si>
    <t>IFAD, LLRP, Job CC</t>
  </si>
  <si>
    <t>FAO, LLRP, Job CC</t>
  </si>
  <si>
    <t>LLRP, Job CC</t>
  </si>
  <si>
    <t>Available Livelihood training   support</t>
  </si>
  <si>
    <t>Available LH package support</t>
  </si>
  <si>
    <t>Updated on:</t>
  </si>
  <si>
    <t>Release day</t>
  </si>
  <si>
    <t>RuSACCO</t>
  </si>
  <si>
    <t>Zone 1</t>
  </si>
  <si>
    <t>Zone 2</t>
  </si>
  <si>
    <t>Zone 3</t>
  </si>
  <si>
    <t>Zone 4</t>
  </si>
  <si>
    <t>Zone 5</t>
  </si>
  <si>
    <t>Zone 6</t>
  </si>
  <si>
    <t>Zone 7</t>
  </si>
  <si>
    <t>Zone 8</t>
  </si>
  <si>
    <t>Zone 9</t>
  </si>
  <si>
    <t>Zone 10</t>
  </si>
  <si>
    <t>Woreda A</t>
  </si>
  <si>
    <t>Woreda B</t>
  </si>
  <si>
    <t>Woreda C</t>
  </si>
  <si>
    <t>Woreda D</t>
  </si>
  <si>
    <t>Woreda E</t>
  </si>
  <si>
    <t>Woreda F</t>
  </si>
  <si>
    <t>Woreda G</t>
  </si>
  <si>
    <t>Woreda H</t>
  </si>
  <si>
    <t>Woreda I</t>
  </si>
  <si>
    <t>Woreda J</t>
  </si>
  <si>
    <t>Woreda K</t>
  </si>
  <si>
    <t>Woreda L</t>
  </si>
  <si>
    <t>Woreda M</t>
  </si>
  <si>
    <t>Available Livelihood training   support (partner)</t>
  </si>
  <si>
    <t>Available LH package support (partner)</t>
  </si>
  <si>
    <t>Loan facilitation (partner)</t>
  </si>
  <si>
    <t>Woreda N</t>
  </si>
  <si>
    <t>Outil de suivi de la performance de la réponse aux crises alimentaires</t>
  </si>
  <si>
    <t>Mise à jour:</t>
  </si>
  <si>
    <t>Information générale</t>
  </si>
  <si>
    <t>Pays</t>
  </si>
  <si>
    <t xml:space="preserve">Région </t>
  </si>
  <si>
    <t>Département</t>
  </si>
  <si>
    <t>Population totale</t>
  </si>
  <si>
    <t># pers sous tension</t>
  </si>
  <si>
    <t># pers en crise</t>
  </si>
  <si>
    <t>Performance</t>
  </si>
  <si>
    <t>Performance de la réponse d'urgence</t>
  </si>
  <si>
    <t>Commentaire général</t>
  </si>
  <si>
    <t>% Total Budget mobilisé</t>
  </si>
  <si>
    <t>Budget</t>
  </si>
  <si>
    <t>Paquet adéquat</t>
  </si>
  <si>
    <t>% clients avec un paquet adéquat (au moins 80% val.)</t>
  </si>
  <si>
    <t xml:space="preserve">% clients avec un paquet d'une valeur 50 - 80% </t>
  </si>
  <si>
    <t xml:space="preserve">% clients avec un paquet d'une valeur &lt; 50% </t>
  </si>
  <si>
    <t>%  clients CH 3-5 ciblés</t>
  </si>
  <si>
    <t>Période de la réponse</t>
  </si>
  <si>
    <t>% clients ayant reçu une réponse avant mars</t>
  </si>
  <si>
    <t>% clients ayant reçu une réponse entre mars et juin</t>
  </si>
  <si>
    <t>% clients ayant reçu une réponse après juin</t>
  </si>
  <si>
    <t>Cible et budget Budget</t>
  </si>
  <si>
    <t>Paquet adéquat et période de la réponse</t>
  </si>
  <si>
    <t>Valeur Kit</t>
  </si>
  <si>
    <t>% clients</t>
  </si>
  <si>
    <t>Période de distribution</t>
  </si>
  <si>
    <t>&lt; 50%</t>
  </si>
  <si>
    <t>[50%, 75%[</t>
  </si>
  <si>
    <t>[75%, 90%[</t>
  </si>
  <si>
    <t xml:space="preserve"> =&gt; 90%</t>
  </si>
  <si>
    <t>Total Budget (Md Cfa)</t>
  </si>
  <si>
    <t>Commentaire</t>
  </si>
  <si>
    <t>Agriculture</t>
  </si>
  <si>
    <t>Nutrition / santé</t>
  </si>
  <si>
    <t>Environnement / Climat</t>
  </si>
  <si>
    <t>Eau et assainissement</t>
  </si>
  <si>
    <t>Protection sociale</t>
  </si>
  <si>
    <t>Pêche</t>
  </si>
  <si>
    <t>Création d'emploi</t>
  </si>
  <si>
    <t>Secteur</t>
  </si>
  <si>
    <t># projets</t>
  </si>
  <si>
    <t># clients</t>
  </si>
  <si>
    <t>Env / Climat</t>
  </si>
  <si>
    <t># projets en zones en phase CH 3-5</t>
  </si>
  <si>
    <t>Nutrition</t>
  </si>
  <si>
    <t>Activité</t>
  </si>
  <si>
    <t>Feuille de route</t>
  </si>
  <si>
    <t>Responsable</t>
  </si>
  <si>
    <t>Zone(s) concernée(s)</t>
  </si>
  <si>
    <t>Paix sociale et protection</t>
  </si>
  <si>
    <t>Période</t>
  </si>
  <si>
    <t>xxxxx</t>
  </si>
  <si>
    <t>Nom du Pays</t>
  </si>
  <si>
    <t>N°</t>
  </si>
  <si>
    <t>Prévisions 2024</t>
  </si>
  <si>
    <t>Exécution 2024 (AVRIL)</t>
  </si>
  <si>
    <t>Nombre de bénéficiaires</t>
  </si>
  <si>
    <t>Nombre/Qté</t>
  </si>
  <si>
    <t>Cout total</t>
  </si>
  <si>
    <t>Nombres de bénéficiaires atteints</t>
  </si>
  <si>
    <t>CONTRIBUTION</t>
  </si>
  <si>
    <t>Début</t>
  </si>
  <si>
    <t>Fin</t>
  </si>
  <si>
    <t>Etat</t>
  </si>
  <si>
    <t>Partenaire</t>
  </si>
  <si>
    <t>R1</t>
  </si>
  <si>
    <t>R1: L’accès aux aliments et nutriments sains et diversifiés des populations cibles est amélioré</t>
  </si>
  <si>
    <t>A11</t>
  </si>
  <si>
    <t>Food For Work</t>
  </si>
  <si>
    <t>A12</t>
  </si>
  <si>
    <t>Cash For Work</t>
  </si>
  <si>
    <t>A13</t>
  </si>
  <si>
    <t>Distribution Gratuite Ciblée de vivres</t>
  </si>
  <si>
    <t>A14</t>
  </si>
  <si>
    <t>Distribution Gratuite Ciblée d’argent</t>
  </si>
  <si>
    <t>A15</t>
  </si>
  <si>
    <t>Vente des céréales à prix modéré (subventionné)</t>
  </si>
  <si>
    <t>A16</t>
  </si>
  <si>
    <t>Autres</t>
  </si>
  <si>
    <t>R2</t>
  </si>
  <si>
    <t>Résultat 2 : La prise en charge des enfants et des femmes malnutris est renforcée</t>
  </si>
  <si>
    <t>A21</t>
  </si>
  <si>
    <t>Prise en charge nutritionnelle des enfants âgés de 06 à 59 mois souffrant de Malnutrition Aiguë Sévère (avec et sans complication).</t>
  </si>
  <si>
    <t>A22</t>
  </si>
  <si>
    <t>Prise en charge nutritionnelle des enfants âgés de 6 à 23 mois souffrant de Malnutrition Aiguë Modérée (MAM).</t>
  </si>
  <si>
    <t>A23</t>
  </si>
  <si>
    <t>Distribution de rations alimentaires complémentaires pour les Femmes Enceintes et Femmes Allaitantes (FEFA)</t>
  </si>
  <si>
    <t>A24</t>
  </si>
  <si>
    <t>Organisation de la distribution de rations alimentaires pour les mères accompagnantes dans les CRENI</t>
  </si>
  <si>
    <t>A25</t>
  </si>
  <si>
    <t>Prévention nutritionnelle auprès des enfants de 6–23 mois vivant dans les ménages très pauvres des communes vulnérables (Blanket Feeding)</t>
  </si>
  <si>
    <t>A26</t>
  </si>
  <si>
    <t>R3</t>
  </si>
  <si>
    <t xml:space="preserve"> Les moyens d’existence des populations affectées par les crises alimentaires et / ou catastrophes sont protégés et réhabilités</t>
  </si>
  <si>
    <t>A31</t>
  </si>
  <si>
    <t>Appui aux producteurs de cultures pluviales des zones vulnérables en semences d’urgence</t>
  </si>
  <si>
    <t>A32</t>
  </si>
  <si>
    <t>Renforcement de la disponibilité en aliments pour bétail</t>
  </si>
  <si>
    <t>A33</t>
  </si>
  <si>
    <t>Appui alimentaire aux populations potentiellement victimes des inondations</t>
  </si>
  <si>
    <t>A34</t>
  </si>
  <si>
    <t>Appui aux populations Réfugiées des zones en crises</t>
  </si>
  <si>
    <t>A35</t>
  </si>
  <si>
    <t>Appui aux populations déplacées internes des zones en crises</t>
  </si>
  <si>
    <t>A36</t>
  </si>
  <si>
    <t>Appui aux populations migrantes et rapatriées</t>
  </si>
  <si>
    <t>A37</t>
  </si>
  <si>
    <t>Appui aux populations retournées</t>
  </si>
  <si>
    <t>A38</t>
  </si>
  <si>
    <t>R4</t>
  </si>
  <si>
    <t>Les facteurs de risques humanitaires et les réponses mises en œuvre sont connus, suivis et gérés aux niveaux local, régional et national</t>
  </si>
  <si>
    <t>A41</t>
  </si>
  <si>
    <t>Appui aux  systèmes d’information sur la situation alimentaire, nutritionnelle et de veille pastorale</t>
  </si>
  <si>
    <t>A42</t>
  </si>
  <si>
    <t>Renforcement des capacités de la coordination des activités du Plan d’urgence</t>
  </si>
  <si>
    <t>A43</t>
  </si>
  <si>
    <t xml:space="preserve"> Vulgarisation, suivi-évaluation de la mise en œuvre du PNU</t>
  </si>
  <si>
    <t>A44</t>
  </si>
  <si>
    <t>Communication et plaidoyer pour la mobilisation des ressources du PNU</t>
  </si>
  <si>
    <t>A45</t>
  </si>
  <si>
    <t>Capitalisation et consolidation des données sur les interventions à travers une Revue Après Actions (RAA) des interventions du PNU</t>
  </si>
  <si>
    <t>A46</t>
  </si>
  <si>
    <t>TOTAL GLOBAL</t>
  </si>
  <si>
    <t>Valeur recommandée par bénéficiaire</t>
  </si>
  <si>
    <t>Valeur distribuée par bénéficiaire</t>
  </si>
  <si>
    <t>Bénin</t>
  </si>
  <si>
    <t>Burkina Faso</t>
  </si>
  <si>
    <t>Cabo Verde</t>
  </si>
  <si>
    <t>Côte d'Ivoire</t>
  </si>
  <si>
    <t>Gambie</t>
  </si>
  <si>
    <t>Ghana</t>
  </si>
  <si>
    <t>Guinée</t>
  </si>
  <si>
    <t>Guiné Bissau</t>
  </si>
  <si>
    <t>Liberia</t>
  </si>
  <si>
    <t>Niger</t>
  </si>
  <si>
    <t>Nigeria</t>
  </si>
  <si>
    <t>Mali</t>
  </si>
  <si>
    <t>Mauritanie</t>
  </si>
  <si>
    <t>Sénégal</t>
  </si>
  <si>
    <t>Sierra Leone</t>
  </si>
  <si>
    <t>Tchad</t>
  </si>
  <si>
    <t>Togo</t>
  </si>
  <si>
    <t>x</t>
  </si>
  <si>
    <t>y</t>
  </si>
  <si>
    <t>z</t>
  </si>
  <si>
    <t>Assistance alimentaire</t>
  </si>
  <si>
    <t>Appui aux moyens d'existence</t>
  </si>
  <si>
    <t>Bénéficiaire</t>
  </si>
  <si>
    <t>Résident</t>
  </si>
  <si>
    <t>Retourné</t>
  </si>
  <si>
    <t>Déplacé</t>
  </si>
  <si>
    <t>Intervention / activité</t>
  </si>
  <si>
    <t>Type Bénéf</t>
  </si>
  <si>
    <t>Type de Bénéf</t>
  </si>
  <si>
    <t>Concertation autour de la réponse</t>
  </si>
  <si>
    <t>Bénéficiaire nutrition</t>
  </si>
  <si>
    <t>Enfant 06 - 59 mois</t>
  </si>
  <si>
    <t>Enfant 06 - 23 mois</t>
  </si>
  <si>
    <t>Mère accompagnante</t>
  </si>
  <si>
    <t>FEFA</t>
  </si>
  <si>
    <t>Autre</t>
  </si>
  <si>
    <t>Prise en charge nutritionnelle</t>
  </si>
  <si>
    <t>Distribution de rations alimentaires</t>
  </si>
  <si>
    <t>Prévention de la malnutrition</t>
  </si>
  <si>
    <t>Prise en charge de la MAS</t>
  </si>
  <si>
    <t>Prise en chargede la MAM</t>
  </si>
  <si>
    <t>Bénéficiaire AME</t>
  </si>
  <si>
    <t>Refugié</t>
  </si>
  <si>
    <t>Fourniture d'intrants agricoles</t>
  </si>
  <si>
    <t>Dotation en volailles</t>
  </si>
  <si>
    <t>Dotation en petits ruminants</t>
  </si>
  <si>
    <t>Vaccination animale d'urgence</t>
  </si>
  <si>
    <t>Inflation</t>
  </si>
  <si>
    <t>Type de choc</t>
  </si>
  <si>
    <t xml:space="preserve">Type de zone </t>
  </si>
  <si>
    <t>Distribution d'aliment bétail</t>
  </si>
  <si>
    <t>Innondation</t>
  </si>
  <si>
    <t>Sécheresse</t>
  </si>
  <si>
    <t>Insécurité</t>
  </si>
  <si>
    <t>Type Zone</t>
  </si>
  <si>
    <t>Zone (N + 1)</t>
  </si>
  <si>
    <t>Mise à jour</t>
  </si>
  <si>
    <t># et % pers en crise</t>
  </si>
  <si>
    <t># et pers phase 2</t>
  </si>
  <si>
    <t># zones sorties de crise</t>
  </si>
  <si>
    <t># zones en crise</t>
  </si>
  <si>
    <t># zones avec Phase CH améliorées</t>
  </si>
  <si>
    <t>Information générale sur la SAN</t>
  </si>
  <si>
    <t>M</t>
  </si>
  <si>
    <t>J</t>
  </si>
  <si>
    <t>N</t>
  </si>
  <si>
    <t>Phase 2</t>
  </si>
  <si>
    <t>Phase 3-5</t>
  </si>
  <si>
    <t>Variation (Phase 2)</t>
  </si>
  <si>
    <t>Variation (Phase 3-5)</t>
  </si>
  <si>
    <t># Bénéf (x1000)</t>
  </si>
  <si>
    <t>Unité valeur</t>
  </si>
  <si>
    <t>Valeur / pers (x1000)</t>
  </si>
  <si>
    <t># Bénef @ soutien durable</t>
  </si>
  <si>
    <t>Unité (valeur)</t>
  </si>
  <si>
    <t>Critères  recommandés pour la réponse</t>
  </si>
  <si>
    <t>Caractérisation des zones  - (variations saisonales et interannuelles des phases CH)</t>
  </si>
  <si>
    <t xml:space="preserve">                                Année et mois
Zone</t>
  </si>
  <si>
    <t>Type de zone</t>
  </si>
  <si>
    <t>Variation  saisonnale</t>
  </si>
  <si>
    <t>Variation inter annuelle</t>
  </si>
  <si>
    <t>Zone à crise saisonnière</t>
  </si>
  <si>
    <t xml:space="preserve">Zone à crise cyclique </t>
  </si>
  <si>
    <t>Zone à crise sporadique</t>
  </si>
  <si>
    <t>Etat SAN</t>
  </si>
  <si>
    <t>Etat nutritionnel</t>
  </si>
  <si>
    <t>MAM</t>
  </si>
  <si>
    <t>MAS</t>
  </si>
  <si>
    <t>Vulnérabilité nutritionnelle</t>
  </si>
  <si>
    <t>Zone à crise recurrente</t>
  </si>
  <si>
    <t>Sinistré / choc</t>
  </si>
  <si>
    <t>Total budget mobilisé</t>
  </si>
  <si>
    <t>Unité budget (Million)</t>
  </si>
  <si>
    <t>Total budget du Plan de Réponse</t>
  </si>
  <si>
    <r>
      <t xml:space="preserve">Veille et suivi de la performance de la réponse aux crises alimentaires
</t>
    </r>
    <r>
      <rPr>
        <b/>
        <sz val="10"/>
        <color theme="0"/>
        <rFont val="Calibri"/>
        <family val="2"/>
        <scheme val="minor"/>
      </rPr>
      <t>Tableau de bord</t>
    </r>
  </si>
  <si>
    <t>Paix / protection</t>
  </si>
  <si>
    <r>
      <t xml:space="preserve">Veille sur la performance de la réponse aux crises alimentaires
</t>
    </r>
    <r>
      <rPr>
        <b/>
        <sz val="10"/>
        <color theme="0"/>
        <rFont val="Calibri"/>
        <family val="2"/>
        <scheme val="minor"/>
      </rPr>
      <t>Matrice de collecte de données</t>
    </r>
  </si>
  <si>
    <t>Suivi de la mise en œuvre de la réponse</t>
  </si>
  <si>
    <t>Analyses complémentaires pour l'optimisation des stratégies de réponse</t>
  </si>
  <si>
    <t>Soutien au marché</t>
  </si>
  <si>
    <t>% Bénéf avec un paquet adéquat (=&gt; 90% val.)</t>
  </si>
  <si>
    <t>Asistance alimentaire</t>
  </si>
  <si>
    <t>Zone admin (N+1)</t>
  </si>
  <si>
    <t>Intervention / Projet</t>
  </si>
  <si>
    <t>Accès aux intrants agricoles</t>
  </si>
  <si>
    <t>Acès à l'aliment bétail</t>
  </si>
  <si>
    <t>Entreprenariat</t>
  </si>
  <si>
    <t>Infrastructures et transport</t>
  </si>
  <si>
    <t>Santé animale</t>
  </si>
  <si>
    <t>Soutien potentiel des interventions et projets en cours (Etat)</t>
  </si>
  <si>
    <t>Soutien effectif des interventions et projets en cours (Etat et projet ayant appuyé la réponse)</t>
  </si>
  <si>
    <t>Performance globale de la réponse</t>
  </si>
  <si>
    <t>Accès au crédit facilité</t>
  </si>
  <si>
    <t>Soutien au transport</t>
  </si>
  <si>
    <t>Réduction des taxes</t>
  </si>
  <si>
    <t>Réserve alimentaire</t>
  </si>
  <si>
    <t>Bénéficiaire marché</t>
  </si>
  <si>
    <t>Producteur</t>
  </si>
  <si>
    <t>Collecteur</t>
  </si>
  <si>
    <t>Commerçant en gros</t>
  </si>
  <si>
    <t>Détaillant</t>
  </si>
  <si>
    <t>Transformateur</t>
  </si>
  <si>
    <t>Coopérative</t>
  </si>
  <si>
    <t>Valeur / bénéf</t>
  </si>
  <si>
    <t>Paquet de réponse</t>
  </si>
  <si>
    <t>Priorisation géographique</t>
  </si>
  <si>
    <t>Historique de la situation SAN (Population - million - sous pression et en crise - Mars) et ciblage géographique</t>
  </si>
  <si>
    <t>Phase actuelle zone / choc</t>
  </si>
  <si>
    <t>Facilitation des importations</t>
  </si>
  <si>
    <t>Subvention et aide financière</t>
  </si>
  <si>
    <t>Performance de la réponse aux crises alimentaires</t>
  </si>
  <si>
    <t>Réponse tardive [4, 6 mois[</t>
  </si>
  <si>
    <t>Réponse tardive (&gt; 6 mois)</t>
  </si>
  <si>
    <t>Délai optimal (&lt;= 3 mois)</t>
  </si>
  <si>
    <t>% Bénéf ayant reçu selon le délai précrit</t>
  </si>
  <si>
    <t>% Bénéf avec un paquet adéquat reçu après le délai prescrit</t>
  </si>
  <si>
    <t>Période Préconisée (PP)</t>
  </si>
  <si>
    <t>[PP, + 6 mois[</t>
  </si>
  <si>
    <t>&gt; + 6 mois après PP</t>
  </si>
  <si>
    <t>Couverture</t>
  </si>
  <si>
    <t>Gap / pers CH 3-5</t>
  </si>
  <si>
    <t>Evolution (2020 -2024)</t>
  </si>
  <si>
    <t>2.1.</t>
  </si>
  <si>
    <t>Critères d'élaboration des paquets de réponse</t>
  </si>
  <si>
    <t>2.2.</t>
  </si>
  <si>
    <t>Soutien déclaré des interventions et projets en cours (Etat et projet ayant appuyé la réponse) - mise en synergie</t>
  </si>
  <si>
    <t>Consensus technique autour des modalités de réponse et synergie</t>
  </si>
  <si>
    <t xml:space="preserve">Variation zones avec une détérioration  SAN (%) </t>
  </si>
  <si>
    <t>% et variation # de personnes avec une consommation alimentaire inadéquate (2020 - 2024)</t>
  </si>
  <si>
    <t>Variation # de personnes en crise alimentaire (%)</t>
  </si>
  <si>
    <t>Indicateur de processus</t>
  </si>
  <si>
    <t>Indicateur d'impact</t>
  </si>
  <si>
    <t>Cartographie des projets, synergie, coordination</t>
  </si>
  <si>
    <t>% de zones dont les personnes en crise bénéficient d'un soutien structurel</t>
  </si>
  <si>
    <t># Bénéficiaires</t>
  </si>
  <si>
    <t># Bénef @ soutien structurel</t>
  </si>
  <si>
    <t>Paquet reçu</t>
  </si>
  <si>
    <t>Période de réception</t>
  </si>
  <si>
    <t>Ecart par rapport au délai</t>
  </si>
  <si>
    <t>Ecart / paquet recommandé</t>
  </si>
  <si>
    <t>Intervention / Projet ayant contribué</t>
  </si>
  <si>
    <t># pers CH 3-5 (x1000) appuyé</t>
  </si>
  <si>
    <t>Type de bénéficiaires</t>
  </si>
  <si>
    <t>Observation</t>
  </si>
  <si>
    <t>Ecart / délai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</si>
</sst>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 #,##0_-;_-* &quot;-&quot;??_-;_-@_-"/>
    <numFmt numFmtId="165" formatCode="_(* #,##0_);_(* \(#,##0\);_(* &quot;-&quot;??_);_(@_)"/>
    <numFmt numFmtId="166" formatCode="[$-409]d\-mmm\-yy;@"/>
    <numFmt numFmtId="167" formatCode="_(* #,##0.0_);_(* \(#,##0.0\);_(* &quot;-&quot;??_);_(@_)"/>
  </numFmts>
  <fonts count="41" x14ac:knownFonts="1">
    <font>
      <sz val="11"/>
      <color theme="1"/>
      <name val="Calibri"/>
      <family val="2"/>
      <scheme val="minor"/>
    </font>
    <font>
      <b/>
      <sz val="11"/>
      <color theme="1"/>
      <name val="Calibri"/>
      <family val="2"/>
      <scheme val="minor"/>
    </font>
    <font>
      <b/>
      <sz val="11"/>
      <color rgb="FFFF0000"/>
      <name val="Calibri"/>
      <family val="2"/>
      <scheme val="minor"/>
    </font>
    <font>
      <sz val="11"/>
      <color rgb="FFFF0000"/>
      <name val="Calibri"/>
      <family val="2"/>
      <scheme val="minor"/>
    </font>
    <font>
      <sz val="10"/>
      <color theme="1"/>
      <name val="Calibri"/>
      <family val="2"/>
      <scheme val="minor"/>
    </font>
    <font>
      <b/>
      <sz val="10"/>
      <color theme="1"/>
      <name val="Calibri"/>
      <family val="2"/>
      <scheme val="minor"/>
    </font>
    <font>
      <b/>
      <sz val="10"/>
      <color rgb="FFFF0000"/>
      <name val="Calibri"/>
      <family val="2"/>
      <scheme val="minor"/>
    </font>
    <font>
      <sz val="10"/>
      <color rgb="FFFF0000"/>
      <name val="Calibri"/>
      <family val="2"/>
      <scheme val="minor"/>
    </font>
    <font>
      <b/>
      <sz val="10"/>
      <name val="Calibri"/>
      <family val="2"/>
      <scheme val="minor"/>
    </font>
    <font>
      <sz val="10"/>
      <name val="Calibri"/>
      <family val="2"/>
      <scheme val="minor"/>
    </font>
    <font>
      <b/>
      <sz val="14"/>
      <name val="Calibri"/>
      <family val="2"/>
    </font>
    <font>
      <sz val="11"/>
      <name val="Calibri"/>
      <family val="2"/>
      <scheme val="minor"/>
    </font>
    <font>
      <sz val="11"/>
      <color theme="1"/>
      <name val="Calibri"/>
      <family val="2"/>
      <scheme val="minor"/>
    </font>
    <font>
      <b/>
      <sz val="11"/>
      <color theme="9"/>
      <name val="Calibri"/>
      <family val="2"/>
      <scheme val="minor"/>
    </font>
    <font>
      <b/>
      <sz val="10"/>
      <color theme="9"/>
      <name val="Calibri"/>
      <family val="2"/>
      <scheme val="minor"/>
    </font>
    <font>
      <b/>
      <sz val="9"/>
      <name val="Calibri"/>
      <family val="2"/>
      <scheme val="minor"/>
    </font>
    <font>
      <b/>
      <sz val="8"/>
      <color theme="1"/>
      <name val="Calibri"/>
      <family val="2"/>
      <scheme val="minor"/>
    </font>
    <font>
      <sz val="9"/>
      <color theme="1"/>
      <name val="Calibri"/>
      <family val="2"/>
      <scheme val="minor"/>
    </font>
    <font>
      <sz val="8"/>
      <color theme="1"/>
      <name val="Calibri"/>
      <family val="2"/>
      <scheme val="minor"/>
    </font>
    <font>
      <b/>
      <sz val="9"/>
      <color theme="1"/>
      <name val="Calibri"/>
      <family val="2"/>
      <scheme val="minor"/>
    </font>
    <font>
      <b/>
      <sz val="11"/>
      <name val="Calibri"/>
      <family val="2"/>
      <scheme val="minor"/>
    </font>
    <font>
      <b/>
      <sz val="14"/>
      <color theme="0"/>
      <name val="Calibri"/>
      <family val="2"/>
      <scheme val="minor"/>
    </font>
    <font>
      <sz val="9"/>
      <name val="Calibri"/>
      <family val="2"/>
      <scheme val="minor"/>
    </font>
    <font>
      <sz val="11"/>
      <color theme="0"/>
      <name val="Calibri"/>
      <family val="2"/>
      <scheme val="minor"/>
    </font>
    <font>
      <b/>
      <sz val="11"/>
      <color theme="0"/>
      <name val="Calibri"/>
      <family val="2"/>
      <scheme val="minor"/>
    </font>
    <font>
      <b/>
      <sz val="10"/>
      <color theme="0"/>
      <name val="Calibri"/>
      <family val="2"/>
      <scheme val="minor"/>
    </font>
    <font>
      <b/>
      <sz val="9"/>
      <color theme="0"/>
      <name val="Calibri"/>
      <family val="2"/>
      <scheme val="minor"/>
    </font>
    <font>
      <sz val="8"/>
      <color rgb="FFFF0000"/>
      <name val="Calibri"/>
      <family val="2"/>
      <scheme val="minor"/>
    </font>
    <font>
      <b/>
      <sz val="10"/>
      <color theme="1"/>
      <name val="Times New Roman"/>
      <family val="1"/>
    </font>
    <font>
      <b/>
      <sz val="10"/>
      <name val="Times New Roman"/>
      <family val="1"/>
    </font>
    <font>
      <b/>
      <sz val="8"/>
      <name val="Calibri"/>
      <family val="2"/>
      <scheme val="minor"/>
    </font>
    <font>
      <b/>
      <sz val="8"/>
      <color theme="0"/>
      <name val="Calibri"/>
      <family val="2"/>
      <scheme val="minor"/>
    </font>
    <font>
      <b/>
      <sz val="26"/>
      <color theme="1"/>
      <name val="Calibri"/>
      <family val="2"/>
      <scheme val="minor"/>
    </font>
    <font>
      <b/>
      <sz val="11"/>
      <color theme="1"/>
      <name val="Arial"/>
      <family val="2"/>
    </font>
    <font>
      <b/>
      <i/>
      <sz val="11"/>
      <color theme="1"/>
      <name val="Arial"/>
      <family val="2"/>
    </font>
    <font>
      <sz val="11"/>
      <color theme="1"/>
      <name val="Arial"/>
      <family val="2"/>
    </font>
    <font>
      <sz val="11"/>
      <name val="Arial"/>
      <family val="2"/>
    </font>
    <font>
      <b/>
      <sz val="11"/>
      <color rgb="FFFF0000"/>
      <name val="Arial"/>
      <family val="2"/>
    </font>
    <font>
      <sz val="11"/>
      <color rgb="FFFF0000"/>
      <name val="Arial"/>
      <family val="2"/>
    </font>
    <font>
      <sz val="8"/>
      <name val="Calibri"/>
      <family val="2"/>
      <scheme val="minor"/>
    </font>
    <font>
      <sz val="11"/>
      <color rgb="FF00B050"/>
      <name val="Arial"/>
      <family val="2"/>
    </font>
  </fonts>
  <fills count="18">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4"/>
        <bgColor theme="4"/>
      </patternFill>
    </fill>
    <fill>
      <patternFill patternType="solid">
        <fgColor theme="9" tint="0.59999389629810485"/>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E599"/>
        <bgColor indexed="64"/>
      </patternFill>
    </fill>
    <fill>
      <patternFill patternType="solid">
        <fgColor rgb="FFE2EFD9"/>
        <bgColor indexed="64"/>
      </patternFill>
    </fill>
    <fill>
      <patternFill patternType="solid">
        <fgColor rgb="FFCC9900"/>
        <bgColor indexed="64"/>
      </patternFill>
    </fill>
    <fill>
      <patternFill patternType="solid">
        <fgColor theme="5" tint="0.59999389629810485"/>
        <bgColor indexed="64"/>
      </patternFill>
    </fill>
  </fills>
  <borders count="12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bottom/>
      <diagonal/>
    </border>
    <border>
      <left/>
      <right/>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style="thin">
        <color theme="0" tint="-0.249977111117893"/>
      </right>
      <top/>
      <bottom style="thin">
        <color theme="0" tint="-0.249977111117893"/>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theme="0" tint="-0.249977111117893"/>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medium">
        <color indexed="64"/>
      </left>
      <right style="thin">
        <color indexed="64"/>
      </right>
      <top style="thin">
        <color indexed="64"/>
      </top>
      <bottom/>
      <diagonal/>
    </border>
    <border>
      <left/>
      <right style="thin">
        <color theme="0" tint="-0.14999847407452621"/>
      </right>
      <top style="thin">
        <color theme="0" tint="-0.14999847407452621"/>
      </top>
      <bottom style="thin">
        <color theme="0" tint="-0.1499984740745262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top style="thin">
        <color theme="0" tint="-0.34998626667073579"/>
      </top>
      <bottom style="thin">
        <color theme="0" tint="-0.249977111117893"/>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top style="thin">
        <color theme="0" tint="-0.34998626667073579"/>
      </top>
      <bottom style="thin">
        <color theme="0" tint="-0.249977111117893"/>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left>
      <right/>
      <top/>
      <bottom/>
      <diagonal/>
    </border>
    <border>
      <left style="thin">
        <color theme="0" tint="-0.249977111117893"/>
      </left>
      <right style="thin">
        <color theme="0" tint="-0.249977111117893"/>
      </right>
      <top/>
      <bottom style="thin">
        <color theme="0" tint="-0.24997711111789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style="thin">
        <color indexed="64"/>
      </bottom>
      <diagonal/>
    </border>
    <border>
      <left style="thin">
        <color theme="0" tint="-0.249977111117893"/>
      </left>
      <right/>
      <top style="thin">
        <color theme="0" tint="-0.249977111117893"/>
      </top>
      <bottom style="medium">
        <color theme="0" tint="-0.249977111117893"/>
      </bottom>
      <diagonal/>
    </border>
    <border>
      <left/>
      <right/>
      <top style="thin">
        <color theme="0" tint="-0.249977111117893"/>
      </top>
      <bottom style="medium">
        <color theme="0" tint="-0.249977111117893"/>
      </bottom>
      <diagonal/>
    </border>
    <border>
      <left/>
      <right style="thin">
        <color theme="0" tint="-0.249977111117893"/>
      </right>
      <top style="thin">
        <color theme="0" tint="-0.249977111117893"/>
      </top>
      <bottom style="medium">
        <color theme="0" tint="-0.249977111117893"/>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style="thin">
        <color theme="0"/>
      </right>
      <top style="thin">
        <color theme="0" tint="-0.249977111117893"/>
      </top>
      <bottom style="thin">
        <color theme="0" tint="-0.249977111117893"/>
      </bottom>
      <diagonal/>
    </border>
    <border>
      <left/>
      <right style="thin">
        <color theme="0"/>
      </right>
      <top style="thin">
        <color theme="0" tint="-0.249977111117893"/>
      </top>
      <bottom/>
      <diagonal/>
    </border>
    <border>
      <left style="thin">
        <color theme="0"/>
      </left>
      <right/>
      <top style="thin">
        <color theme="0" tint="-0.249977111117893"/>
      </top>
      <bottom/>
      <diagonal/>
    </border>
    <border>
      <left/>
      <right style="thin">
        <color theme="0"/>
      </right>
      <top/>
      <bottom style="thin">
        <color theme="0" tint="-0.249977111117893"/>
      </bottom>
      <diagonal/>
    </border>
    <border>
      <left/>
      <right style="thin">
        <color theme="0"/>
      </right>
      <top style="thin">
        <color theme="0" tint="-0.249977111117893"/>
      </top>
      <bottom style="thin">
        <color theme="0" tint="-0.249977111117893"/>
      </bottom>
      <diagonal/>
    </border>
    <border>
      <left style="thin">
        <color theme="0"/>
      </left>
      <right/>
      <top style="thin">
        <color theme="0" tint="-0.249977111117893"/>
      </top>
      <bottom style="thin">
        <color theme="0" tint="-0.249977111117893"/>
      </bottom>
      <diagonal/>
    </border>
    <border>
      <left style="thin">
        <color theme="0"/>
      </left>
      <right/>
      <top/>
      <bottom style="thin">
        <color theme="0" tint="-0.249977111117893"/>
      </bottom>
      <diagonal/>
    </border>
    <border>
      <left style="thin">
        <color theme="0" tint="-0.249977111117893"/>
      </left>
      <right/>
      <top style="thin">
        <color theme="0" tint="-0.249977111117893"/>
      </top>
      <bottom style="thin">
        <color theme="0"/>
      </bottom>
      <diagonal/>
    </border>
    <border>
      <left/>
      <right/>
      <top style="thin">
        <color theme="0" tint="-0.249977111117893"/>
      </top>
      <bottom style="thin">
        <color theme="0"/>
      </bottom>
      <diagonal/>
    </border>
    <border>
      <left style="thin">
        <color theme="0"/>
      </left>
      <right/>
      <top style="thin">
        <color theme="0" tint="-0.249977111117893"/>
      </top>
      <bottom style="thin">
        <color theme="0"/>
      </bottom>
      <diagonal/>
    </border>
    <border>
      <left/>
      <right style="thin">
        <color theme="0"/>
      </right>
      <top style="thin">
        <color theme="0" tint="-0.249977111117893"/>
      </top>
      <bottom style="thin">
        <color theme="0"/>
      </bottom>
      <diagonal/>
    </border>
    <border diagonalDown="1">
      <left style="thin">
        <color theme="0" tint="-0.249977111117893"/>
      </left>
      <right/>
      <top style="thin">
        <color theme="0" tint="-0.249977111117893"/>
      </top>
      <bottom/>
      <diagonal style="thin">
        <color theme="0" tint="-0.249977111117893"/>
      </diagonal>
    </border>
    <border diagonalDown="1">
      <left/>
      <right/>
      <top style="thin">
        <color theme="0" tint="-0.249977111117893"/>
      </top>
      <bottom/>
      <diagonal style="thin">
        <color theme="0" tint="-0.249977111117893"/>
      </diagonal>
    </border>
    <border diagonalDown="1">
      <left/>
      <right style="thin">
        <color theme="0" tint="-0.249977111117893"/>
      </right>
      <top style="thin">
        <color theme="0" tint="-0.249977111117893"/>
      </top>
      <bottom/>
      <diagonal style="thin">
        <color theme="0" tint="-0.249977111117893"/>
      </diagonal>
    </border>
    <border diagonalDown="1">
      <left style="thin">
        <color theme="0" tint="-0.249977111117893"/>
      </left>
      <right/>
      <top/>
      <bottom style="thin">
        <color theme="0" tint="-0.249977111117893"/>
      </bottom>
      <diagonal style="thin">
        <color theme="0" tint="-0.249977111117893"/>
      </diagonal>
    </border>
    <border diagonalDown="1">
      <left/>
      <right/>
      <top/>
      <bottom style="thin">
        <color theme="0" tint="-0.249977111117893"/>
      </bottom>
      <diagonal style="thin">
        <color theme="0" tint="-0.249977111117893"/>
      </diagonal>
    </border>
    <border diagonalDown="1">
      <left/>
      <right style="thin">
        <color theme="0" tint="-0.249977111117893"/>
      </right>
      <top/>
      <bottom style="thin">
        <color theme="0" tint="-0.249977111117893"/>
      </bottom>
      <diagonal style="thin">
        <color theme="0" tint="-0.249977111117893"/>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style="thin">
        <color theme="0" tint="-0.34998626667073579"/>
      </bottom>
      <diagonal/>
    </border>
    <border>
      <left style="thin">
        <color theme="0" tint="-0.249977111117893"/>
      </left>
      <right/>
      <top style="thin">
        <color theme="0" tint="-0.34998626667073579"/>
      </top>
      <bottom style="medium">
        <color theme="0" tint="-0.249977111117893"/>
      </bottom>
      <diagonal/>
    </border>
    <border>
      <left/>
      <right/>
      <top style="thin">
        <color theme="0" tint="-0.34998626667073579"/>
      </top>
      <bottom style="medium">
        <color theme="0" tint="-0.249977111117893"/>
      </bottom>
      <diagonal/>
    </border>
    <border>
      <left/>
      <right style="thin">
        <color theme="0" tint="-0.34998626667073579"/>
      </right>
      <top style="thin">
        <color theme="0" tint="-0.34998626667073579"/>
      </top>
      <bottom style="medium">
        <color theme="0" tint="-0.249977111117893"/>
      </bottom>
      <diagonal/>
    </border>
    <border>
      <left style="thin">
        <color theme="0" tint="-0.249977111117893"/>
      </left>
      <right/>
      <top/>
      <bottom style="medium">
        <color theme="0" tint="-0.249977111117893"/>
      </bottom>
      <diagonal/>
    </border>
    <border>
      <left/>
      <right/>
      <top/>
      <bottom style="medium">
        <color theme="0" tint="-0.249977111117893"/>
      </bottom>
      <diagonal/>
    </border>
    <border>
      <left/>
      <right style="thin">
        <color theme="0" tint="-0.249977111117893"/>
      </right>
      <top/>
      <bottom style="medium">
        <color theme="0" tint="-0.249977111117893"/>
      </bottom>
      <diagonal/>
    </border>
    <border>
      <left/>
      <right style="thin">
        <color theme="0" tint="-0.34998626667073579"/>
      </right>
      <top style="thin">
        <color theme="0" tint="-0.34998626667073579"/>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249977111117893"/>
      </right>
      <top style="thin">
        <color theme="0" tint="-0.249977111117893"/>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34998626667073579"/>
      </bottom>
      <diagonal/>
    </border>
    <border>
      <left style="thin">
        <color theme="0" tint="-0.249977111117893"/>
      </left>
      <right/>
      <top style="thin">
        <color theme="0" tint="-0.249977111117893"/>
      </top>
      <bottom style="thin">
        <color theme="0" tint="-0.34998626667073579"/>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style="thin">
        <color theme="0" tint="-0.249977111117893"/>
      </right>
      <top style="thin">
        <color theme="0" tint="-0.34998626667073579"/>
      </top>
      <bottom style="thin">
        <color theme="0" tint="-0.249977111117893"/>
      </bottom>
      <diagonal/>
    </border>
    <border>
      <left style="thin">
        <color theme="0" tint="-0.249977111117893"/>
      </left>
      <right style="thin">
        <color theme="0" tint="-0.249977111117893"/>
      </right>
      <top style="thin">
        <color theme="0" tint="-0.34998626667073579"/>
      </top>
      <bottom style="thin">
        <color theme="0" tint="-0.249977111117893"/>
      </bottom>
      <diagonal/>
    </border>
    <border>
      <left style="thin">
        <color theme="0" tint="-0.249977111117893"/>
      </left>
      <right/>
      <top style="thin">
        <color theme="0" tint="-0.34998626667073579"/>
      </top>
      <bottom style="thin">
        <color theme="0" tint="-0.249977111117893"/>
      </bottom>
      <diagonal/>
    </border>
    <border>
      <left style="thin">
        <color theme="0" tint="-0.34998626667073579"/>
      </left>
      <right style="thin">
        <color theme="0" tint="-0.249977111117893"/>
      </right>
      <top/>
      <bottom style="thin">
        <color theme="0" tint="-0.249977111117893"/>
      </bottom>
      <diagonal/>
    </border>
    <border>
      <left/>
      <right style="thin">
        <color theme="0" tint="-0.249977111117893"/>
      </right>
      <top style="thin">
        <color theme="0" tint="-0.34998626667073579"/>
      </top>
      <bottom style="thin">
        <color theme="0" tint="-0.249977111117893"/>
      </bottom>
      <diagonal/>
    </border>
    <border>
      <left/>
      <right style="thin">
        <color theme="0" tint="-0.249977111117893"/>
      </right>
      <top style="thin">
        <color theme="0" tint="-0.249977111117893"/>
      </top>
      <bottom style="thin">
        <color theme="0" tint="-0.34998626667073579"/>
      </bottom>
      <diagonal/>
    </border>
    <border>
      <left style="medium">
        <color theme="0" tint="-0.249977111117893"/>
      </left>
      <right/>
      <top style="medium">
        <color theme="0" tint="-0.249977111117893"/>
      </top>
      <bottom style="thin">
        <color theme="0" tint="-0.249977111117893"/>
      </bottom>
      <diagonal/>
    </border>
    <border>
      <left/>
      <right/>
      <top style="medium">
        <color theme="0" tint="-0.249977111117893"/>
      </top>
      <bottom style="thin">
        <color theme="0" tint="-0.249977111117893"/>
      </bottom>
      <diagonal/>
    </border>
    <border>
      <left/>
      <right style="medium">
        <color theme="0" tint="-0.249977111117893"/>
      </right>
      <top style="medium">
        <color theme="0" tint="-0.249977111117893"/>
      </top>
      <bottom style="thin">
        <color theme="0" tint="-0.249977111117893"/>
      </bottom>
      <diagonal/>
    </border>
    <border>
      <left style="medium">
        <color theme="0" tint="-0.249977111117893"/>
      </left>
      <right/>
      <top style="thin">
        <color theme="0" tint="-0.249977111117893"/>
      </top>
      <bottom style="thin">
        <color theme="0" tint="-0.249977111117893"/>
      </bottom>
      <diagonal/>
    </border>
    <border>
      <left/>
      <right style="medium">
        <color theme="0" tint="-0.249977111117893"/>
      </right>
      <top style="thin">
        <color theme="0" tint="-0.249977111117893"/>
      </top>
      <bottom style="thin">
        <color theme="0" tint="-0.249977111117893"/>
      </bottom>
      <diagonal/>
    </border>
    <border>
      <left style="medium">
        <color theme="0" tint="-0.249977111117893"/>
      </left>
      <right/>
      <top style="thin">
        <color theme="0" tint="-0.249977111117893"/>
      </top>
      <bottom style="medium">
        <color theme="0" tint="-0.249977111117893"/>
      </bottom>
      <diagonal/>
    </border>
    <border>
      <left/>
      <right style="medium">
        <color theme="0" tint="-0.249977111117893"/>
      </right>
      <top style="thin">
        <color theme="0" tint="-0.249977111117893"/>
      </top>
      <bottom style="medium">
        <color theme="0" tint="-0.249977111117893"/>
      </bottom>
      <diagonal/>
    </border>
    <border>
      <left/>
      <right style="thin">
        <color theme="0" tint="-0.249977111117893"/>
      </right>
      <top style="medium">
        <color theme="0" tint="-0.249977111117893"/>
      </top>
      <bottom style="thin">
        <color theme="0" tint="-0.249977111117893"/>
      </bottom>
      <diagonal/>
    </border>
    <border>
      <left style="thin">
        <color theme="0" tint="-0.249977111117893"/>
      </left>
      <right/>
      <top style="medium">
        <color theme="0" tint="-0.249977111117893"/>
      </top>
      <bottom style="thin">
        <color theme="0" tint="-0.249977111117893"/>
      </bottom>
      <diagonal/>
    </border>
    <border>
      <left style="thin">
        <color theme="0" tint="-0.249977111117893"/>
      </left>
      <right style="thin">
        <color theme="0" tint="-0.249977111117893"/>
      </right>
      <top style="medium">
        <color theme="0" tint="-0.249977111117893"/>
      </top>
      <bottom style="thin">
        <color theme="0" tint="-0.249977111117893"/>
      </bottom>
      <diagonal/>
    </border>
    <border>
      <left style="medium">
        <color theme="0" tint="-0.249977111117893"/>
      </left>
      <right style="thin">
        <color theme="0" tint="-0.249977111117893"/>
      </right>
      <top style="medium">
        <color theme="0" tint="-0.249977111117893"/>
      </top>
      <bottom style="thin">
        <color theme="0" tint="-0.249977111117893"/>
      </bottom>
      <diagonal/>
    </border>
    <border>
      <left style="medium">
        <color theme="0" tint="-0.249977111117893"/>
      </left>
      <right style="thin">
        <color theme="0" tint="-0.249977111117893"/>
      </right>
      <top/>
      <bottom style="thin">
        <color theme="0" tint="-0.249977111117893"/>
      </bottom>
      <diagonal/>
    </border>
    <border>
      <left style="medium">
        <color theme="0" tint="-0.249977111117893"/>
      </left>
      <right style="thin">
        <color theme="0" tint="-0.249977111117893"/>
      </right>
      <top style="thin">
        <color theme="0" tint="-0.249977111117893"/>
      </top>
      <bottom style="thin">
        <color theme="0" tint="-0.249977111117893"/>
      </bottom>
      <diagonal/>
    </border>
    <border>
      <left style="medium">
        <color theme="0" tint="-0.249977111117893"/>
      </left>
      <right style="thin">
        <color theme="0" tint="-0.249977111117893"/>
      </right>
      <top style="thin">
        <color theme="0" tint="-0.249977111117893"/>
      </top>
      <bottom style="medium">
        <color theme="0" tint="-0.249977111117893"/>
      </bottom>
      <diagonal/>
    </border>
    <border>
      <left/>
      <right style="thin">
        <color theme="0" tint="-0.34998626667073579"/>
      </right>
      <top style="medium">
        <color theme="0" tint="-0.249977111117893"/>
      </top>
      <bottom style="thin">
        <color theme="0" tint="-0.249977111117893"/>
      </bottom>
      <diagonal/>
    </border>
    <border>
      <left style="thin">
        <color theme="0" tint="-0.34998626667073579"/>
      </left>
      <right/>
      <top style="medium">
        <color theme="0" tint="-0.249977111117893"/>
      </top>
      <bottom style="thin">
        <color theme="0" tint="-0.34998626667073579"/>
      </bottom>
      <diagonal/>
    </border>
    <border>
      <left/>
      <right/>
      <top style="medium">
        <color theme="0" tint="-0.249977111117893"/>
      </top>
      <bottom style="thin">
        <color theme="0" tint="-0.34998626667073579"/>
      </bottom>
      <diagonal/>
    </border>
    <border>
      <left/>
      <right style="thin">
        <color theme="0" tint="-0.34998626667073579"/>
      </right>
      <top style="medium">
        <color theme="0" tint="-0.249977111117893"/>
      </top>
      <bottom style="thin">
        <color theme="0" tint="-0.34998626667073579"/>
      </bottom>
      <diagonal/>
    </border>
    <border>
      <left style="thin">
        <color theme="0" tint="-0.34998626667073579"/>
      </left>
      <right/>
      <top style="medium">
        <color theme="0" tint="-0.249977111117893"/>
      </top>
      <bottom style="thin">
        <color theme="0" tint="-0.249977111117893"/>
      </bottom>
      <diagonal/>
    </border>
    <border>
      <left style="thin">
        <color theme="0" tint="-0.249977111117893"/>
      </left>
      <right style="medium">
        <color theme="0" tint="-0.249977111117893"/>
      </right>
      <top style="medium">
        <color theme="0" tint="-0.249977111117893"/>
      </top>
      <bottom style="thin">
        <color theme="0" tint="-0.249977111117893"/>
      </bottom>
      <diagonal/>
    </border>
    <border>
      <left/>
      <right style="medium">
        <color theme="0" tint="-0.249977111117893"/>
      </right>
      <top/>
      <bottom style="thin">
        <color theme="0" tint="-0.34998626667073579"/>
      </bottom>
      <diagonal/>
    </border>
    <border>
      <left/>
      <right style="medium">
        <color theme="0" tint="-0.249977111117893"/>
      </right>
      <top style="thin">
        <color theme="0" tint="-0.34998626667073579"/>
      </top>
      <bottom style="thin">
        <color theme="0" tint="-0.34998626667073579"/>
      </bottom>
      <diagonal/>
    </border>
    <border>
      <left/>
      <right style="thin">
        <color theme="0" tint="-0.34998626667073579"/>
      </right>
      <top style="thin">
        <color theme="0" tint="-0.249977111117893"/>
      </top>
      <bottom style="medium">
        <color theme="0" tint="-0.249977111117893"/>
      </bottom>
      <diagonal/>
    </border>
    <border>
      <left style="thin">
        <color theme="0" tint="-0.34998626667073579"/>
      </left>
      <right/>
      <top style="thin">
        <color theme="0" tint="-0.249977111117893"/>
      </top>
      <bottom style="medium">
        <color theme="0" tint="-0.249977111117893"/>
      </bottom>
      <diagonal/>
    </border>
    <border>
      <left/>
      <right style="medium">
        <color theme="0" tint="-0.249977111117893"/>
      </right>
      <top style="thin">
        <color theme="0" tint="-0.34998626667073579"/>
      </top>
      <bottom style="medium">
        <color theme="0" tint="-0.249977111117893"/>
      </bottom>
      <diagonal/>
    </border>
  </borders>
  <cellStyleXfs count="3">
    <xf numFmtId="0" fontId="0" fillId="0" borderId="0"/>
    <xf numFmtId="9" fontId="12" fillId="0" borderId="0" applyFont="0" applyFill="0" applyBorder="0" applyAlignment="0" applyProtection="0"/>
    <xf numFmtId="43" fontId="12" fillId="0" borderId="0" applyFont="0" applyFill="0" applyBorder="0" applyAlignment="0" applyProtection="0"/>
  </cellStyleXfs>
  <cellXfs count="891">
    <xf numFmtId="0" fontId="0" fillId="0" borderId="0" xfId="0"/>
    <xf numFmtId="0" fontId="1" fillId="0" borderId="0" xfId="0" applyFont="1" applyAlignment="1">
      <alignment vertical="center" wrapText="1"/>
    </xf>
    <xf numFmtId="0" fontId="0" fillId="0" borderId="1" xfId="0" applyBorder="1" applyAlignment="1">
      <alignment horizontal="center" vertical="center"/>
    </xf>
    <xf numFmtId="0" fontId="0" fillId="0" borderId="1" xfId="0" applyBorder="1" applyAlignment="1">
      <alignment vertical="center"/>
    </xf>
    <xf numFmtId="0" fontId="0" fillId="0" borderId="1" xfId="0" applyBorder="1" applyAlignment="1">
      <alignment vertical="center" wrapText="1"/>
    </xf>
    <xf numFmtId="0" fontId="0" fillId="0" borderId="0" xfId="0" applyAlignment="1">
      <alignment vertical="center"/>
    </xf>
    <xf numFmtId="0" fontId="0" fillId="0" borderId="0" xfId="0" applyAlignment="1">
      <alignment horizontal="center" vertical="center"/>
    </xf>
    <xf numFmtId="0" fontId="0" fillId="0" borderId="0" xfId="0" applyAlignment="1">
      <alignment vertical="center" wrapText="1"/>
    </xf>
    <xf numFmtId="0" fontId="1" fillId="2" borderId="1" xfId="0" applyFont="1" applyFill="1" applyBorder="1" applyAlignment="1">
      <alignment horizontal="center" vertical="center" wrapText="1"/>
    </xf>
    <xf numFmtId="0" fontId="1" fillId="2" borderId="1" xfId="0" applyFont="1" applyFill="1" applyBorder="1" applyAlignment="1">
      <alignment vertical="center" wrapText="1"/>
    </xf>
    <xf numFmtId="164" fontId="3" fillId="0" borderId="1" xfId="0" applyNumberFormat="1" applyFont="1" applyFill="1" applyBorder="1" applyAlignment="1">
      <alignment vertical="center"/>
    </xf>
    <xf numFmtId="0" fontId="2" fillId="0" borderId="1" xfId="0" applyFont="1" applyFill="1" applyBorder="1" applyAlignment="1">
      <alignment vertical="center" wrapText="1"/>
    </xf>
    <xf numFmtId="0" fontId="3" fillId="0" borderId="0" xfId="0" applyFont="1" applyFill="1" applyAlignment="1">
      <alignment vertical="center"/>
    </xf>
    <xf numFmtId="0" fontId="5" fillId="0" borderId="1" xfId="0" applyFont="1" applyFill="1" applyBorder="1" applyAlignment="1">
      <alignment horizontal="center" vertical="center" wrapText="1"/>
    </xf>
    <xf numFmtId="0" fontId="5" fillId="0"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center" vertical="center" wrapText="1"/>
    </xf>
    <xf numFmtId="0" fontId="0" fillId="0" borderId="0" xfId="0" applyFill="1" applyAlignment="1">
      <alignment vertical="center"/>
    </xf>
    <xf numFmtId="0" fontId="4" fillId="0" borderId="1" xfId="0" applyFont="1" applyFill="1" applyBorder="1" applyAlignment="1">
      <alignment horizontal="center" vertical="center"/>
    </xf>
    <xf numFmtId="0" fontId="4" fillId="0" borderId="1" xfId="0" applyFont="1" applyFill="1" applyBorder="1" applyAlignment="1">
      <alignment vertical="center"/>
    </xf>
    <xf numFmtId="0" fontId="4" fillId="0" borderId="1" xfId="0" applyFont="1" applyFill="1" applyBorder="1" applyAlignment="1">
      <alignment vertical="center" wrapText="1"/>
    </xf>
    <xf numFmtId="0" fontId="0" fillId="0" borderId="0" xfId="0" applyFill="1" applyAlignment="1">
      <alignment horizontal="center" wrapText="1"/>
    </xf>
    <xf numFmtId="0" fontId="0" fillId="0" borderId="0" xfId="0" applyFill="1"/>
    <xf numFmtId="0" fontId="0" fillId="0" borderId="0" xfId="0" applyFill="1" applyAlignment="1">
      <alignment wrapText="1"/>
    </xf>
    <xf numFmtId="0" fontId="0" fillId="0" borderId="0" xfId="0" applyFill="1" applyAlignment="1">
      <alignment horizontal="center"/>
    </xf>
    <xf numFmtId="0" fontId="7" fillId="0" borderId="1" xfId="0" applyFont="1" applyFill="1" applyBorder="1" applyAlignment="1">
      <alignment horizontal="center" vertical="center" wrapText="1"/>
    </xf>
    <xf numFmtId="0" fontId="7" fillId="0" borderId="1" xfId="0" applyFont="1" applyFill="1" applyBorder="1" applyAlignment="1">
      <alignment horizontal="center" vertical="center"/>
    </xf>
    <xf numFmtId="0" fontId="0" fillId="0" borderId="1" xfId="0" applyBorder="1" applyAlignment="1">
      <alignment vertical="top" wrapText="1"/>
    </xf>
    <xf numFmtId="0" fontId="8" fillId="0" borderId="1" xfId="0" applyFont="1" applyFill="1" applyBorder="1" applyAlignment="1">
      <alignment vertical="center" wrapText="1"/>
    </xf>
    <xf numFmtId="0" fontId="9" fillId="0" borderId="1" xfId="0" applyFont="1" applyFill="1" applyBorder="1" applyAlignment="1">
      <alignment vertical="center" wrapText="1"/>
    </xf>
    <xf numFmtId="0" fontId="10" fillId="0" borderId="0" xfId="0" applyFont="1" applyFill="1" applyAlignment="1">
      <alignment horizontal="center" vertical="center"/>
    </xf>
    <xf numFmtId="0" fontId="11" fillId="0" borderId="0" xfId="0" applyFont="1" applyFill="1" applyAlignment="1">
      <alignment wrapText="1"/>
    </xf>
    <xf numFmtId="165" fontId="3" fillId="0" borderId="1" xfId="0" applyNumberFormat="1" applyFont="1" applyFill="1" applyBorder="1" applyAlignment="1">
      <alignment vertical="center"/>
    </xf>
    <xf numFmtId="0" fontId="13" fillId="0" borderId="1" xfId="0" applyFont="1" applyFill="1" applyBorder="1" applyAlignment="1">
      <alignment vertical="center" wrapText="1"/>
    </xf>
    <xf numFmtId="0" fontId="14" fillId="0" borderId="1" xfId="0" applyFont="1" applyFill="1" applyBorder="1" applyAlignment="1">
      <alignment horizontal="center" vertical="center" wrapText="1"/>
    </xf>
    <xf numFmtId="1" fontId="4" fillId="0" borderId="1" xfId="0" applyNumberFormat="1" applyFont="1" applyFill="1" applyBorder="1" applyAlignment="1">
      <alignment horizontal="center" vertical="center"/>
    </xf>
    <xf numFmtId="9" fontId="4" fillId="0" borderId="1" xfId="1" applyFont="1" applyFill="1" applyBorder="1" applyAlignment="1">
      <alignment horizontal="center" vertical="center"/>
    </xf>
    <xf numFmtId="164" fontId="3" fillId="0" borderId="0" xfId="0" applyNumberFormat="1" applyFont="1" applyFill="1" applyAlignment="1">
      <alignment vertical="center"/>
    </xf>
    <xf numFmtId="9" fontId="0" fillId="0" borderId="1" xfId="1" applyFont="1" applyBorder="1" applyAlignment="1">
      <alignment horizontal="center" vertical="center"/>
    </xf>
    <xf numFmtId="0" fontId="13" fillId="2" borderId="1" xfId="0" applyFont="1" applyFill="1" applyBorder="1" applyAlignment="1">
      <alignment horizontal="center" vertical="center" wrapText="1"/>
    </xf>
    <xf numFmtId="0" fontId="13" fillId="2" borderId="1" xfId="0" applyFont="1" applyFill="1" applyBorder="1" applyAlignment="1">
      <alignment vertical="center" wrapText="1"/>
    </xf>
    <xf numFmtId="164" fontId="0" fillId="0" borderId="1" xfId="0" applyNumberFormat="1" applyBorder="1" applyAlignment="1">
      <alignment horizontal="center" vertical="center"/>
    </xf>
    <xf numFmtId="9" fontId="0" fillId="0" borderId="1" xfId="0" applyNumberFormat="1" applyBorder="1" applyAlignment="1">
      <alignment horizontal="center" vertical="center"/>
    </xf>
    <xf numFmtId="9" fontId="3" fillId="0" borderId="1" xfId="1" applyFont="1" applyFill="1" applyBorder="1" applyAlignment="1">
      <alignment vertical="center"/>
    </xf>
    <xf numFmtId="165" fontId="0" fillId="0" borderId="0" xfId="0" applyNumberFormat="1"/>
    <xf numFmtId="15" fontId="3" fillId="0" borderId="1" xfId="0" applyNumberFormat="1" applyFont="1" applyFill="1" applyBorder="1" applyAlignment="1">
      <alignment vertical="center"/>
    </xf>
    <xf numFmtId="0" fontId="3" fillId="0" borderId="1" xfId="0" applyFont="1" applyFill="1" applyBorder="1" applyAlignment="1">
      <alignment vertical="center"/>
    </xf>
    <xf numFmtId="165" fontId="0" fillId="0" borderId="0" xfId="0" applyNumberFormat="1" applyFont="1" applyFill="1" applyBorder="1" applyAlignment="1">
      <alignment vertical="center"/>
    </xf>
    <xf numFmtId="166" fontId="3" fillId="0" borderId="1" xfId="1" applyNumberFormat="1" applyFont="1" applyFill="1" applyBorder="1" applyAlignment="1">
      <alignment vertical="center"/>
    </xf>
    <xf numFmtId="166" fontId="3" fillId="0" borderId="1" xfId="0" applyNumberFormat="1" applyFont="1" applyFill="1" applyBorder="1" applyAlignment="1">
      <alignment vertical="center"/>
    </xf>
    <xf numFmtId="165" fontId="0" fillId="0" borderId="0" xfId="0" applyNumberFormat="1" applyAlignment="1">
      <alignment vertical="center"/>
    </xf>
    <xf numFmtId="165" fontId="0" fillId="0" borderId="1" xfId="0" applyNumberFormat="1" applyFont="1" applyFill="1" applyBorder="1" applyAlignment="1">
      <alignment vertical="center"/>
    </xf>
    <xf numFmtId="1" fontId="3" fillId="0" borderId="1" xfId="0" applyNumberFormat="1" applyFont="1" applyFill="1" applyBorder="1" applyAlignment="1">
      <alignment vertical="center"/>
    </xf>
    <xf numFmtId="37" fontId="0" fillId="0" borderId="1" xfId="0" applyNumberFormat="1" applyFont="1" applyFill="1" applyBorder="1" applyAlignment="1">
      <alignment vertical="center"/>
    </xf>
    <xf numFmtId="0" fontId="13" fillId="3" borderId="1" xfId="0" applyFont="1" applyFill="1" applyBorder="1" applyAlignment="1">
      <alignment vertical="center" wrapText="1"/>
    </xf>
    <xf numFmtId="0" fontId="13" fillId="3" borderId="1" xfId="0" applyFont="1" applyFill="1" applyBorder="1" applyAlignment="1">
      <alignment horizontal="center" vertical="center" wrapText="1"/>
    </xf>
    <xf numFmtId="9" fontId="0" fillId="0" borderId="0" xfId="0" applyNumberFormat="1"/>
    <xf numFmtId="165" fontId="0" fillId="0" borderId="1" xfId="0" applyNumberFormat="1" applyBorder="1" applyAlignment="1">
      <alignment horizontal="center" vertical="center"/>
    </xf>
    <xf numFmtId="167" fontId="0" fillId="0" borderId="0" xfId="2" applyNumberFormat="1" applyFont="1" applyAlignment="1">
      <alignment vertical="center" wrapText="1"/>
    </xf>
    <xf numFmtId="165" fontId="0" fillId="0" borderId="1" xfId="2" applyNumberFormat="1" applyFont="1" applyBorder="1" applyAlignment="1">
      <alignment vertical="center" wrapText="1"/>
    </xf>
    <xf numFmtId="165" fontId="0" fillId="0" borderId="0" xfId="2" applyNumberFormat="1" applyFont="1" applyAlignment="1">
      <alignment vertical="center" wrapText="1"/>
    </xf>
    <xf numFmtId="165" fontId="1" fillId="3" borderId="1" xfId="2" applyNumberFormat="1" applyFont="1" applyFill="1" applyBorder="1" applyAlignment="1">
      <alignment vertical="center" wrapText="1"/>
    </xf>
    <xf numFmtId="0" fontId="1" fillId="3" borderId="1" xfId="0" applyFont="1" applyFill="1" applyBorder="1" applyAlignment="1">
      <alignment horizontal="center" vertical="center" wrapText="1"/>
    </xf>
    <xf numFmtId="0" fontId="14" fillId="3" borderId="1" xfId="0" applyFont="1" applyFill="1" applyBorder="1" applyAlignment="1">
      <alignment horizontal="center" vertical="center" wrapText="1"/>
    </xf>
    <xf numFmtId="0" fontId="0" fillId="0" borderId="1" xfId="0" applyFont="1" applyBorder="1" applyAlignment="1">
      <alignment horizontal="center" vertical="center"/>
    </xf>
    <xf numFmtId="0" fontId="0" fillId="0" borderId="1" xfId="0" applyFont="1" applyBorder="1" applyAlignment="1">
      <alignment vertical="center"/>
    </xf>
    <xf numFmtId="0" fontId="0" fillId="0" borderId="0" xfId="0" pivotButton="1"/>
    <xf numFmtId="0" fontId="0" fillId="0" borderId="0" xfId="0" applyAlignment="1">
      <alignment horizontal="left"/>
    </xf>
    <xf numFmtId="0" fontId="0" fillId="0" borderId="0" xfId="0" applyNumberFormat="1"/>
    <xf numFmtId="9" fontId="0" fillId="0" borderId="0" xfId="1" applyFont="1"/>
    <xf numFmtId="0" fontId="0" fillId="0" borderId="0" xfId="0" applyAlignment="1">
      <alignment wrapText="1"/>
    </xf>
    <xf numFmtId="37" fontId="0" fillId="0" borderId="1" xfId="0" applyNumberFormat="1" applyFont="1" applyFill="1" applyBorder="1" applyAlignment="1">
      <alignment horizontal="center" vertical="center"/>
    </xf>
    <xf numFmtId="0" fontId="3" fillId="0" borderId="0" xfId="0" applyFont="1" applyFill="1" applyAlignment="1">
      <alignment horizontal="center" vertical="center"/>
    </xf>
    <xf numFmtId="165" fontId="0" fillId="0" borderId="1" xfId="2" applyNumberFormat="1" applyFont="1" applyBorder="1" applyAlignment="1">
      <alignment horizontal="center" vertical="center"/>
    </xf>
    <xf numFmtId="165" fontId="0" fillId="0" borderId="0" xfId="2" applyNumberFormat="1" applyFont="1" applyAlignment="1">
      <alignment horizontal="center" vertical="center"/>
    </xf>
    <xf numFmtId="165" fontId="0" fillId="0" borderId="1" xfId="2" applyNumberFormat="1" applyFont="1" applyBorder="1" applyAlignment="1">
      <alignment vertical="center"/>
    </xf>
    <xf numFmtId="164" fontId="0" fillId="0" borderId="1" xfId="0" applyNumberFormat="1" applyFont="1" applyFill="1" applyBorder="1" applyAlignment="1">
      <alignment vertical="center"/>
    </xf>
    <xf numFmtId="9" fontId="0" fillId="0" borderId="1" xfId="1" applyFont="1" applyFill="1" applyBorder="1" applyAlignment="1">
      <alignment horizontal="center" vertical="center"/>
    </xf>
    <xf numFmtId="15" fontId="0" fillId="0" borderId="1" xfId="0" applyNumberFormat="1" applyFont="1" applyFill="1" applyBorder="1" applyAlignment="1">
      <alignment vertical="center"/>
    </xf>
    <xf numFmtId="0" fontId="0" fillId="0" borderId="1" xfId="0" applyFont="1" applyFill="1" applyBorder="1" applyAlignment="1">
      <alignment vertical="center"/>
    </xf>
    <xf numFmtId="166" fontId="0" fillId="0" borderId="1" xfId="1" applyNumberFormat="1" applyFont="1" applyFill="1" applyBorder="1" applyAlignment="1">
      <alignment vertical="center"/>
    </xf>
    <xf numFmtId="165" fontId="0" fillId="0" borderId="0" xfId="0" applyNumberFormat="1" applyFont="1" applyAlignment="1">
      <alignment vertical="center"/>
    </xf>
    <xf numFmtId="1" fontId="0" fillId="0" borderId="1" xfId="0" applyNumberFormat="1" applyFont="1" applyFill="1" applyBorder="1" applyAlignment="1">
      <alignment vertical="center"/>
    </xf>
    <xf numFmtId="0" fontId="0" fillId="0" borderId="1" xfId="0" applyFont="1" applyBorder="1" applyAlignment="1">
      <alignment vertical="center" wrapText="1"/>
    </xf>
    <xf numFmtId="9" fontId="0" fillId="0" borderId="1" xfId="0" applyNumberFormat="1" applyFont="1" applyBorder="1" applyAlignment="1">
      <alignment horizontal="center" vertical="center"/>
    </xf>
    <xf numFmtId="164" fontId="0" fillId="0" borderId="1" xfId="0" applyNumberFormat="1" applyFont="1" applyBorder="1" applyAlignment="1">
      <alignment horizontal="center" vertical="center"/>
    </xf>
    <xf numFmtId="165" fontId="0" fillId="0" borderId="1" xfId="0" applyNumberFormat="1" applyFont="1" applyBorder="1" applyAlignment="1">
      <alignment horizontal="center" vertical="center"/>
    </xf>
    <xf numFmtId="0" fontId="0" fillId="0" borderId="1" xfId="0" applyFont="1" applyBorder="1" applyAlignment="1">
      <alignment horizontal="center" vertical="center" wrapText="1"/>
    </xf>
    <xf numFmtId="0" fontId="0" fillId="0" borderId="0" xfId="0" applyFont="1" applyAlignment="1">
      <alignment vertical="center"/>
    </xf>
    <xf numFmtId="166" fontId="0" fillId="0" borderId="1" xfId="0" applyNumberFormat="1" applyFont="1" applyFill="1" applyBorder="1" applyAlignment="1">
      <alignment vertical="center"/>
    </xf>
    <xf numFmtId="0" fontId="0" fillId="0" borderId="1" xfId="0" applyFont="1" applyBorder="1" applyAlignment="1">
      <alignment vertical="top" wrapText="1"/>
    </xf>
    <xf numFmtId="0" fontId="0" fillId="0" borderId="1" xfId="0" applyFont="1" applyBorder="1" applyAlignment="1">
      <alignment horizontal="center" vertical="top" wrapText="1"/>
    </xf>
    <xf numFmtId="0" fontId="1" fillId="0" borderId="1" xfId="0" applyFont="1" applyFill="1" applyBorder="1" applyAlignment="1">
      <alignment vertical="center" wrapText="1"/>
    </xf>
    <xf numFmtId="0" fontId="1" fillId="3" borderId="1" xfId="0" applyFont="1" applyFill="1" applyBorder="1" applyAlignment="1">
      <alignment vertical="center" wrapText="1"/>
    </xf>
    <xf numFmtId="166" fontId="0" fillId="0" borderId="1" xfId="0" applyNumberFormat="1" applyFont="1" applyFill="1" applyBorder="1" applyAlignment="1">
      <alignment horizontal="center" vertical="center"/>
    </xf>
    <xf numFmtId="166" fontId="3" fillId="0" borderId="0" xfId="0" applyNumberFormat="1" applyFont="1" applyFill="1" applyAlignment="1">
      <alignment horizontal="center" vertical="center"/>
    </xf>
    <xf numFmtId="0" fontId="0" fillId="3" borderId="1" xfId="0" applyFill="1" applyBorder="1" applyAlignment="1">
      <alignment vertical="center"/>
    </xf>
    <xf numFmtId="9" fontId="0" fillId="3" borderId="1" xfId="0" applyNumberFormat="1" applyFill="1" applyBorder="1" applyAlignment="1">
      <alignment vertical="center"/>
    </xf>
    <xf numFmtId="0" fontId="0" fillId="4" borderId="1" xfId="0" applyFill="1" applyBorder="1" applyAlignment="1">
      <alignment vertical="center"/>
    </xf>
    <xf numFmtId="0" fontId="19" fillId="0" borderId="0" xfId="0" applyFont="1" applyAlignment="1">
      <alignment vertical="center"/>
    </xf>
    <xf numFmtId="0" fontId="1" fillId="2" borderId="1" xfId="0" applyFont="1" applyFill="1" applyBorder="1" applyAlignment="1">
      <alignment vertical="center"/>
    </xf>
    <xf numFmtId="0" fontId="0" fillId="0" borderId="0" xfId="0" applyBorder="1"/>
    <xf numFmtId="0" fontId="1" fillId="0" borderId="0" xfId="0" applyFont="1" applyAlignment="1">
      <alignment horizontal="center"/>
    </xf>
    <xf numFmtId="165" fontId="12" fillId="0" borderId="0" xfId="2" applyNumberFormat="1" applyFont="1" applyBorder="1" applyAlignment="1">
      <alignment vertical="center"/>
    </xf>
    <xf numFmtId="0" fontId="0" fillId="0" borderId="0" xfId="0" applyBorder="1" applyAlignment="1">
      <alignment horizontal="center"/>
    </xf>
    <xf numFmtId="9" fontId="0" fillId="0" borderId="1" xfId="1" applyFont="1" applyFill="1" applyBorder="1" applyAlignment="1">
      <alignment vertical="center"/>
    </xf>
    <xf numFmtId="0" fontId="17" fillId="0" borderId="0" xfId="0" applyFont="1" applyBorder="1"/>
    <xf numFmtId="0" fontId="19" fillId="0" borderId="7" xfId="0" applyFont="1" applyBorder="1" applyAlignment="1">
      <alignment horizontal="left" vertical="center" wrapText="1"/>
    </xf>
    <xf numFmtId="0" fontId="19" fillId="0" borderId="0" xfId="0" applyFont="1" applyBorder="1" applyAlignment="1">
      <alignment horizontal="left" vertical="center" wrapText="1"/>
    </xf>
    <xf numFmtId="165" fontId="17" fillId="0" borderId="0" xfId="2" applyNumberFormat="1" applyFont="1" applyBorder="1" applyAlignment="1">
      <alignment horizontal="center" vertical="center"/>
    </xf>
    <xf numFmtId="0" fontId="17" fillId="0" borderId="0" xfId="0" applyFont="1"/>
    <xf numFmtId="0" fontId="17" fillId="0" borderId="0" xfId="0" applyFont="1" applyAlignment="1">
      <alignment vertical="center"/>
    </xf>
    <xf numFmtId="0" fontId="17" fillId="2" borderId="3" xfId="0" applyFont="1" applyFill="1" applyBorder="1" applyAlignment="1"/>
    <xf numFmtId="0" fontId="17" fillId="2" borderId="4" xfId="0" applyFont="1" applyFill="1" applyBorder="1" applyAlignment="1"/>
    <xf numFmtId="0" fontId="17" fillId="2" borderId="5" xfId="0" applyFont="1" applyFill="1" applyBorder="1" applyAlignment="1"/>
    <xf numFmtId="0" fontId="17" fillId="0" borderId="0" xfId="0" applyFont="1" applyFill="1" applyBorder="1" applyAlignment="1"/>
    <xf numFmtId="0" fontId="0" fillId="0" borderId="0" xfId="0" applyFill="1" applyBorder="1"/>
    <xf numFmtId="0" fontId="4" fillId="0" borderId="0" xfId="0" applyFont="1" applyFill="1" applyBorder="1" applyAlignment="1">
      <alignment vertical="center"/>
    </xf>
    <xf numFmtId="165" fontId="20" fillId="0" borderId="0" xfId="2" applyNumberFormat="1" applyFont="1" applyFill="1" applyAlignment="1">
      <alignment vertical="center" wrapText="1"/>
    </xf>
    <xf numFmtId="0" fontId="0" fillId="0" borderId="0" xfId="0" applyAlignment="1"/>
    <xf numFmtId="0" fontId="0" fillId="0" borderId="0" xfId="0" applyBorder="1" applyAlignment="1"/>
    <xf numFmtId="0" fontId="17" fillId="0" borderId="0" xfId="0" applyFont="1" applyBorder="1" applyAlignment="1">
      <alignment horizontal="left" vertical="center"/>
    </xf>
    <xf numFmtId="0" fontId="17" fillId="0" borderId="0" xfId="0" applyFont="1" applyAlignment="1">
      <alignment horizontal="left" vertical="center"/>
    </xf>
    <xf numFmtId="1" fontId="18" fillId="0" borderId="0" xfId="0" applyNumberFormat="1" applyFont="1" applyAlignment="1"/>
    <xf numFmtId="1" fontId="18" fillId="0" borderId="0" xfId="0" applyNumberFormat="1" applyFont="1" applyBorder="1" applyAlignment="1">
      <alignment horizontal="center"/>
    </xf>
    <xf numFmtId="1" fontId="18" fillId="0" borderId="0" xfId="0" applyNumberFormat="1" applyFont="1"/>
    <xf numFmtId="0" fontId="17" fillId="0" borderId="0" xfId="0" applyFont="1" applyBorder="1" applyAlignment="1">
      <alignment vertical="center"/>
    </xf>
    <xf numFmtId="0" fontId="19" fillId="0" borderId="0" xfId="0" applyFont="1" applyBorder="1" applyAlignment="1">
      <alignment vertical="center"/>
    </xf>
    <xf numFmtId="0" fontId="19" fillId="0" borderId="0" xfId="0" applyFont="1" applyFill="1" applyBorder="1" applyAlignment="1">
      <alignment vertical="center" wrapText="1"/>
    </xf>
    <xf numFmtId="0" fontId="19" fillId="0" borderId="0" xfId="0" applyFont="1" applyFill="1" applyBorder="1" applyAlignment="1">
      <alignment horizontal="center" vertical="center" wrapText="1"/>
    </xf>
    <xf numFmtId="0" fontId="0" fillId="0" borderId="0" xfId="0" applyFont="1" applyAlignment="1">
      <alignment horizontal="left"/>
    </xf>
    <xf numFmtId="0" fontId="19" fillId="0" borderId="0" xfId="0" applyFont="1" applyFill="1" applyBorder="1" applyAlignment="1">
      <alignment vertical="top" wrapText="1"/>
    </xf>
    <xf numFmtId="0" fontId="0" fillId="0" borderId="0" xfId="0" applyProtection="1">
      <protection locked="0"/>
    </xf>
    <xf numFmtId="0" fontId="0" fillId="0" borderId="1" xfId="0" applyBorder="1" applyProtection="1">
      <protection locked="0"/>
    </xf>
    <xf numFmtId="0" fontId="1" fillId="0" borderId="1" xfId="0" applyFont="1" applyBorder="1" applyAlignment="1" applyProtection="1">
      <alignment horizontal="left" vertical="center" wrapText="1"/>
      <protection locked="0"/>
    </xf>
    <xf numFmtId="0" fontId="4" fillId="0" borderId="1" xfId="0" applyFont="1" applyBorder="1" applyAlignment="1" applyProtection="1">
      <alignment horizontal="left" vertical="center" wrapText="1"/>
      <protection locked="0"/>
    </xf>
    <xf numFmtId="165" fontId="0" fillId="0" borderId="1" xfId="2" applyNumberFormat="1" applyFont="1" applyBorder="1" applyAlignment="1" applyProtection="1">
      <alignment vertical="center"/>
      <protection locked="0"/>
    </xf>
    <xf numFmtId="9" fontId="0" fillId="0" borderId="1" xfId="1" applyFont="1" applyBorder="1" applyAlignment="1" applyProtection="1">
      <alignment vertical="center"/>
      <protection locked="0"/>
    </xf>
    <xf numFmtId="0" fontId="1" fillId="0" borderId="1" xfId="0" applyFont="1" applyBorder="1" applyAlignment="1" applyProtection="1">
      <alignment vertical="center" wrapText="1"/>
      <protection locked="0"/>
    </xf>
    <xf numFmtId="9" fontId="0" fillId="0" borderId="1" xfId="0" applyNumberFormat="1" applyBorder="1" applyProtection="1">
      <protection locked="0"/>
    </xf>
    <xf numFmtId="0" fontId="1" fillId="4" borderId="1" xfId="0" applyFont="1" applyFill="1" applyBorder="1" applyAlignment="1">
      <alignment horizontal="center" vertical="center" wrapText="1"/>
    </xf>
    <xf numFmtId="0" fontId="1" fillId="4" borderId="1" xfId="0" applyFont="1" applyFill="1" applyBorder="1" applyAlignment="1">
      <alignment vertical="center" wrapText="1"/>
    </xf>
    <xf numFmtId="166" fontId="1" fillId="4" borderId="1" xfId="0" applyNumberFormat="1" applyFont="1" applyFill="1" applyBorder="1" applyAlignment="1">
      <alignment horizontal="center" vertical="center" wrapText="1"/>
    </xf>
    <xf numFmtId="165" fontId="1" fillId="4" borderId="1" xfId="2" applyNumberFormat="1" applyFont="1" applyFill="1" applyBorder="1" applyAlignment="1">
      <alignment horizontal="center" vertical="center" wrapText="1"/>
    </xf>
    <xf numFmtId="0" fontId="11" fillId="0" borderId="0" xfId="0" applyFont="1"/>
    <xf numFmtId="0" fontId="23" fillId="0" borderId="0" xfId="0" applyFont="1"/>
    <xf numFmtId="0" fontId="24" fillId="8" borderId="14" xfId="0" applyFont="1" applyFill="1" applyBorder="1" applyAlignment="1">
      <alignment horizontal="center" vertical="center"/>
    </xf>
    <xf numFmtId="0" fontId="24" fillId="8" borderId="15" xfId="0" applyFont="1" applyFill="1" applyBorder="1" applyAlignment="1">
      <alignment horizontal="center" vertical="center"/>
    </xf>
    <xf numFmtId="0" fontId="24" fillId="8" borderId="14" xfId="0" applyFont="1" applyFill="1" applyBorder="1" applyAlignment="1">
      <alignment horizontal="left" vertical="center"/>
    </xf>
    <xf numFmtId="0" fontId="0" fillId="0" borderId="16" xfId="0" applyFont="1" applyBorder="1" applyAlignment="1">
      <alignment horizontal="center"/>
    </xf>
    <xf numFmtId="0" fontId="0" fillId="0" borderId="17" xfId="0" applyFont="1" applyBorder="1" applyAlignment="1">
      <alignment horizontal="center"/>
    </xf>
    <xf numFmtId="0" fontId="1" fillId="3" borderId="1" xfId="0" applyFont="1" applyFill="1" applyBorder="1"/>
    <xf numFmtId="0" fontId="0" fillId="3" borderId="1" xfId="0" applyFill="1" applyBorder="1"/>
    <xf numFmtId="0" fontId="1" fillId="6" borderId="1" xfId="0" applyFont="1" applyFill="1" applyBorder="1"/>
    <xf numFmtId="0" fontId="0" fillId="6" borderId="1" xfId="0" applyFill="1" applyBorder="1"/>
    <xf numFmtId="0" fontId="1" fillId="9" borderId="1" xfId="0" applyFont="1" applyFill="1" applyBorder="1"/>
    <xf numFmtId="0" fontId="0" fillId="9" borderId="1" xfId="0" applyFill="1" applyBorder="1"/>
    <xf numFmtId="0" fontId="0" fillId="4" borderId="0" xfId="0" applyFill="1" applyProtection="1">
      <protection locked="0"/>
    </xf>
    <xf numFmtId="167" fontId="2" fillId="4" borderId="1" xfId="2" applyNumberFormat="1" applyFont="1" applyFill="1" applyBorder="1" applyAlignment="1">
      <alignment vertical="center" wrapText="1"/>
    </xf>
    <xf numFmtId="0" fontId="0" fillId="0" borderId="0" xfId="0" applyFont="1" applyAlignment="1">
      <alignment vertical="center" wrapText="1"/>
    </xf>
    <xf numFmtId="9" fontId="0" fillId="0" borderId="1" xfId="1" applyFont="1" applyBorder="1" applyAlignment="1">
      <alignment vertical="center"/>
    </xf>
    <xf numFmtId="0" fontId="3" fillId="0" borderId="1" xfId="0" applyFont="1" applyBorder="1" applyAlignment="1">
      <alignment horizontal="center" vertical="center"/>
    </xf>
    <xf numFmtId="0" fontId="29" fillId="2" borderId="27" xfId="0" applyFont="1" applyFill="1" applyBorder="1" applyAlignment="1">
      <alignment horizontal="center" vertical="center" wrapText="1"/>
    </xf>
    <xf numFmtId="0" fontId="11" fillId="0" borderId="1" xfId="0" applyFont="1" applyBorder="1" applyAlignment="1">
      <alignment vertical="center"/>
    </xf>
    <xf numFmtId="0" fontId="11" fillId="0" borderId="1" xfId="0" applyFont="1" applyBorder="1" applyAlignment="1">
      <alignment wrapText="1"/>
    </xf>
    <xf numFmtId="0" fontId="11" fillId="0" borderId="1" xfId="0" applyFont="1" applyBorder="1" applyAlignment="1">
      <alignment vertical="center" wrapText="1"/>
    </xf>
    <xf numFmtId="14" fontId="11" fillId="0" borderId="1" xfId="0" applyNumberFormat="1" applyFont="1" applyBorder="1" applyAlignment="1">
      <alignment vertical="center"/>
    </xf>
    <xf numFmtId="0" fontId="11" fillId="0" borderId="1" xfId="0" applyFont="1" applyBorder="1" applyAlignment="1">
      <alignment horizontal="left" vertical="center" wrapText="1"/>
    </xf>
    <xf numFmtId="0" fontId="11" fillId="0" borderId="1" xfId="0" applyFont="1" applyBorder="1"/>
    <xf numFmtId="0" fontId="11" fillId="0" borderId="25" xfId="0" applyFont="1" applyBorder="1"/>
    <xf numFmtId="0" fontId="20" fillId="2" borderId="20" xfId="0" applyFont="1" applyFill="1" applyBorder="1" applyAlignment="1">
      <alignment vertical="center" wrapText="1"/>
    </xf>
    <xf numFmtId="0" fontId="20" fillId="2" borderId="20" xfId="0" applyFont="1" applyFill="1" applyBorder="1" applyAlignment="1">
      <alignment horizontal="left" vertical="center" wrapText="1"/>
    </xf>
    <xf numFmtId="0" fontId="20" fillId="2" borderId="0" xfId="0" applyFont="1" applyFill="1" applyBorder="1" applyAlignment="1">
      <alignment vertical="center" wrapText="1"/>
    </xf>
    <xf numFmtId="0" fontId="20" fillId="2" borderId="20" xfId="0" applyFont="1" applyFill="1" applyBorder="1" applyAlignment="1">
      <alignment horizontal="center" vertical="center" wrapText="1"/>
    </xf>
    <xf numFmtId="0" fontId="20" fillId="2" borderId="21" xfId="0" applyFont="1" applyFill="1" applyBorder="1" applyAlignment="1">
      <alignment vertical="center" wrapText="1"/>
    </xf>
    <xf numFmtId="0" fontId="20" fillId="0" borderId="0" xfId="0" applyFont="1" applyAlignment="1">
      <alignment vertical="center" wrapText="1"/>
    </xf>
    <xf numFmtId="0" fontId="11" fillId="0" borderId="1" xfId="0" applyFont="1" applyBorder="1" applyAlignment="1">
      <alignment horizontal="center" vertical="center"/>
    </xf>
    <xf numFmtId="0" fontId="11" fillId="0" borderId="23" xfId="0" applyFont="1" applyBorder="1" applyAlignment="1">
      <alignment vertical="center" wrapText="1"/>
    </xf>
    <xf numFmtId="0" fontId="11" fillId="0" borderId="0" xfId="0" applyFont="1" applyAlignment="1">
      <alignment vertical="center"/>
    </xf>
    <xf numFmtId="0" fontId="20" fillId="0" borderId="1" xfId="0" applyFont="1" applyBorder="1" applyAlignment="1">
      <alignment vertical="center" wrapText="1"/>
    </xf>
    <xf numFmtId="0" fontId="11" fillId="0" borderId="25" xfId="0" applyFont="1" applyBorder="1" applyAlignment="1">
      <alignment vertical="center"/>
    </xf>
    <xf numFmtId="0" fontId="11" fillId="0" borderId="25" xfId="0" applyFont="1" applyBorder="1" applyAlignment="1">
      <alignment wrapText="1"/>
    </xf>
    <xf numFmtId="0" fontId="11" fillId="0" borderId="25" xfId="0" applyFont="1" applyBorder="1" applyAlignment="1">
      <alignment vertical="center" wrapText="1"/>
    </xf>
    <xf numFmtId="14" fontId="11" fillId="0" borderId="25" xfId="0" applyNumberFormat="1" applyFont="1" applyBorder="1" applyAlignment="1">
      <alignment vertical="center"/>
    </xf>
    <xf numFmtId="0" fontId="11" fillId="0" borderId="25" xfId="0" applyFont="1" applyBorder="1" applyAlignment="1">
      <alignment horizontal="left" vertical="center" wrapText="1"/>
    </xf>
    <xf numFmtId="0" fontId="11" fillId="0" borderId="0" xfId="0" applyFont="1" applyAlignment="1">
      <alignment wrapText="1"/>
    </xf>
    <xf numFmtId="0" fontId="11" fillId="0" borderId="0" xfId="0" applyFont="1" applyAlignment="1">
      <alignment vertical="center" wrapText="1"/>
    </xf>
    <xf numFmtId="0" fontId="11" fillId="0" borderId="0" xfId="0" applyFont="1" applyAlignment="1">
      <alignment horizontal="left" vertical="center" wrapText="1"/>
    </xf>
    <xf numFmtId="0" fontId="11" fillId="0" borderId="25" xfId="0" applyFont="1" applyBorder="1" applyAlignment="1">
      <alignment horizontal="center" vertical="center"/>
    </xf>
    <xf numFmtId="0" fontId="11" fillId="0" borderId="0" xfId="0" applyFont="1" applyAlignment="1">
      <alignment horizontal="center" vertical="center"/>
    </xf>
    <xf numFmtId="0" fontId="28" fillId="12" borderId="29" xfId="0" applyFont="1" applyFill="1" applyBorder="1" applyAlignment="1">
      <alignment horizontal="center" vertical="center" wrapText="1"/>
    </xf>
    <xf numFmtId="0" fontId="20" fillId="2" borderId="19" xfId="0" applyFont="1" applyFill="1" applyBorder="1" applyAlignment="1">
      <alignment horizontal="center" vertical="center" wrapText="1"/>
    </xf>
    <xf numFmtId="0" fontId="11" fillId="0" borderId="22" xfId="0" applyFont="1" applyBorder="1" applyAlignment="1">
      <alignment horizontal="center" vertical="center"/>
    </xf>
    <xf numFmtId="0" fontId="11" fillId="0" borderId="28" xfId="0" applyFont="1" applyBorder="1" applyAlignment="1">
      <alignment horizontal="center" vertical="center"/>
    </xf>
    <xf numFmtId="0" fontId="11" fillId="0" borderId="24" xfId="0" applyFont="1" applyBorder="1" applyAlignment="1">
      <alignment horizontal="center" vertical="center"/>
    </xf>
    <xf numFmtId="0" fontId="11" fillId="0" borderId="26" xfId="0" applyFont="1" applyBorder="1" applyAlignment="1">
      <alignment vertical="center" wrapText="1"/>
    </xf>
    <xf numFmtId="166" fontId="11" fillId="0" borderId="1" xfId="0" applyNumberFormat="1" applyFont="1" applyBorder="1" applyAlignment="1">
      <alignment vertical="center"/>
    </xf>
    <xf numFmtId="166" fontId="11" fillId="0" borderId="25" xfId="0" applyNumberFormat="1" applyFont="1" applyBorder="1" applyAlignment="1">
      <alignment vertical="center"/>
    </xf>
    <xf numFmtId="0" fontId="0" fillId="0" borderId="0" xfId="0" applyNumberFormat="1" applyAlignment="1">
      <alignment vertical="center" wrapText="1"/>
    </xf>
    <xf numFmtId="0" fontId="0" fillId="0" borderId="0" xfId="0" applyBorder="1" applyAlignment="1">
      <alignment horizontal="center"/>
    </xf>
    <xf numFmtId="0" fontId="19" fillId="2" borderId="6" xfId="0" applyFont="1" applyFill="1" applyBorder="1" applyAlignment="1">
      <alignment horizontal="center" vertical="center"/>
    </xf>
    <xf numFmtId="9" fontId="18" fillId="0" borderId="3" xfId="0" applyNumberFormat="1" applyFont="1" applyBorder="1" applyAlignment="1">
      <alignment horizontal="center" vertical="center"/>
    </xf>
    <xf numFmtId="0" fontId="18" fillId="0" borderId="6" xfId="0" applyFont="1" applyBorder="1" applyAlignment="1">
      <alignment horizontal="center" vertical="center"/>
    </xf>
    <xf numFmtId="0" fontId="18" fillId="0" borderId="3" xfId="0" applyFont="1" applyBorder="1" applyAlignment="1">
      <alignment horizontal="center" vertical="center"/>
    </xf>
    <xf numFmtId="0" fontId="16" fillId="2" borderId="6" xfId="0" applyFont="1" applyFill="1" applyBorder="1" applyAlignment="1">
      <alignment horizontal="center" vertical="center"/>
    </xf>
    <xf numFmtId="0" fontId="0" fillId="0" borderId="0" xfId="0" applyBorder="1" applyAlignment="1">
      <alignment horizontal="center"/>
    </xf>
    <xf numFmtId="0" fontId="17" fillId="2" borderId="3" xfId="0" applyFont="1" applyFill="1" applyBorder="1" applyAlignment="1">
      <alignment horizontal="left"/>
    </xf>
    <xf numFmtId="0" fontId="17" fillId="2" borderId="4" xfId="0" applyFont="1" applyFill="1" applyBorder="1" applyAlignment="1">
      <alignment horizontal="left"/>
    </xf>
    <xf numFmtId="0" fontId="17" fillId="2" borderId="5" xfId="0" applyFont="1" applyFill="1" applyBorder="1" applyAlignment="1">
      <alignment horizontal="left"/>
    </xf>
    <xf numFmtId="0" fontId="17" fillId="0" borderId="6" xfId="0" applyFont="1" applyBorder="1" applyAlignment="1">
      <alignment vertical="center"/>
    </xf>
    <xf numFmtId="0" fontId="22" fillId="0" borderId="4" xfId="0" applyFont="1" applyFill="1" applyBorder="1" applyAlignment="1" applyProtection="1">
      <alignment vertical="center"/>
      <protection locked="0"/>
    </xf>
    <xf numFmtId="0" fontId="22" fillId="0" borderId="5" xfId="0" applyFont="1" applyFill="1" applyBorder="1" applyAlignment="1" applyProtection="1">
      <alignment vertical="center"/>
      <protection locked="0"/>
    </xf>
    <xf numFmtId="0" fontId="18" fillId="0" borderId="0" xfId="0" applyFont="1" applyAlignment="1">
      <alignment vertical="center"/>
    </xf>
    <xf numFmtId="0" fontId="18" fillId="0" borderId="0" xfId="0" applyFont="1" applyAlignment="1">
      <alignment vertical="center" wrapText="1"/>
    </xf>
    <xf numFmtId="0" fontId="16" fillId="0" borderId="0" xfId="0" applyFont="1" applyBorder="1" applyAlignment="1">
      <alignment horizontal="left" vertical="center" wrapText="1"/>
    </xf>
    <xf numFmtId="165" fontId="18" fillId="0" borderId="0" xfId="2" applyNumberFormat="1" applyFont="1" applyBorder="1" applyAlignment="1">
      <alignment horizontal="center" vertical="center"/>
    </xf>
    <xf numFmtId="0" fontId="17" fillId="0" borderId="0" xfId="0" applyFont="1" applyFill="1" applyBorder="1" applyAlignment="1">
      <alignment vertical="center"/>
    </xf>
    <xf numFmtId="0" fontId="16" fillId="0" borderId="0" xfId="0" applyFont="1" applyFill="1" applyBorder="1" applyAlignment="1">
      <alignment horizontal="left" vertical="center" wrapText="1"/>
    </xf>
    <xf numFmtId="0" fontId="16" fillId="0" borderId="0" xfId="0" applyFont="1" applyFill="1" applyBorder="1" applyAlignment="1">
      <alignment vertical="center" wrapText="1"/>
    </xf>
    <xf numFmtId="0" fontId="17" fillId="0" borderId="0" xfId="0" applyFont="1" applyBorder="1" applyAlignment="1"/>
    <xf numFmtId="0" fontId="0" fillId="0" borderId="0" xfId="0" applyFill="1" applyBorder="1" applyAlignment="1"/>
    <xf numFmtId="0" fontId="18" fillId="0" borderId="6" xfId="0" applyFont="1" applyBorder="1"/>
    <xf numFmtId="0" fontId="18" fillId="0" borderId="0" xfId="0" applyFont="1"/>
    <xf numFmtId="0" fontId="18" fillId="0" borderId="0" xfId="0" applyFont="1" applyBorder="1"/>
    <xf numFmtId="0" fontId="18" fillId="0" borderId="0" xfId="0" applyFont="1" applyBorder="1" applyAlignment="1"/>
    <xf numFmtId="0" fontId="18" fillId="0" borderId="0" xfId="0" applyFont="1" applyBorder="1" applyAlignment="1">
      <alignment horizontal="center" vertical="center"/>
    </xf>
    <xf numFmtId="0" fontId="18" fillId="0" borderId="0" xfId="0" applyFont="1" applyAlignment="1">
      <alignment horizontal="center" vertical="center"/>
    </xf>
    <xf numFmtId="9" fontId="18" fillId="0" borderId="6" xfId="0" applyNumberFormat="1" applyFont="1" applyBorder="1" applyAlignment="1">
      <alignment horizontal="center" vertical="center"/>
    </xf>
    <xf numFmtId="0" fontId="17" fillId="0" borderId="0" xfId="0" applyFont="1" applyFill="1" applyAlignment="1">
      <alignment vertical="center"/>
    </xf>
    <xf numFmtId="0" fontId="17" fillId="0" borderId="0" xfId="0" applyFont="1" applyAlignment="1">
      <alignment horizontal="left"/>
    </xf>
    <xf numFmtId="9" fontId="18" fillId="0" borderId="6" xfId="0" applyNumberFormat="1" applyFont="1" applyBorder="1"/>
    <xf numFmtId="0" fontId="18" fillId="0" borderId="0" xfId="0" applyFont="1" applyFill="1"/>
    <xf numFmtId="0" fontId="16" fillId="0" borderId="0" xfId="0" applyFont="1" applyAlignment="1">
      <alignment vertical="center"/>
    </xf>
    <xf numFmtId="0" fontId="18" fillId="0" borderId="0" xfId="0" applyFont="1" applyAlignment="1">
      <alignment horizontal="left"/>
    </xf>
    <xf numFmtId="9" fontId="18" fillId="0" borderId="5" xfId="1" applyFont="1" applyFill="1" applyBorder="1" applyAlignment="1">
      <alignment horizontal="center" vertical="center"/>
    </xf>
    <xf numFmtId="9" fontId="18" fillId="0" borderId="5" xfId="1" applyFont="1" applyFill="1" applyBorder="1" applyAlignment="1">
      <alignment vertical="center"/>
    </xf>
    <xf numFmtId="0" fontId="18" fillId="0" borderId="0" xfId="0" applyFont="1" applyFill="1" applyBorder="1" applyAlignment="1">
      <alignment horizontal="center" vertical="center"/>
    </xf>
    <xf numFmtId="9" fontId="18" fillId="0" borderId="0" xfId="1" applyFont="1" applyFill="1" applyBorder="1" applyAlignment="1">
      <alignment vertical="center"/>
    </xf>
    <xf numFmtId="9" fontId="18" fillId="0" borderId="6" xfId="0" applyNumberFormat="1" applyFont="1" applyBorder="1" applyAlignment="1">
      <alignment vertical="center"/>
    </xf>
    <xf numFmtId="165" fontId="17" fillId="0" borderId="0" xfId="2" applyNumberFormat="1" applyFont="1" applyBorder="1" applyAlignment="1">
      <alignment vertical="center"/>
    </xf>
    <xf numFmtId="0" fontId="18" fillId="0" borderId="0" xfId="0" applyFont="1" applyBorder="1" applyAlignment="1">
      <alignment vertical="center" wrapText="1"/>
    </xf>
    <xf numFmtId="0" fontId="18" fillId="0" borderId="0" xfId="0" applyFont="1" applyAlignment="1">
      <alignment horizontal="center"/>
    </xf>
    <xf numFmtId="0" fontId="0" fillId="0" borderId="0" xfId="0" applyFill="1" applyBorder="1" applyAlignment="1">
      <alignment horizontal="left"/>
    </xf>
    <xf numFmtId="9" fontId="18" fillId="0" borderId="5" xfId="0" applyNumberFormat="1" applyFont="1" applyBorder="1" applyAlignment="1">
      <alignment vertical="center"/>
    </xf>
    <xf numFmtId="9" fontId="18" fillId="0" borderId="5" xfId="0" applyNumberFormat="1" applyFont="1" applyBorder="1" applyAlignment="1">
      <alignment vertical="center" wrapText="1"/>
    </xf>
    <xf numFmtId="0" fontId="19" fillId="0" borderId="0" xfId="0" applyFont="1" applyFill="1" applyBorder="1" applyAlignment="1">
      <alignment vertical="center"/>
    </xf>
    <xf numFmtId="0" fontId="19" fillId="0" borderId="0" xfId="0" applyFont="1" applyFill="1" applyBorder="1" applyAlignment="1">
      <alignment horizontal="left" vertical="center" wrapText="1"/>
    </xf>
    <xf numFmtId="0" fontId="19" fillId="0" borderId="0" xfId="0" applyFont="1" applyAlignment="1">
      <alignment horizontal="center"/>
    </xf>
    <xf numFmtId="0" fontId="16" fillId="0" borderId="0" xfId="0" applyFont="1" applyAlignment="1">
      <alignment horizontal="center" vertical="center"/>
    </xf>
    <xf numFmtId="0" fontId="19" fillId="0" borderId="0" xfId="0" applyFont="1" applyAlignment="1"/>
    <xf numFmtId="0" fontId="17" fillId="0" borderId="0" xfId="0" applyFont="1" applyAlignment="1"/>
    <xf numFmtId="0" fontId="19" fillId="13" borderId="6" xfId="0" applyFont="1" applyFill="1" applyBorder="1" applyAlignment="1">
      <alignment vertical="center"/>
    </xf>
    <xf numFmtId="165" fontId="18" fillId="0" borderId="6" xfId="2" applyNumberFormat="1" applyFont="1" applyBorder="1"/>
    <xf numFmtId="0" fontId="18" fillId="0" borderId="6" xfId="0" applyFont="1" applyFill="1" applyBorder="1" applyAlignment="1">
      <alignment vertical="center" wrapText="1"/>
    </xf>
    <xf numFmtId="9" fontId="19" fillId="0" borderId="0" xfId="1" applyFont="1" applyFill="1" applyBorder="1" applyAlignment="1">
      <alignment vertical="center"/>
    </xf>
    <xf numFmtId="0" fontId="19" fillId="0" borderId="0" xfId="0" applyFont="1" applyFill="1" applyAlignment="1">
      <alignment vertical="center"/>
    </xf>
    <xf numFmtId="0" fontId="17" fillId="0" borderId="0" xfId="0" applyFont="1" applyBorder="1" applyAlignment="1">
      <alignment horizontal="center"/>
    </xf>
    <xf numFmtId="0" fontId="19" fillId="0" borderId="9" xfId="0" applyFont="1" applyFill="1" applyBorder="1" applyAlignment="1">
      <alignment horizontal="left" vertical="center" wrapText="1"/>
    </xf>
    <xf numFmtId="0" fontId="19" fillId="0" borderId="10" xfId="0" applyFont="1" applyFill="1" applyBorder="1" applyAlignment="1">
      <alignment horizontal="left" vertical="center" wrapText="1"/>
    </xf>
    <xf numFmtId="0" fontId="18" fillId="0" borderId="4" xfId="0" applyFont="1" applyBorder="1" applyAlignment="1">
      <alignment horizontal="center" vertical="center" wrapText="1"/>
    </xf>
    <xf numFmtId="0" fontId="18" fillId="0" borderId="5" xfId="0" applyFont="1" applyBorder="1" applyAlignment="1">
      <alignment horizontal="center" vertical="center" wrapText="1"/>
    </xf>
    <xf numFmtId="0" fontId="33" fillId="0" borderId="1" xfId="0" applyFont="1" applyBorder="1" applyAlignment="1">
      <alignment vertical="center"/>
    </xf>
    <xf numFmtId="0" fontId="34" fillId="0" borderId="1" xfId="0" applyFont="1" applyBorder="1" applyAlignment="1">
      <alignment vertical="center"/>
    </xf>
    <xf numFmtId="0" fontId="33" fillId="0" borderId="0" xfId="0" applyFont="1" applyAlignment="1">
      <alignment vertical="center"/>
    </xf>
    <xf numFmtId="0" fontId="35" fillId="0" borderId="0" xfId="0" applyFont="1" applyAlignment="1">
      <alignment vertical="center"/>
    </xf>
    <xf numFmtId="0" fontId="35" fillId="0" borderId="1" xfId="0" applyFont="1" applyBorder="1" applyAlignment="1">
      <alignment vertical="center"/>
    </xf>
    <xf numFmtId="0" fontId="33" fillId="14" borderId="1" xfId="0" applyFont="1" applyFill="1" applyBorder="1" applyAlignment="1">
      <alignment vertical="center" wrapText="1"/>
    </xf>
    <xf numFmtId="0" fontId="35" fillId="14" borderId="1" xfId="0" applyFont="1" applyFill="1" applyBorder="1" applyAlignment="1">
      <alignment vertical="center" wrapText="1"/>
    </xf>
    <xf numFmtId="0" fontId="33" fillId="0" borderId="1" xfId="0" applyFont="1" applyBorder="1" applyAlignment="1">
      <alignment vertical="center" wrapText="1"/>
    </xf>
    <xf numFmtId="0" fontId="35" fillId="0" borderId="1" xfId="0" applyFont="1" applyBorder="1" applyAlignment="1">
      <alignment vertical="center" wrapText="1"/>
    </xf>
    <xf numFmtId="0" fontId="36" fillId="0" borderId="1" xfId="0" applyFont="1" applyBorder="1" applyAlignment="1">
      <alignment vertical="center" wrapText="1"/>
    </xf>
    <xf numFmtId="0" fontId="36" fillId="0" borderId="0" xfId="0" applyFont="1" applyAlignment="1">
      <alignment vertical="center"/>
    </xf>
    <xf numFmtId="0" fontId="36" fillId="0" borderId="1" xfId="0" applyFont="1" applyBorder="1" applyAlignment="1">
      <alignment vertical="center"/>
    </xf>
    <xf numFmtId="0" fontId="33" fillId="15" borderId="1" xfId="0" applyFont="1" applyFill="1" applyBorder="1" applyAlignment="1">
      <alignment vertical="center" wrapText="1"/>
    </xf>
    <xf numFmtId="0" fontId="35" fillId="0" borderId="48" xfId="0" applyFont="1" applyBorder="1" applyAlignment="1">
      <alignment vertical="center"/>
    </xf>
    <xf numFmtId="0" fontId="35" fillId="0" borderId="49" xfId="0" applyFont="1" applyBorder="1" applyAlignment="1">
      <alignment vertical="center"/>
    </xf>
    <xf numFmtId="0" fontId="37" fillId="0" borderId="1" xfId="0" applyFont="1" applyBorder="1" applyAlignment="1">
      <alignment horizontal="center" vertical="center" wrapText="1"/>
    </xf>
    <xf numFmtId="0" fontId="38" fillId="14" borderId="1" xfId="0" applyFont="1" applyFill="1" applyBorder="1" applyAlignment="1">
      <alignment vertical="center" wrapText="1"/>
    </xf>
    <xf numFmtId="0" fontId="38" fillId="0" borderId="1" xfId="0" applyFont="1" applyBorder="1" applyAlignment="1">
      <alignment vertical="center" wrapText="1"/>
    </xf>
    <xf numFmtId="0" fontId="30" fillId="0" borderId="0" xfId="0" applyFont="1" applyFill="1" applyBorder="1" applyAlignment="1" applyProtection="1">
      <alignment vertical="center"/>
      <protection locked="0"/>
    </xf>
    <xf numFmtId="0" fontId="4" fillId="0" borderId="0" xfId="0" applyFont="1"/>
    <xf numFmtId="0" fontId="16" fillId="0" borderId="4" xfId="0" applyFont="1" applyFill="1" applyBorder="1" applyAlignment="1">
      <alignment vertical="center"/>
    </xf>
    <xf numFmtId="0" fontId="16" fillId="0" borderId="5" xfId="0" applyFont="1" applyFill="1" applyBorder="1" applyAlignment="1">
      <alignment vertical="center"/>
    </xf>
    <xf numFmtId="0" fontId="16" fillId="0" borderId="0" xfId="0" applyFont="1" applyFill="1" applyBorder="1" applyAlignment="1">
      <alignment horizontal="center" vertical="center"/>
    </xf>
    <xf numFmtId="0" fontId="18" fillId="0" borderId="6" xfId="0" applyFont="1" applyBorder="1" applyAlignment="1">
      <alignment vertical="center" wrapText="1"/>
    </xf>
    <xf numFmtId="0" fontId="39" fillId="0" borderId="6" xfId="0" applyFont="1" applyBorder="1" applyAlignment="1">
      <alignment vertical="center" wrapText="1"/>
    </xf>
    <xf numFmtId="0" fontId="31" fillId="0" borderId="0" xfId="0" applyFont="1" applyFill="1" applyBorder="1" applyAlignment="1">
      <alignment horizontal="center" vertical="center"/>
    </xf>
    <xf numFmtId="0" fontId="18" fillId="0" borderId="0" xfId="0" applyFont="1" applyFill="1" applyBorder="1" applyAlignment="1">
      <alignment vertical="center"/>
    </xf>
    <xf numFmtId="0" fontId="18" fillId="0" borderId="0" xfId="0" applyFont="1" applyBorder="1" applyAlignment="1">
      <alignment horizontal="left" vertical="center" wrapText="1"/>
    </xf>
    <xf numFmtId="0" fontId="18" fillId="0" borderId="0" xfId="0" applyFont="1" applyBorder="1" applyAlignment="1">
      <alignment horizontal="center"/>
    </xf>
    <xf numFmtId="0" fontId="18" fillId="0" borderId="3" xfId="0" applyFont="1" applyBorder="1" applyAlignment="1">
      <alignment horizontal="center"/>
    </xf>
    <xf numFmtId="0" fontId="18" fillId="0" borderId="4" xfId="0" applyFont="1" applyBorder="1" applyAlignment="1">
      <alignment horizontal="center"/>
    </xf>
    <xf numFmtId="0" fontId="18" fillId="0" borderId="5" xfId="0" applyFont="1" applyBorder="1" applyAlignment="1">
      <alignment horizontal="center"/>
    </xf>
    <xf numFmtId="0" fontId="16" fillId="0" borderId="3" xfId="0" applyFont="1" applyFill="1" applyBorder="1" applyAlignment="1">
      <alignment vertical="center"/>
    </xf>
    <xf numFmtId="0" fontId="16" fillId="0" borderId="0" xfId="0" applyFont="1" applyFill="1" applyBorder="1" applyAlignment="1">
      <alignment horizontal="left" vertical="center"/>
    </xf>
    <xf numFmtId="0" fontId="37" fillId="0" borderId="1" xfId="0" applyFont="1" applyBorder="1" applyAlignment="1">
      <alignment vertical="center" wrapText="1"/>
    </xf>
    <xf numFmtId="0" fontId="16" fillId="0" borderId="0" xfId="0" applyFont="1" applyFill="1" applyBorder="1" applyAlignment="1">
      <alignment horizontal="center" vertical="center" wrapText="1"/>
    </xf>
    <xf numFmtId="0" fontId="38" fillId="0" borderId="1" xfId="0" applyFont="1" applyBorder="1" applyAlignment="1">
      <alignment horizontal="justify" vertical="center" wrapText="1"/>
    </xf>
    <xf numFmtId="0" fontId="38" fillId="4" borderId="1" xfId="0" applyFont="1" applyFill="1" applyBorder="1" applyAlignment="1">
      <alignment vertical="center" wrapText="1"/>
    </xf>
    <xf numFmtId="0" fontId="18" fillId="0" borderId="3" xfId="0" applyFont="1" applyBorder="1" applyAlignment="1">
      <alignment horizontal="center"/>
    </xf>
    <xf numFmtId="0" fontId="18" fillId="0" borderId="4" xfId="0" applyFont="1" applyBorder="1" applyAlignment="1">
      <alignment horizontal="center"/>
    </xf>
    <xf numFmtId="0" fontId="18" fillId="0" borderId="5" xfId="0" applyFont="1" applyBorder="1" applyAlignment="1">
      <alignment horizontal="center"/>
    </xf>
    <xf numFmtId="0" fontId="18" fillId="0" borderId="3" xfId="0" applyFont="1" applyFill="1" applyBorder="1" applyAlignment="1">
      <alignment horizontal="center" vertical="center" wrapText="1"/>
    </xf>
    <xf numFmtId="0" fontId="18" fillId="0" borderId="4" xfId="0" applyFont="1" applyFill="1" applyBorder="1" applyAlignment="1">
      <alignment horizontal="center" vertical="center" wrapText="1"/>
    </xf>
    <xf numFmtId="0" fontId="18" fillId="0" borderId="5" xfId="0" applyFont="1" applyFill="1" applyBorder="1" applyAlignment="1">
      <alignment horizontal="center" vertical="center" wrapText="1"/>
    </xf>
    <xf numFmtId="0" fontId="18" fillId="0" borderId="4" xfId="0" applyFont="1" applyBorder="1" applyAlignment="1">
      <alignment horizontal="left" vertical="center" wrapText="1"/>
    </xf>
    <xf numFmtId="0" fontId="18" fillId="0" borderId="4" xfId="0" applyFont="1" applyBorder="1" applyAlignment="1">
      <alignment vertical="center"/>
    </xf>
    <xf numFmtId="0" fontId="18" fillId="0" borderId="5" xfId="0" applyFont="1" applyBorder="1" applyAlignment="1">
      <alignment vertical="center"/>
    </xf>
    <xf numFmtId="0" fontId="30" fillId="0" borderId="4" xfId="0" applyFont="1" applyFill="1" applyBorder="1" applyAlignment="1" applyProtection="1">
      <alignment vertical="center"/>
      <protection locked="0"/>
    </xf>
    <xf numFmtId="0" fontId="30" fillId="0" borderId="5" xfId="0" applyFont="1" applyFill="1" applyBorder="1" applyAlignment="1" applyProtection="1">
      <alignment vertical="center"/>
      <protection locked="0"/>
    </xf>
    <xf numFmtId="0" fontId="16" fillId="0" borderId="0" xfId="0" applyFont="1" applyFill="1" applyBorder="1" applyAlignment="1">
      <alignment vertical="center"/>
    </xf>
    <xf numFmtId="0" fontId="18" fillId="2" borderId="6" xfId="0" applyFont="1" applyFill="1" applyBorder="1" applyAlignment="1">
      <alignment vertical="center"/>
    </xf>
    <xf numFmtId="0" fontId="18" fillId="2" borderId="6" xfId="0" applyFont="1" applyFill="1" applyBorder="1" applyAlignment="1">
      <alignment horizontal="center" vertical="center"/>
    </xf>
    <xf numFmtId="0" fontId="18" fillId="2" borderId="5" xfId="0" applyFont="1" applyFill="1" applyBorder="1" applyAlignment="1">
      <alignment vertical="center"/>
    </xf>
    <xf numFmtId="0" fontId="18" fillId="2" borderId="55" xfId="0" applyFont="1" applyFill="1" applyBorder="1" applyAlignment="1">
      <alignment horizontal="center" vertical="center"/>
    </xf>
    <xf numFmtId="0" fontId="18" fillId="2" borderId="5" xfId="0" applyFont="1" applyFill="1" applyBorder="1" applyAlignment="1">
      <alignment horizontal="center" vertical="center"/>
    </xf>
    <xf numFmtId="0" fontId="18" fillId="0" borderId="54" xfId="0" applyFont="1" applyBorder="1"/>
    <xf numFmtId="0" fontId="18" fillId="0" borderId="3" xfId="0" applyFont="1" applyBorder="1" applyAlignment="1">
      <alignment horizontal="center" vertical="center" wrapText="1"/>
    </xf>
    <xf numFmtId="0" fontId="0" fillId="0" borderId="0" xfId="0" applyAlignment="1">
      <alignment horizontal="left" vertical="center"/>
    </xf>
    <xf numFmtId="0" fontId="40" fillId="0" borderId="1" xfId="0" applyFont="1" applyBorder="1" applyAlignment="1">
      <alignment horizontal="justify" vertical="center" wrapText="1"/>
    </xf>
    <xf numFmtId="0" fontId="40" fillId="0" borderId="1" xfId="0" applyFont="1" applyBorder="1" applyAlignment="1">
      <alignment vertical="center" wrapText="1"/>
    </xf>
    <xf numFmtId="0" fontId="26" fillId="11" borderId="3" xfId="0" applyFont="1" applyFill="1" applyBorder="1" applyAlignment="1">
      <alignment horizontal="center" vertical="center"/>
    </xf>
    <xf numFmtId="0" fontId="31" fillId="10" borderId="3" xfId="0" applyFont="1" applyFill="1" applyBorder="1" applyAlignment="1">
      <alignment horizontal="center" vertical="center"/>
    </xf>
    <xf numFmtId="0" fontId="31" fillId="11" borderId="18" xfId="0" applyFont="1" applyFill="1" applyBorder="1" applyAlignment="1">
      <alignment horizontal="center" vertical="center"/>
    </xf>
    <xf numFmtId="0" fontId="31" fillId="10" borderId="6" xfId="0" applyFont="1" applyFill="1" applyBorder="1" applyAlignment="1">
      <alignment horizontal="center" vertical="center"/>
    </xf>
    <xf numFmtId="0" fontId="31" fillId="11" borderId="3" xfId="0" applyFont="1" applyFill="1" applyBorder="1" applyAlignment="1">
      <alignment horizontal="center" vertical="center"/>
    </xf>
    <xf numFmtId="0" fontId="18" fillId="0" borderId="0" xfId="0" applyFont="1" applyFill="1" applyBorder="1"/>
    <xf numFmtId="9" fontId="18" fillId="0" borderId="0" xfId="1" applyFont="1" applyBorder="1" applyAlignment="1">
      <alignment vertical="center"/>
    </xf>
    <xf numFmtId="0" fontId="1" fillId="4" borderId="0" xfId="0" applyFont="1" applyFill="1"/>
    <xf numFmtId="0" fontId="1" fillId="4" borderId="0" xfId="0" applyFont="1" applyFill="1" applyAlignment="1">
      <alignment vertical="center"/>
    </xf>
    <xf numFmtId="0" fontId="18" fillId="0" borderId="3" xfId="0" applyFont="1" applyFill="1" applyBorder="1" applyAlignment="1">
      <alignment horizontal="center"/>
    </xf>
    <xf numFmtId="0" fontId="18" fillId="0" borderId="4" xfId="0" applyFont="1" applyFill="1" applyBorder="1" applyAlignment="1">
      <alignment horizontal="center"/>
    </xf>
    <xf numFmtId="0" fontId="18" fillId="0" borderId="5" xfId="0" applyFont="1" applyFill="1" applyBorder="1" applyAlignment="1">
      <alignment horizontal="center"/>
    </xf>
    <xf numFmtId="0" fontId="18" fillId="0" borderId="3" xfId="0" applyFont="1" applyBorder="1" applyAlignment="1">
      <alignment horizontal="left" vertical="center" wrapText="1"/>
    </xf>
    <xf numFmtId="0" fontId="18" fillId="0" borderId="5" xfId="0" applyFont="1" applyBorder="1" applyAlignment="1">
      <alignment horizontal="left" vertical="center" wrapText="1"/>
    </xf>
    <xf numFmtId="9" fontId="18" fillId="0" borderId="3" xfId="0" applyNumberFormat="1" applyFont="1" applyBorder="1" applyAlignment="1">
      <alignment horizontal="center" vertical="center"/>
    </xf>
    <xf numFmtId="0" fontId="18" fillId="0" borderId="3" xfId="0" applyFont="1" applyBorder="1" applyAlignment="1">
      <alignment horizontal="center"/>
    </xf>
    <xf numFmtId="0" fontId="18" fillId="0" borderId="4" xfId="0" applyFont="1" applyBorder="1" applyAlignment="1">
      <alignment horizontal="center"/>
    </xf>
    <xf numFmtId="0" fontId="18" fillId="0" borderId="5" xfId="0" applyFont="1" applyBorder="1" applyAlignment="1">
      <alignment horizontal="center"/>
    </xf>
    <xf numFmtId="0" fontId="18" fillId="0" borderId="4" xfId="0" applyFont="1" applyFill="1" applyBorder="1" applyAlignment="1">
      <alignment horizontal="center" vertical="center" wrapText="1"/>
    </xf>
    <xf numFmtId="0" fontId="18" fillId="0" borderId="4" xfId="0" applyFont="1" applyBorder="1" applyAlignment="1">
      <alignment horizontal="left" vertical="center" wrapText="1"/>
    </xf>
    <xf numFmtId="0" fontId="18" fillId="0" borderId="4" xfId="0" applyFont="1" applyBorder="1" applyAlignment="1">
      <alignment horizontal="center" vertical="center" wrapText="1"/>
    </xf>
    <xf numFmtId="0" fontId="18" fillId="0" borderId="3" xfId="0" applyFont="1" applyFill="1" applyBorder="1" applyAlignment="1">
      <alignment horizontal="center"/>
    </xf>
    <xf numFmtId="0" fontId="18" fillId="0" borderId="4" xfId="0" applyFont="1" applyFill="1" applyBorder="1" applyAlignment="1">
      <alignment horizontal="center"/>
    </xf>
    <xf numFmtId="0" fontId="18" fillId="0" borderId="5" xfId="0" applyFont="1" applyFill="1" applyBorder="1" applyAlignment="1">
      <alignment horizontal="center"/>
    </xf>
    <xf numFmtId="0" fontId="31" fillId="11" borderId="3" xfId="0" applyFont="1" applyFill="1" applyBorder="1" applyAlignment="1">
      <alignment horizontal="center" vertical="center"/>
    </xf>
    <xf numFmtId="0" fontId="18" fillId="0" borderId="0" xfId="0" applyFont="1" applyFill="1" applyBorder="1" applyAlignment="1">
      <alignment horizontal="center" vertical="center"/>
    </xf>
    <xf numFmtId="0" fontId="26" fillId="11" borderId="3" xfId="0" applyFont="1" applyFill="1" applyBorder="1" applyAlignment="1">
      <alignment horizontal="center" vertical="center"/>
    </xf>
    <xf numFmtId="9" fontId="18" fillId="0" borderId="4" xfId="0" applyNumberFormat="1" applyFont="1" applyBorder="1" applyAlignment="1">
      <alignment horizontal="center" vertical="center"/>
    </xf>
    <xf numFmtId="9" fontId="18" fillId="0" borderId="5" xfId="1" applyFont="1" applyFill="1" applyBorder="1" applyAlignment="1">
      <alignment horizontal="center" vertical="center"/>
    </xf>
    <xf numFmtId="9" fontId="18" fillId="0" borderId="0" xfId="0" applyNumberFormat="1" applyFont="1" applyFill="1" applyBorder="1" applyAlignment="1">
      <alignment vertical="center"/>
    </xf>
    <xf numFmtId="9" fontId="16" fillId="0" borderId="0" xfId="1" applyFont="1" applyFill="1" applyBorder="1" applyAlignment="1">
      <alignment vertical="center"/>
    </xf>
    <xf numFmtId="9" fontId="18" fillId="0" borderId="44" xfId="0" applyNumberFormat="1" applyFont="1" applyBorder="1" applyAlignment="1">
      <alignment vertical="center"/>
    </xf>
    <xf numFmtId="0" fontId="25" fillId="0" borderId="0" xfId="0" applyFont="1" applyFill="1" applyAlignment="1">
      <alignment vertical="center"/>
    </xf>
    <xf numFmtId="0" fontId="18" fillId="0" borderId="98" xfId="0" applyFont="1" applyFill="1" applyBorder="1" applyAlignment="1">
      <alignment horizontal="center" vertical="center" wrapText="1"/>
    </xf>
    <xf numFmtId="0" fontId="18" fillId="0" borderId="99" xfId="0" applyFont="1" applyFill="1" applyBorder="1" applyAlignment="1">
      <alignment horizontal="center" vertical="center" wrapText="1"/>
    </xf>
    <xf numFmtId="0" fontId="18" fillId="0" borderId="98" xfId="0" applyFont="1" applyBorder="1" applyAlignment="1">
      <alignment horizontal="center"/>
    </xf>
    <xf numFmtId="0" fontId="18" fillId="0" borderId="99" xfId="0" applyFont="1" applyBorder="1" applyAlignment="1">
      <alignment horizontal="center"/>
    </xf>
    <xf numFmtId="0" fontId="18" fillId="0" borderId="98" xfId="0" applyFont="1" applyBorder="1" applyAlignment="1">
      <alignment horizontal="center" vertical="center" wrapText="1"/>
    </xf>
    <xf numFmtId="0" fontId="18" fillId="0" borderId="99" xfId="0" applyFont="1" applyBorder="1" applyAlignment="1">
      <alignment horizontal="center" vertical="center" wrapText="1"/>
    </xf>
    <xf numFmtId="0" fontId="18" fillId="0" borderId="98" xfId="0" applyFont="1" applyBorder="1" applyAlignment="1">
      <alignment horizontal="left" vertical="center" wrapText="1"/>
    </xf>
    <xf numFmtId="0" fontId="18" fillId="0" borderId="99" xfId="0" applyFont="1" applyBorder="1" applyAlignment="1">
      <alignment horizontal="left" vertical="center" wrapText="1"/>
    </xf>
    <xf numFmtId="0" fontId="18" fillId="0" borderId="6" xfId="0" applyFont="1" applyBorder="1" applyAlignment="1">
      <alignment horizontal="center" vertical="center" wrapText="1"/>
    </xf>
    <xf numFmtId="9" fontId="18" fillId="0" borderId="33" xfId="1" applyFont="1" applyBorder="1" applyAlignment="1">
      <alignment horizontal="center" vertical="center"/>
    </xf>
    <xf numFmtId="9" fontId="18" fillId="0" borderId="31" xfId="1" applyFont="1" applyBorder="1" applyAlignment="1">
      <alignment horizontal="center" vertical="center"/>
    </xf>
    <xf numFmtId="9" fontId="18" fillId="0" borderId="80" xfId="1" applyFont="1" applyBorder="1" applyAlignment="1">
      <alignment horizontal="center" vertical="center"/>
    </xf>
    <xf numFmtId="9" fontId="18" fillId="0" borderId="34" xfId="1" applyFont="1" applyBorder="1" applyAlignment="1">
      <alignment horizontal="center" vertical="center"/>
    </xf>
    <xf numFmtId="9" fontId="18" fillId="0" borderId="4" xfId="1" applyFont="1" applyBorder="1" applyAlignment="1">
      <alignment horizontal="center" vertical="center"/>
    </xf>
    <xf numFmtId="9" fontId="18" fillId="0" borderId="81" xfId="1" applyFont="1" applyBorder="1" applyAlignment="1">
      <alignment horizontal="center" vertical="center"/>
    </xf>
    <xf numFmtId="0" fontId="8" fillId="17" borderId="0" xfId="0" applyFont="1" applyFill="1" applyAlignment="1">
      <alignment horizontal="center" vertical="center"/>
    </xf>
    <xf numFmtId="0" fontId="16" fillId="2" borderId="35" xfId="0" applyFont="1" applyFill="1" applyBorder="1" applyAlignment="1">
      <alignment horizontal="left" vertical="center" wrapText="1"/>
    </xf>
    <xf numFmtId="0" fontId="16" fillId="2" borderId="44" xfId="0" applyFont="1" applyFill="1" applyBorder="1" applyAlignment="1">
      <alignment horizontal="left" vertical="center" wrapText="1"/>
    </xf>
    <xf numFmtId="0" fontId="16" fillId="2" borderId="45" xfId="0" applyFont="1" applyFill="1" applyBorder="1" applyAlignment="1">
      <alignment horizontal="left" vertical="center" wrapText="1"/>
    </xf>
    <xf numFmtId="0" fontId="16" fillId="2" borderId="0" xfId="0" applyFont="1" applyFill="1" applyBorder="1" applyAlignment="1">
      <alignment horizontal="left" vertical="center" wrapText="1"/>
    </xf>
    <xf numFmtId="0" fontId="16" fillId="2" borderId="18" xfId="0" applyFont="1" applyFill="1" applyBorder="1" applyAlignment="1">
      <alignment horizontal="left" vertical="center" wrapText="1"/>
    </xf>
    <xf numFmtId="0" fontId="19" fillId="2" borderId="42" xfId="0" applyFont="1" applyFill="1" applyBorder="1" applyAlignment="1">
      <alignment horizontal="center" vertical="center"/>
    </xf>
    <xf numFmtId="0" fontId="16" fillId="2" borderId="33" xfId="0" applyFont="1" applyFill="1" applyBorder="1" applyAlignment="1">
      <alignment horizontal="center" vertical="center" wrapText="1"/>
    </xf>
    <xf numFmtId="0" fontId="16" fillId="2" borderId="31" xfId="0" applyFont="1" applyFill="1" applyBorder="1" applyAlignment="1">
      <alignment horizontal="center" vertical="center" wrapText="1"/>
    </xf>
    <xf numFmtId="0" fontId="16" fillId="2" borderId="80" xfId="0" applyFont="1" applyFill="1" applyBorder="1" applyAlignment="1">
      <alignment horizontal="center" vertical="center" wrapText="1"/>
    </xf>
    <xf numFmtId="0" fontId="16" fillId="2" borderId="35" xfId="0" applyFont="1" applyFill="1" applyBorder="1" applyAlignment="1">
      <alignment horizontal="center" vertical="center" wrapText="1"/>
    </xf>
    <xf numFmtId="0" fontId="16" fillId="2" borderId="44" xfId="0" applyFont="1" applyFill="1" applyBorder="1" applyAlignment="1">
      <alignment horizontal="center" vertical="center" wrapText="1"/>
    </xf>
    <xf numFmtId="0" fontId="16" fillId="2" borderId="45" xfId="0" applyFont="1" applyFill="1" applyBorder="1" applyAlignment="1">
      <alignment horizontal="center" vertical="center" wrapText="1"/>
    </xf>
    <xf numFmtId="0" fontId="30" fillId="2" borderId="91" xfId="0" applyFont="1" applyFill="1" applyBorder="1" applyAlignment="1">
      <alignment horizontal="center" vertical="center" wrapText="1"/>
    </xf>
    <xf numFmtId="0" fontId="30" fillId="2" borderId="31" xfId="0" applyFont="1" applyFill="1" applyBorder="1" applyAlignment="1">
      <alignment horizontal="center" vertical="center" wrapText="1"/>
    </xf>
    <xf numFmtId="0" fontId="30" fillId="2" borderId="80" xfId="0" applyFont="1" applyFill="1" applyBorder="1" applyAlignment="1">
      <alignment horizontal="center" vertical="center" wrapText="1"/>
    </xf>
    <xf numFmtId="0" fontId="16" fillId="2" borderId="90" xfId="0" applyFont="1" applyFill="1" applyBorder="1" applyAlignment="1">
      <alignment horizontal="center" vertical="center" wrapText="1"/>
    </xf>
    <xf numFmtId="0" fontId="17" fillId="0" borderId="3" xfId="0" applyFont="1" applyBorder="1" applyAlignment="1">
      <alignment horizontal="center"/>
    </xf>
    <xf numFmtId="0" fontId="17" fillId="0" borderId="4" xfId="0" applyFont="1" applyBorder="1" applyAlignment="1">
      <alignment horizontal="center"/>
    </xf>
    <xf numFmtId="0" fontId="17" fillId="0" borderId="5" xfId="0" applyFont="1" applyBorder="1" applyAlignment="1">
      <alignment horizontal="center"/>
    </xf>
    <xf numFmtId="0" fontId="16" fillId="13" borderId="0" xfId="0" applyFont="1" applyFill="1" applyBorder="1" applyAlignment="1">
      <alignment horizontal="left" vertical="center" wrapText="1"/>
    </xf>
    <xf numFmtId="0" fontId="17" fillId="0" borderId="85" xfId="0" applyFont="1" applyBorder="1" applyAlignment="1">
      <alignment horizontal="center" vertical="center"/>
    </xf>
    <xf numFmtId="0" fontId="17" fillId="0" borderId="86" xfId="0" applyFont="1" applyBorder="1" applyAlignment="1">
      <alignment horizontal="center" vertical="center"/>
    </xf>
    <xf numFmtId="0" fontId="17" fillId="0" borderId="87" xfId="0" applyFont="1" applyBorder="1" applyAlignment="1">
      <alignment horizontal="center" vertical="center"/>
    </xf>
    <xf numFmtId="9" fontId="18" fillId="0" borderId="88" xfId="1" applyFont="1" applyBorder="1" applyAlignment="1">
      <alignment horizontal="center" vertical="center"/>
    </xf>
    <xf numFmtId="9" fontId="18" fillId="0" borderId="86" xfId="1" applyFont="1" applyBorder="1" applyAlignment="1">
      <alignment horizontal="center" vertical="center"/>
    </xf>
    <xf numFmtId="9" fontId="18" fillId="0" borderId="94" xfId="1" applyFont="1" applyBorder="1" applyAlignment="1">
      <alignment horizontal="center" vertical="center"/>
    </xf>
    <xf numFmtId="9" fontId="18" fillId="0" borderId="84" xfId="1" applyFont="1" applyBorder="1" applyAlignment="1">
      <alignment horizontal="center" vertical="center"/>
    </xf>
    <xf numFmtId="0" fontId="18" fillId="0" borderId="84" xfId="0" applyFont="1" applyBorder="1" applyAlignment="1">
      <alignment horizontal="center" vertical="center" wrapText="1"/>
    </xf>
    <xf numFmtId="0" fontId="17" fillId="0" borderId="3" xfId="0" applyFont="1" applyBorder="1" applyAlignment="1">
      <alignment horizontal="center" vertical="center"/>
    </xf>
    <xf numFmtId="0" fontId="17" fillId="0" borderId="4" xfId="0" applyFont="1" applyBorder="1" applyAlignment="1">
      <alignment horizontal="center" vertical="center"/>
    </xf>
    <xf numFmtId="0" fontId="17" fillId="0" borderId="81" xfId="0" applyFont="1" applyBorder="1" applyAlignment="1">
      <alignment horizontal="center" vertical="center"/>
    </xf>
    <xf numFmtId="9" fontId="18" fillId="0" borderId="5" xfId="1" applyFont="1" applyBorder="1" applyAlignment="1">
      <alignment horizontal="center" vertical="center"/>
    </xf>
    <xf numFmtId="9" fontId="18" fillId="0" borderId="6" xfId="1" applyFont="1" applyBorder="1" applyAlignment="1">
      <alignment horizontal="center" vertical="center"/>
    </xf>
    <xf numFmtId="9" fontId="18" fillId="0" borderId="87" xfId="1" applyFont="1" applyBorder="1" applyAlignment="1">
      <alignment horizontal="center" vertical="center"/>
    </xf>
    <xf numFmtId="9" fontId="18" fillId="0" borderId="35" xfId="1" applyFont="1" applyBorder="1" applyAlignment="1">
      <alignment horizontal="center" vertical="center"/>
    </xf>
    <xf numFmtId="9" fontId="18" fillId="0" borderId="44" xfId="1" applyFont="1" applyBorder="1" applyAlignment="1">
      <alignment horizontal="center" vertical="center"/>
    </xf>
    <xf numFmtId="9" fontId="18" fillId="0" borderId="45" xfId="1" applyFont="1" applyBorder="1" applyAlignment="1">
      <alignment horizontal="center" vertical="center"/>
    </xf>
    <xf numFmtId="0" fontId="19" fillId="2" borderId="3" xfId="0" applyFont="1" applyFill="1" applyBorder="1" applyAlignment="1">
      <alignment horizontal="center" vertical="center"/>
    </xf>
    <xf numFmtId="0" fontId="19" fillId="2" borderId="4" xfId="0" applyFont="1" applyFill="1" applyBorder="1" applyAlignment="1">
      <alignment horizontal="center" vertical="center"/>
    </xf>
    <xf numFmtId="0" fontId="19" fillId="2" borderId="5" xfId="0" applyFont="1" applyFill="1" applyBorder="1" applyAlignment="1">
      <alignment horizontal="center" vertical="center"/>
    </xf>
    <xf numFmtId="0" fontId="19" fillId="0" borderId="3" xfId="0" applyFont="1" applyBorder="1" applyAlignment="1">
      <alignment horizontal="left" vertical="center"/>
    </xf>
    <xf numFmtId="0" fontId="19" fillId="0" borderId="4" xfId="0" applyFont="1" applyBorder="1" applyAlignment="1">
      <alignment horizontal="left" vertical="center"/>
    </xf>
    <xf numFmtId="0" fontId="19" fillId="0" borderId="5" xfId="0" applyFont="1" applyBorder="1" applyAlignment="1">
      <alignment horizontal="left" vertical="center"/>
    </xf>
    <xf numFmtId="0" fontId="17" fillId="0" borderId="3" xfId="0" applyFont="1" applyBorder="1" applyAlignment="1">
      <alignment horizontal="left" vertical="center"/>
    </xf>
    <xf numFmtId="0" fontId="17" fillId="0" borderId="4" xfId="0" applyFont="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17" fillId="0" borderId="82" xfId="0" applyFont="1" applyBorder="1" applyAlignment="1">
      <alignment horizontal="left" vertical="center"/>
    </xf>
    <xf numFmtId="0" fontId="17" fillId="0" borderId="6" xfId="0" applyFont="1" applyBorder="1" applyAlignment="1">
      <alignment horizontal="left" vertical="center"/>
    </xf>
    <xf numFmtId="0" fontId="17" fillId="0" borderId="83" xfId="0" applyFont="1" applyBorder="1" applyAlignment="1">
      <alignment horizontal="left" vertical="center"/>
    </xf>
    <xf numFmtId="0" fontId="17" fillId="0" borderId="84" xfId="0" applyFont="1" applyBorder="1" applyAlignment="1">
      <alignment horizontal="left" vertical="center"/>
    </xf>
    <xf numFmtId="0" fontId="25" fillId="10" borderId="0" xfId="0" applyFont="1" applyFill="1" applyAlignment="1">
      <alignment horizontal="center" vertical="center"/>
    </xf>
    <xf numFmtId="0" fontId="19" fillId="2" borderId="6" xfId="0" applyFont="1" applyFill="1" applyBorder="1" applyAlignment="1">
      <alignment horizontal="center" vertical="center"/>
    </xf>
    <xf numFmtId="0" fontId="17" fillId="0" borderId="6" xfId="0" applyFont="1" applyBorder="1" applyAlignment="1">
      <alignment horizontal="left" vertical="center" wrapText="1"/>
    </xf>
    <xf numFmtId="9" fontId="18" fillId="0" borderId="47" xfId="1" applyFont="1" applyBorder="1" applyAlignment="1">
      <alignment horizontal="center" vertical="center"/>
    </xf>
    <xf numFmtId="0" fontId="18" fillId="0" borderId="47" xfId="0" applyFont="1" applyBorder="1" applyAlignment="1">
      <alignment horizontal="center" vertical="center" wrapText="1"/>
    </xf>
    <xf numFmtId="0" fontId="17" fillId="0" borderId="92" xfId="0" applyFont="1" applyBorder="1" applyAlignment="1">
      <alignment horizontal="left" vertical="center"/>
    </xf>
    <xf numFmtId="0" fontId="17" fillId="0" borderId="47" xfId="0" applyFont="1" applyBorder="1" applyAlignment="1">
      <alignment horizontal="left" vertical="center"/>
    </xf>
    <xf numFmtId="0" fontId="0" fillId="0" borderId="9" xfId="0" applyFill="1" applyBorder="1" applyAlignment="1">
      <alignment horizontal="center"/>
    </xf>
    <xf numFmtId="0" fontId="0" fillId="0" borderId="10" xfId="0" applyFill="1" applyBorder="1" applyAlignment="1">
      <alignment horizontal="center"/>
    </xf>
    <xf numFmtId="0" fontId="0" fillId="0" borderId="11" xfId="0" applyFill="1" applyBorder="1" applyAlignment="1">
      <alignment horizontal="center"/>
    </xf>
    <xf numFmtId="0" fontId="0" fillId="0" borderId="7" xfId="0" applyFill="1" applyBorder="1" applyAlignment="1">
      <alignment horizontal="center"/>
    </xf>
    <xf numFmtId="0" fontId="0" fillId="0" borderId="0" xfId="0" applyFill="1" applyBorder="1" applyAlignment="1">
      <alignment horizontal="center"/>
    </xf>
    <xf numFmtId="0" fontId="0" fillId="0" borderId="18" xfId="0" applyFill="1" applyBorder="1" applyAlignment="1">
      <alignment horizontal="center"/>
    </xf>
    <xf numFmtId="0" fontId="0" fillId="0" borderId="12" xfId="0" applyFill="1" applyBorder="1" applyAlignment="1">
      <alignment horizontal="center"/>
    </xf>
    <xf numFmtId="0" fontId="0" fillId="0" borderId="8" xfId="0" applyFill="1" applyBorder="1" applyAlignment="1">
      <alignment horizontal="center"/>
    </xf>
    <xf numFmtId="0" fontId="0" fillId="0" borderId="13" xfId="0" applyFill="1" applyBorder="1" applyAlignment="1">
      <alignment horizontal="center"/>
    </xf>
    <xf numFmtId="0" fontId="16" fillId="2" borderId="89" xfId="0" applyFont="1" applyFill="1" applyBorder="1" applyAlignment="1">
      <alignment horizontal="center" vertical="center" wrapText="1"/>
    </xf>
    <xf numFmtId="0" fontId="19" fillId="13" borderId="3" xfId="0" applyFont="1" applyFill="1" applyBorder="1" applyAlignment="1">
      <alignment horizontal="left" vertical="center" wrapText="1"/>
    </xf>
    <xf numFmtId="0" fontId="19" fillId="13" borderId="4" xfId="0" applyFont="1" applyFill="1" applyBorder="1" applyAlignment="1">
      <alignment horizontal="left" vertical="center" wrapText="1"/>
    </xf>
    <xf numFmtId="0" fontId="19" fillId="13" borderId="5" xfId="0" applyFont="1" applyFill="1" applyBorder="1" applyAlignment="1">
      <alignment horizontal="left" vertical="center" wrapText="1"/>
    </xf>
    <xf numFmtId="0" fontId="17" fillId="0" borderId="0" xfId="0" applyFont="1" applyBorder="1" applyAlignment="1">
      <alignment horizontal="center"/>
    </xf>
    <xf numFmtId="0" fontId="16" fillId="2" borderId="91" xfId="0" applyFont="1" applyFill="1" applyBorder="1" applyAlignment="1">
      <alignment horizontal="center" vertical="center" wrapText="1"/>
    </xf>
    <xf numFmtId="0" fontId="16" fillId="2" borderId="93" xfId="0" applyFont="1" applyFill="1" applyBorder="1" applyAlignment="1">
      <alignment horizontal="center" vertical="center" wrapText="1"/>
    </xf>
    <xf numFmtId="0" fontId="16" fillId="2" borderId="6" xfId="0" applyFont="1" applyFill="1" applyBorder="1" applyAlignment="1">
      <alignment horizontal="center" vertical="center" wrapText="1"/>
    </xf>
    <xf numFmtId="0" fontId="16" fillId="13" borderId="3" xfId="0" applyFont="1" applyFill="1" applyBorder="1" applyAlignment="1">
      <alignment horizontal="center" vertical="center" wrapText="1"/>
    </xf>
    <xf numFmtId="0" fontId="16" fillId="13" borderId="4" xfId="0" applyFont="1" applyFill="1" applyBorder="1" applyAlignment="1">
      <alignment horizontal="center" vertical="center" wrapText="1"/>
    </xf>
    <xf numFmtId="0" fontId="16" fillId="13" borderId="5" xfId="0" applyFont="1" applyFill="1" applyBorder="1" applyAlignment="1">
      <alignment horizontal="center" vertical="center" wrapText="1"/>
    </xf>
    <xf numFmtId="0" fontId="16" fillId="2" borderId="10" xfId="0" applyFont="1" applyFill="1" applyBorder="1" applyAlignment="1">
      <alignment horizontal="center" vertical="center" wrapText="1"/>
    </xf>
    <xf numFmtId="0" fontId="16" fillId="2" borderId="0" xfId="0" applyFont="1" applyFill="1" applyBorder="1" applyAlignment="1">
      <alignment horizontal="center" vertical="center" wrapText="1"/>
    </xf>
    <xf numFmtId="0" fontId="16" fillId="2" borderId="8" xfId="0" applyFont="1" applyFill="1" applyBorder="1" applyAlignment="1">
      <alignment horizontal="center" vertical="center" wrapText="1"/>
    </xf>
    <xf numFmtId="9" fontId="16" fillId="0" borderId="4" xfId="0" applyNumberFormat="1" applyFont="1" applyFill="1" applyBorder="1" applyAlignment="1">
      <alignment horizontal="center" vertical="center"/>
    </xf>
    <xf numFmtId="0" fontId="16" fillId="0" borderId="5" xfId="0" applyFont="1" applyFill="1" applyBorder="1" applyAlignment="1">
      <alignment horizontal="center" vertical="center"/>
    </xf>
    <xf numFmtId="0" fontId="16" fillId="13" borderId="3" xfId="0" applyFont="1" applyFill="1" applyBorder="1" applyAlignment="1">
      <alignment horizontal="left" vertical="center" wrapText="1"/>
    </xf>
    <xf numFmtId="0" fontId="16" fillId="13" borderId="4" xfId="0" applyFont="1" applyFill="1" applyBorder="1" applyAlignment="1">
      <alignment horizontal="left" vertical="center" wrapText="1"/>
    </xf>
    <xf numFmtId="0" fontId="16" fillId="13" borderId="5" xfId="0" applyFont="1" applyFill="1" applyBorder="1" applyAlignment="1">
      <alignment horizontal="left" vertical="center" wrapText="1"/>
    </xf>
    <xf numFmtId="0" fontId="1" fillId="0" borderId="36" xfId="0" applyFont="1" applyBorder="1" applyAlignment="1">
      <alignment horizontal="center"/>
    </xf>
    <xf numFmtId="0" fontId="1" fillId="0" borderId="37" xfId="0" applyFont="1" applyBorder="1" applyAlignment="1">
      <alignment horizontal="center"/>
    </xf>
    <xf numFmtId="0" fontId="1" fillId="0" borderId="38" xfId="0" applyFont="1" applyBorder="1" applyAlignment="1">
      <alignment horizontal="center"/>
    </xf>
    <xf numFmtId="0" fontId="1" fillId="0" borderId="39" xfId="0" applyFont="1" applyBorder="1" applyAlignment="1">
      <alignment horizontal="center"/>
    </xf>
    <xf numFmtId="0" fontId="1" fillId="0" borderId="0" xfId="0" applyFont="1" applyBorder="1" applyAlignment="1">
      <alignment horizontal="center"/>
    </xf>
    <xf numFmtId="0" fontId="1" fillId="0" borderId="40" xfId="0" applyFont="1" applyBorder="1" applyAlignment="1">
      <alignment horizontal="center"/>
    </xf>
    <xf numFmtId="0" fontId="1" fillId="0" borderId="41" xfId="0" applyFont="1" applyBorder="1" applyAlignment="1">
      <alignment horizontal="center"/>
    </xf>
    <xf numFmtId="0" fontId="1" fillId="0" borderId="42" xfId="0" applyFont="1" applyBorder="1" applyAlignment="1">
      <alignment horizontal="center"/>
    </xf>
    <xf numFmtId="0" fontId="1" fillId="0" borderId="43" xfId="0" applyFont="1" applyBorder="1" applyAlignment="1">
      <alignment horizontal="center"/>
    </xf>
    <xf numFmtId="0" fontId="0" fillId="0" borderId="6" xfId="0" applyBorder="1" applyAlignment="1">
      <alignment horizontal="left" vertical="center"/>
    </xf>
    <xf numFmtId="0" fontId="25" fillId="10" borderId="6" xfId="0" applyFont="1" applyFill="1" applyBorder="1" applyAlignment="1">
      <alignment horizontal="center" vertical="center"/>
    </xf>
    <xf numFmtId="9" fontId="15" fillId="7" borderId="6" xfId="0" applyNumberFormat="1" applyFont="1" applyFill="1" applyBorder="1" applyAlignment="1">
      <alignment horizontal="center" vertical="center"/>
    </xf>
    <xf numFmtId="0" fontId="15" fillId="7" borderId="6" xfId="0" applyFont="1" applyFill="1" applyBorder="1" applyAlignment="1">
      <alignment horizontal="center" vertical="center"/>
    </xf>
    <xf numFmtId="0" fontId="32" fillId="2" borderId="9" xfId="0" applyFont="1" applyFill="1" applyBorder="1" applyAlignment="1">
      <alignment horizontal="center" vertical="center"/>
    </xf>
    <xf numFmtId="0" fontId="32" fillId="2" borderId="10" xfId="0" applyFont="1" applyFill="1" applyBorder="1" applyAlignment="1">
      <alignment horizontal="center" vertical="center"/>
    </xf>
    <xf numFmtId="0" fontId="32" fillId="2" borderId="11" xfId="0" applyFont="1" applyFill="1" applyBorder="1" applyAlignment="1">
      <alignment horizontal="center" vertical="center"/>
    </xf>
    <xf numFmtId="0" fontId="32" fillId="2" borderId="7" xfId="0" applyFont="1" applyFill="1" applyBorder="1" applyAlignment="1">
      <alignment horizontal="center" vertical="center"/>
    </xf>
    <xf numFmtId="0" fontId="32" fillId="2" borderId="0" xfId="0" applyFont="1" applyFill="1" applyBorder="1" applyAlignment="1">
      <alignment horizontal="center" vertical="center"/>
    </xf>
    <xf numFmtId="0" fontId="32" fillId="2" borderId="18" xfId="0" applyFont="1" applyFill="1" applyBorder="1" applyAlignment="1">
      <alignment horizontal="center" vertical="center"/>
    </xf>
    <xf numFmtId="0" fontId="32" fillId="2" borderId="12" xfId="0" applyFont="1" applyFill="1" applyBorder="1" applyAlignment="1">
      <alignment horizontal="center" vertical="center"/>
    </xf>
    <xf numFmtId="0" fontId="32" fillId="2" borderId="8" xfId="0" applyFont="1" applyFill="1" applyBorder="1" applyAlignment="1">
      <alignment horizontal="center" vertical="center"/>
    </xf>
    <xf numFmtId="0" fontId="32" fillId="2" borderId="13" xfId="0" applyFont="1" applyFill="1" applyBorder="1" applyAlignment="1">
      <alignment horizontal="center" vertical="center"/>
    </xf>
    <xf numFmtId="0" fontId="17" fillId="13" borderId="0" xfId="0" applyFont="1" applyFill="1" applyBorder="1" applyAlignment="1">
      <alignment horizontal="center"/>
    </xf>
    <xf numFmtId="0" fontId="19" fillId="2" borderId="9" xfId="0" applyFont="1" applyFill="1" applyBorder="1" applyAlignment="1">
      <alignment horizontal="center" vertical="center" wrapText="1"/>
    </xf>
    <xf numFmtId="0" fontId="19" fillId="2" borderId="10" xfId="0" applyFont="1" applyFill="1" applyBorder="1" applyAlignment="1">
      <alignment horizontal="center" vertical="center" wrapText="1"/>
    </xf>
    <xf numFmtId="0" fontId="19" fillId="2" borderId="11" xfId="0" applyFont="1" applyFill="1" applyBorder="1" applyAlignment="1">
      <alignment horizontal="center" vertical="center" wrapText="1"/>
    </xf>
    <xf numFmtId="0" fontId="19" fillId="2" borderId="7" xfId="0" applyFont="1" applyFill="1" applyBorder="1" applyAlignment="1">
      <alignment horizontal="center" vertical="center" wrapText="1"/>
    </xf>
    <xf numFmtId="0" fontId="19" fillId="2" borderId="0" xfId="0" applyFont="1" applyFill="1" applyBorder="1" applyAlignment="1">
      <alignment horizontal="center" vertical="center" wrapText="1"/>
    </xf>
    <xf numFmtId="0" fontId="19" fillId="2" borderId="18" xfId="0" applyFont="1" applyFill="1" applyBorder="1" applyAlignment="1">
      <alignment horizontal="center" vertical="center" wrapText="1"/>
    </xf>
    <xf numFmtId="0" fontId="19" fillId="2" borderId="12" xfId="0" applyFont="1" applyFill="1" applyBorder="1" applyAlignment="1">
      <alignment horizontal="center" vertical="center" wrapText="1"/>
    </xf>
    <xf numFmtId="0" fontId="19" fillId="2" borderId="8" xfId="0" applyFont="1" applyFill="1" applyBorder="1" applyAlignment="1">
      <alignment horizontal="center" vertical="center" wrapText="1"/>
    </xf>
    <xf numFmtId="0" fontId="19" fillId="2" borderId="13" xfId="0" applyFont="1" applyFill="1" applyBorder="1" applyAlignment="1">
      <alignment horizontal="center" vertical="center" wrapText="1"/>
    </xf>
    <xf numFmtId="9" fontId="18" fillId="0" borderId="3" xfId="0" applyNumberFormat="1" applyFont="1" applyBorder="1" applyAlignment="1">
      <alignment horizontal="center" vertical="center"/>
    </xf>
    <xf numFmtId="9" fontId="18" fillId="0" borderId="5" xfId="0" applyNumberFormat="1" applyFont="1" applyBorder="1" applyAlignment="1">
      <alignment horizontal="center" vertical="center"/>
    </xf>
    <xf numFmtId="9" fontId="16" fillId="0" borderId="44" xfId="1" applyFont="1" applyFill="1" applyBorder="1" applyAlignment="1">
      <alignment horizontal="center" vertical="center"/>
    </xf>
    <xf numFmtId="9" fontId="16" fillId="0" borderId="45" xfId="1" applyFont="1" applyFill="1" applyBorder="1" applyAlignment="1">
      <alignment horizontal="center" vertical="center"/>
    </xf>
    <xf numFmtId="0" fontId="16" fillId="2" borderId="9" xfId="0" applyFont="1" applyFill="1" applyBorder="1" applyAlignment="1">
      <alignment horizontal="left" vertical="center" wrapText="1"/>
    </xf>
    <xf numFmtId="0" fontId="16" fillId="2" borderId="11" xfId="0" applyFont="1" applyFill="1" applyBorder="1" applyAlignment="1">
      <alignment horizontal="left" vertical="center" wrapText="1"/>
    </xf>
    <xf numFmtId="0" fontId="16" fillId="2" borderId="7" xfId="0" applyFont="1" applyFill="1" applyBorder="1" applyAlignment="1">
      <alignment horizontal="left" vertical="center" wrapText="1"/>
    </xf>
    <xf numFmtId="0" fontId="16" fillId="2" borderId="12" xfId="0" applyFont="1" applyFill="1" applyBorder="1" applyAlignment="1">
      <alignment horizontal="left" vertical="center" wrapText="1"/>
    </xf>
    <xf numFmtId="0" fontId="16" fillId="2" borderId="13" xfId="0" applyFont="1" applyFill="1" applyBorder="1" applyAlignment="1">
      <alignment horizontal="left" vertical="center" wrapText="1"/>
    </xf>
    <xf numFmtId="9" fontId="16" fillId="0" borderId="4" xfId="1" applyFont="1" applyFill="1" applyBorder="1" applyAlignment="1">
      <alignment horizontal="center" vertical="center"/>
    </xf>
    <xf numFmtId="9" fontId="16" fillId="0" borderId="5" xfId="1" applyFont="1" applyFill="1" applyBorder="1" applyAlignment="1">
      <alignment horizontal="center" vertical="center"/>
    </xf>
    <xf numFmtId="0" fontId="31" fillId="11" borderId="46" xfId="0" applyFont="1" applyFill="1" applyBorder="1" applyAlignment="1">
      <alignment horizontal="center" vertical="center"/>
    </xf>
    <xf numFmtId="0" fontId="31" fillId="11" borderId="0" xfId="0" applyFont="1" applyFill="1" applyBorder="1" applyAlignment="1">
      <alignment horizontal="center" vertical="center"/>
    </xf>
    <xf numFmtId="15" fontId="31" fillId="11" borderId="0" xfId="0" applyNumberFormat="1" applyFont="1" applyFill="1" applyBorder="1" applyAlignment="1">
      <alignment horizontal="center" vertical="center"/>
    </xf>
    <xf numFmtId="0" fontId="21" fillId="11" borderId="0" xfId="0" applyFont="1" applyFill="1" applyBorder="1" applyAlignment="1">
      <alignment horizontal="center" vertical="center" wrapText="1"/>
    </xf>
    <xf numFmtId="0" fontId="21" fillId="11" borderId="0" xfId="0" applyFont="1" applyFill="1" applyBorder="1" applyAlignment="1">
      <alignment horizontal="center" vertical="center"/>
    </xf>
    <xf numFmtId="0" fontId="26" fillId="10" borderId="6" xfId="0" applyFont="1" applyFill="1" applyBorder="1" applyAlignment="1">
      <alignment horizontal="center" vertical="center" wrapText="1"/>
    </xf>
    <xf numFmtId="0" fontId="15" fillId="0" borderId="6" xfId="0" applyFont="1" applyBorder="1" applyAlignment="1" applyProtection="1">
      <alignment horizontal="center" vertical="center"/>
      <protection locked="0"/>
    </xf>
    <xf numFmtId="0" fontId="15" fillId="2" borderId="6" xfId="0" applyFont="1" applyFill="1" applyBorder="1" applyAlignment="1" applyProtection="1">
      <alignment horizontal="center" vertical="center"/>
      <protection locked="0"/>
    </xf>
    <xf numFmtId="0" fontId="15" fillId="2" borderId="3" xfId="0" applyFont="1" applyFill="1" applyBorder="1" applyAlignment="1" applyProtection="1">
      <alignment horizontal="center" vertical="center"/>
      <protection locked="0"/>
    </xf>
    <xf numFmtId="0" fontId="15" fillId="2" borderId="4" xfId="0" applyFont="1" applyFill="1" applyBorder="1" applyAlignment="1" applyProtection="1">
      <alignment horizontal="center" vertical="center"/>
      <protection locked="0"/>
    </xf>
    <xf numFmtId="0" fontId="15" fillId="2" borderId="5" xfId="0" applyFont="1" applyFill="1" applyBorder="1" applyAlignment="1" applyProtection="1">
      <alignment horizontal="center" vertical="center"/>
      <protection locked="0"/>
    </xf>
    <xf numFmtId="0" fontId="17" fillId="0" borderId="5" xfId="0" applyFont="1" applyBorder="1" applyAlignment="1">
      <alignment horizontal="center" vertical="center"/>
    </xf>
    <xf numFmtId="0" fontId="15" fillId="2" borderId="3" xfId="0" applyFont="1" applyFill="1" applyBorder="1" applyAlignment="1" applyProtection="1">
      <alignment horizontal="left" vertical="center"/>
      <protection locked="0"/>
    </xf>
    <xf numFmtId="0" fontId="15" fillId="2" borderId="4" xfId="0" applyFont="1" applyFill="1" applyBorder="1" applyAlignment="1" applyProtection="1">
      <alignment horizontal="left" vertical="center"/>
      <protection locked="0"/>
    </xf>
    <xf numFmtId="0" fontId="15" fillId="0" borderId="4" xfId="0" applyFont="1" applyFill="1" applyBorder="1" applyAlignment="1" applyProtection="1">
      <alignment horizontal="left" vertical="center"/>
      <protection locked="0"/>
    </xf>
    <xf numFmtId="0" fontId="15" fillId="0" borderId="5" xfId="0" applyFont="1" applyFill="1" applyBorder="1" applyAlignment="1" applyProtection="1">
      <alignment horizontal="left" vertical="center"/>
      <protection locked="0"/>
    </xf>
    <xf numFmtId="0" fontId="19" fillId="2" borderId="3" xfId="0" applyFont="1" applyFill="1" applyBorder="1" applyAlignment="1">
      <alignment horizontal="left" vertical="center"/>
    </xf>
    <xf numFmtId="0" fontId="19" fillId="2" borderId="4" xfId="0" applyFont="1" applyFill="1" applyBorder="1" applyAlignment="1">
      <alignment horizontal="left" vertical="center"/>
    </xf>
    <xf numFmtId="165" fontId="17" fillId="0" borderId="4" xfId="2" applyNumberFormat="1" applyFont="1" applyFill="1" applyBorder="1" applyAlignment="1">
      <alignment horizontal="center" vertical="center"/>
    </xf>
    <xf numFmtId="165" fontId="17" fillId="0" borderId="5" xfId="2" applyNumberFormat="1" applyFont="1" applyFill="1" applyBorder="1" applyAlignment="1">
      <alignment horizontal="center" vertical="center"/>
    </xf>
    <xf numFmtId="0" fontId="19" fillId="0" borderId="4" xfId="0" applyFont="1" applyFill="1" applyBorder="1" applyAlignment="1">
      <alignment horizontal="center" vertical="center"/>
    </xf>
    <xf numFmtId="0" fontId="19" fillId="0" borderId="5" xfId="0" applyFont="1" applyFill="1" applyBorder="1" applyAlignment="1">
      <alignment horizontal="center" vertical="center"/>
    </xf>
    <xf numFmtId="0" fontId="19" fillId="5" borderId="6" xfId="0" applyFont="1" applyFill="1" applyBorder="1" applyAlignment="1">
      <alignment horizontal="left" vertical="center" wrapText="1"/>
    </xf>
    <xf numFmtId="0" fontId="18" fillId="0" borderId="3" xfId="0" applyFont="1" applyBorder="1" applyAlignment="1">
      <alignment horizontal="center"/>
    </xf>
    <xf numFmtId="0" fontId="18" fillId="0" borderId="4" xfId="0" applyFont="1" applyBorder="1" applyAlignment="1">
      <alignment horizontal="center"/>
    </xf>
    <xf numFmtId="0" fontId="18" fillId="0" borderId="5" xfId="0" applyFont="1" applyBorder="1" applyAlignment="1">
      <alignment horizontal="center"/>
    </xf>
    <xf numFmtId="0" fontId="18" fillId="0" borderId="51" xfId="0" applyFont="1" applyBorder="1" applyAlignment="1">
      <alignment horizontal="center"/>
    </xf>
    <xf numFmtId="0" fontId="18" fillId="0" borderId="52" xfId="0" applyFont="1" applyBorder="1" applyAlignment="1">
      <alignment horizontal="center"/>
    </xf>
    <xf numFmtId="0" fontId="18" fillId="0" borderId="53" xfId="0" applyFont="1" applyBorder="1" applyAlignment="1">
      <alignment horizontal="center"/>
    </xf>
    <xf numFmtId="0" fontId="18" fillId="0" borderId="6" xfId="0" applyFont="1" applyBorder="1" applyAlignment="1">
      <alignment horizontal="center"/>
    </xf>
    <xf numFmtId="0" fontId="18" fillId="0" borderId="4" xfId="0" applyFont="1" applyBorder="1" applyAlignment="1">
      <alignment horizontal="left" vertical="center"/>
    </xf>
    <xf numFmtId="0" fontId="18" fillId="0" borderId="5" xfId="0" applyFont="1" applyBorder="1" applyAlignment="1">
      <alignment horizontal="left" vertical="center"/>
    </xf>
    <xf numFmtId="0" fontId="18" fillId="0" borderId="3" xfId="0" applyFont="1" applyFill="1" applyBorder="1" applyAlignment="1">
      <alignment horizontal="center" vertical="center"/>
    </xf>
    <xf numFmtId="0" fontId="18" fillId="0" borderId="4" xfId="0" applyFont="1" applyFill="1" applyBorder="1" applyAlignment="1">
      <alignment horizontal="center" vertical="center"/>
    </xf>
    <xf numFmtId="0" fontId="18" fillId="0" borderId="5" xfId="0" applyFont="1" applyFill="1" applyBorder="1" applyAlignment="1">
      <alignment horizontal="center" vertical="center"/>
    </xf>
    <xf numFmtId="0" fontId="18" fillId="0" borderId="51" xfId="0" applyFont="1" applyFill="1" applyBorder="1" applyAlignment="1">
      <alignment horizontal="center" vertical="center"/>
    </xf>
    <xf numFmtId="0" fontId="18" fillId="0" borderId="52" xfId="0" applyFont="1" applyFill="1" applyBorder="1" applyAlignment="1">
      <alignment horizontal="center" vertical="center"/>
    </xf>
    <xf numFmtId="0" fontId="18" fillId="0" borderId="53" xfId="0" applyFont="1" applyFill="1" applyBorder="1" applyAlignment="1">
      <alignment horizontal="center" vertical="center"/>
    </xf>
    <xf numFmtId="0" fontId="18" fillId="0" borderId="6" xfId="0" applyFont="1" applyFill="1" applyBorder="1" applyAlignment="1">
      <alignment horizontal="center" vertical="center"/>
    </xf>
    <xf numFmtId="0" fontId="18" fillId="0" borderId="54" xfId="0" applyFont="1" applyFill="1" applyBorder="1" applyAlignment="1">
      <alignment horizontal="center" vertical="center"/>
    </xf>
    <xf numFmtId="0" fontId="16" fillId="0" borderId="3" xfId="0" applyFont="1" applyFill="1" applyBorder="1" applyAlignment="1">
      <alignment horizontal="center" vertical="center"/>
    </xf>
    <xf numFmtId="0" fontId="16" fillId="0" borderId="4" xfId="0" applyFont="1" applyFill="1" applyBorder="1" applyAlignment="1">
      <alignment horizontal="center" vertical="center"/>
    </xf>
    <xf numFmtId="0" fontId="16" fillId="0" borderId="51" xfId="0" applyFont="1" applyFill="1" applyBorder="1" applyAlignment="1">
      <alignment horizontal="center" vertical="center"/>
    </xf>
    <xf numFmtId="0" fontId="16" fillId="0" borderId="52" xfId="0" applyFont="1" applyFill="1" applyBorder="1" applyAlignment="1">
      <alignment horizontal="center" vertical="center"/>
    </xf>
    <xf numFmtId="0" fontId="16" fillId="0" borderId="53" xfId="0" applyFont="1" applyFill="1" applyBorder="1" applyAlignment="1">
      <alignment horizontal="center" vertical="center"/>
    </xf>
    <xf numFmtId="0" fontId="18" fillId="0" borderId="9" xfId="0" applyFont="1" applyFill="1" applyBorder="1" applyAlignment="1">
      <alignment horizontal="left" vertical="center"/>
    </xf>
    <xf numFmtId="0" fontId="18" fillId="0" borderId="10" xfId="0" applyFont="1" applyFill="1" applyBorder="1" applyAlignment="1">
      <alignment horizontal="left" vertical="center"/>
    </xf>
    <xf numFmtId="0" fontId="18" fillId="0" borderId="11" xfId="0" applyFont="1" applyFill="1" applyBorder="1" applyAlignment="1">
      <alignment horizontal="left" vertical="center"/>
    </xf>
    <xf numFmtId="0" fontId="18" fillId="0" borderId="3" xfId="0" applyFont="1" applyFill="1" applyBorder="1" applyAlignment="1">
      <alignment horizontal="center" vertical="center" wrapText="1"/>
    </xf>
    <xf numFmtId="0" fontId="18" fillId="0" borderId="4" xfId="0" applyFont="1" applyFill="1" applyBorder="1" applyAlignment="1">
      <alignment horizontal="center" vertical="center" wrapText="1"/>
    </xf>
    <xf numFmtId="0" fontId="18" fillId="0" borderId="5" xfId="0" applyFont="1" applyFill="1" applyBorder="1" applyAlignment="1">
      <alignment horizontal="center" vertical="center" wrapText="1"/>
    </xf>
    <xf numFmtId="0" fontId="18" fillId="0" borderId="51" xfId="0" applyFont="1" applyFill="1" applyBorder="1" applyAlignment="1">
      <alignment horizontal="center" vertical="center" wrapText="1"/>
    </xf>
    <xf numFmtId="0" fontId="18" fillId="0" borderId="52" xfId="0" applyFont="1" applyFill="1" applyBorder="1" applyAlignment="1">
      <alignment horizontal="center" vertical="center" wrapText="1"/>
    </xf>
    <xf numFmtId="0" fontId="18" fillId="0" borderId="53" xfId="0" applyFont="1" applyFill="1" applyBorder="1" applyAlignment="1">
      <alignment horizontal="center" vertical="center" wrapText="1"/>
    </xf>
    <xf numFmtId="0" fontId="18" fillId="0" borderId="51" xfId="0" applyFont="1" applyFill="1" applyBorder="1" applyAlignment="1">
      <alignment horizontal="left" vertical="center"/>
    </xf>
    <xf numFmtId="0" fontId="18" fillId="0" borderId="52" xfId="0" applyFont="1" applyFill="1" applyBorder="1" applyAlignment="1">
      <alignment horizontal="left" vertical="center"/>
    </xf>
    <xf numFmtId="0" fontId="18" fillId="0" borderId="53" xfId="0" applyFont="1" applyFill="1" applyBorder="1" applyAlignment="1">
      <alignment horizontal="left" vertical="center"/>
    </xf>
    <xf numFmtId="0" fontId="16" fillId="2" borderId="9" xfId="0" applyFont="1" applyFill="1" applyBorder="1" applyAlignment="1">
      <alignment horizontal="center" vertical="center" wrapText="1"/>
    </xf>
    <xf numFmtId="0" fontId="16" fillId="2" borderId="11"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6" fillId="2" borderId="18" xfId="0" applyFont="1" applyFill="1" applyBorder="1" applyAlignment="1">
      <alignment horizontal="center" vertical="center" wrapText="1"/>
    </xf>
    <xf numFmtId="0" fontId="16" fillId="2" borderId="77" xfId="0" applyFont="1" applyFill="1" applyBorder="1" applyAlignment="1">
      <alignment horizontal="center" vertical="center" wrapText="1"/>
    </xf>
    <xf numFmtId="0" fontId="16" fillId="2" borderId="78" xfId="0" applyFont="1" applyFill="1" applyBorder="1" applyAlignment="1">
      <alignment horizontal="center" vertical="center" wrapText="1"/>
    </xf>
    <xf numFmtId="0" fontId="16" fillId="2" borderId="79" xfId="0" applyFont="1" applyFill="1" applyBorder="1" applyAlignment="1">
      <alignment horizontal="center" vertical="center" wrapText="1"/>
    </xf>
    <xf numFmtId="0" fontId="31" fillId="16" borderId="6" xfId="0" applyFont="1" applyFill="1" applyBorder="1" applyAlignment="1">
      <alignment horizontal="center" vertical="center" wrapText="1"/>
    </xf>
    <xf numFmtId="0" fontId="18" fillId="0" borderId="51" xfId="0" applyFont="1" applyBorder="1" applyAlignment="1">
      <alignment horizontal="left" vertical="center" wrapText="1"/>
    </xf>
    <xf numFmtId="0" fontId="18" fillId="0" borderId="52" xfId="0" applyFont="1" applyBorder="1" applyAlignment="1">
      <alignment horizontal="left" vertical="center" wrapText="1"/>
    </xf>
    <xf numFmtId="0" fontId="18" fillId="0" borderId="53" xfId="0" applyFont="1" applyBorder="1" applyAlignment="1">
      <alignment horizontal="left" vertical="center" wrapText="1"/>
    </xf>
    <xf numFmtId="0" fontId="18" fillId="0" borderId="3" xfId="0" applyFont="1" applyBorder="1" applyAlignment="1">
      <alignment horizontal="left" vertical="center" wrapText="1"/>
    </xf>
    <xf numFmtId="0" fontId="18" fillId="0" borderId="4" xfId="0" applyFont="1" applyBorder="1" applyAlignment="1">
      <alignment horizontal="left" vertical="center" wrapText="1"/>
    </xf>
    <xf numFmtId="0" fontId="18" fillId="0" borderId="5" xfId="0" applyFont="1" applyBorder="1" applyAlignment="1">
      <alignment horizontal="left" vertical="center" wrapText="1"/>
    </xf>
    <xf numFmtId="0" fontId="18" fillId="0" borderId="3" xfId="0" applyFont="1" applyBorder="1" applyAlignment="1">
      <alignment horizontal="center" vertical="center" wrapText="1"/>
    </xf>
    <xf numFmtId="0" fontId="18" fillId="0" borderId="4" xfId="0" applyFont="1" applyBorder="1" applyAlignment="1">
      <alignment horizontal="center" vertical="center" wrapText="1"/>
    </xf>
    <xf numFmtId="0" fontId="18" fillId="0" borderId="5" xfId="0" applyFont="1" applyBorder="1" applyAlignment="1">
      <alignment horizontal="center" vertical="center" wrapText="1"/>
    </xf>
    <xf numFmtId="9" fontId="18" fillId="0" borderId="3" xfId="1" applyFont="1" applyBorder="1" applyAlignment="1">
      <alignment horizontal="center" vertical="center"/>
    </xf>
    <xf numFmtId="0" fontId="18" fillId="0" borderId="73" xfId="0" applyFont="1" applyBorder="1" applyAlignment="1">
      <alignment horizontal="center" vertical="center" wrapText="1"/>
    </xf>
    <xf numFmtId="0" fontId="18" fillId="0" borderId="44" xfId="0" applyFont="1" applyBorder="1" applyAlignment="1">
      <alignment horizontal="center" vertical="center" wrapText="1"/>
    </xf>
    <xf numFmtId="0" fontId="18" fillId="0" borderId="45" xfId="0" applyFont="1" applyBorder="1" applyAlignment="1">
      <alignment horizontal="center" vertical="center" wrapText="1"/>
    </xf>
    <xf numFmtId="0" fontId="17" fillId="0" borderId="54" xfId="0" applyFont="1" applyBorder="1" applyAlignment="1">
      <alignment horizontal="left" vertical="center"/>
    </xf>
    <xf numFmtId="0" fontId="17" fillId="0" borderId="51" xfId="0" applyFont="1" applyBorder="1" applyAlignment="1">
      <alignment horizontal="center" vertical="center"/>
    </xf>
    <xf numFmtId="0" fontId="17" fillId="0" borderId="52" xfId="0" applyFont="1" applyBorder="1" applyAlignment="1">
      <alignment horizontal="center" vertical="center"/>
    </xf>
    <xf numFmtId="0" fontId="17" fillId="0" borderId="53" xfId="0" applyFont="1" applyBorder="1" applyAlignment="1">
      <alignment horizontal="center" vertical="center"/>
    </xf>
    <xf numFmtId="9" fontId="18" fillId="0" borderId="54" xfId="1" applyFont="1" applyBorder="1" applyAlignment="1">
      <alignment horizontal="center" vertical="center"/>
    </xf>
    <xf numFmtId="9" fontId="18" fillId="0" borderId="51" xfId="1" applyFont="1" applyBorder="1" applyAlignment="1">
      <alignment horizontal="center" vertical="center"/>
    </xf>
    <xf numFmtId="9" fontId="18" fillId="0" borderId="52" xfId="1" applyFont="1" applyBorder="1" applyAlignment="1">
      <alignment horizontal="center" vertical="center"/>
    </xf>
    <xf numFmtId="9" fontId="18" fillId="0" borderId="53" xfId="1" applyFont="1" applyBorder="1" applyAlignment="1">
      <alignment horizontal="center" vertical="center"/>
    </xf>
    <xf numFmtId="0" fontId="18" fillId="0" borderId="54" xfId="0" applyFont="1" applyBorder="1" applyAlignment="1">
      <alignment horizontal="center" vertical="center" wrapText="1"/>
    </xf>
    <xf numFmtId="0" fontId="18" fillId="0" borderId="74" xfId="0" applyFont="1" applyBorder="1" applyAlignment="1">
      <alignment horizontal="center" vertical="center" wrapText="1"/>
    </xf>
    <xf numFmtId="0" fontId="18" fillId="0" borderId="75" xfId="0" applyFont="1" applyBorder="1" applyAlignment="1">
      <alignment horizontal="center" vertical="center" wrapText="1"/>
    </xf>
    <xf numFmtId="0" fontId="18" fillId="0" borderId="76" xfId="0" applyFont="1" applyBorder="1" applyAlignment="1">
      <alignment horizontal="center" vertical="center" wrapText="1"/>
    </xf>
    <xf numFmtId="0" fontId="31" fillId="16" borderId="3" xfId="0" applyFont="1" applyFill="1" applyBorder="1" applyAlignment="1">
      <alignment horizontal="center" vertical="center"/>
    </xf>
    <xf numFmtId="0" fontId="31" fillId="16" borderId="4" xfId="0" applyFont="1" applyFill="1" applyBorder="1" applyAlignment="1">
      <alignment horizontal="center" vertical="center"/>
    </xf>
    <xf numFmtId="0" fontId="31" fillId="16" borderId="5" xfId="0" applyFont="1" applyFill="1" applyBorder="1" applyAlignment="1">
      <alignment horizontal="center" vertical="center"/>
    </xf>
    <xf numFmtId="0" fontId="16" fillId="2" borderId="3" xfId="0" applyFont="1" applyFill="1" applyBorder="1" applyAlignment="1">
      <alignment horizontal="center" vertical="center" wrapText="1"/>
    </xf>
    <xf numFmtId="0" fontId="16" fillId="2" borderId="4" xfId="0" applyFont="1" applyFill="1" applyBorder="1" applyAlignment="1">
      <alignment horizontal="center" vertical="center" wrapText="1"/>
    </xf>
    <xf numFmtId="0" fontId="16" fillId="2" borderId="5" xfId="0" applyFont="1" applyFill="1" applyBorder="1" applyAlignment="1">
      <alignment horizontal="center" vertical="center" wrapText="1"/>
    </xf>
    <xf numFmtId="0" fontId="30" fillId="2" borderId="6" xfId="0" applyFont="1" applyFill="1" applyBorder="1" applyAlignment="1">
      <alignment horizontal="center" vertical="center" wrapText="1"/>
    </xf>
    <xf numFmtId="9" fontId="18" fillId="0" borderId="12" xfId="1" applyFont="1" applyBorder="1" applyAlignment="1">
      <alignment horizontal="center" vertical="center"/>
    </xf>
    <xf numFmtId="9" fontId="18" fillId="0" borderId="8" xfId="1" applyFont="1" applyBorder="1" applyAlignment="1">
      <alignment horizontal="center" vertical="center"/>
    </xf>
    <xf numFmtId="9" fontId="18" fillId="0" borderId="13" xfId="1" applyFont="1" applyBorder="1" applyAlignment="1">
      <alignment horizontal="center" vertical="center"/>
    </xf>
    <xf numFmtId="0" fontId="18" fillId="0" borderId="72" xfId="0" applyFont="1" applyBorder="1" applyAlignment="1">
      <alignment horizontal="center" vertical="center" wrapText="1"/>
    </xf>
    <xf numFmtId="0" fontId="18" fillId="0" borderId="42" xfId="0" applyFont="1" applyBorder="1" applyAlignment="1">
      <alignment horizontal="center" vertical="center" wrapText="1"/>
    </xf>
    <xf numFmtId="0" fontId="18" fillId="0" borderId="43" xfId="0" applyFont="1" applyBorder="1" applyAlignment="1">
      <alignment horizontal="center" vertical="center" wrapText="1"/>
    </xf>
    <xf numFmtId="0" fontId="17" fillId="0" borderId="6" xfId="0" applyFont="1" applyBorder="1" applyAlignment="1">
      <alignment horizontal="center" vertical="center"/>
    </xf>
    <xf numFmtId="0" fontId="18" fillId="0" borderId="3" xfId="0" applyFont="1" applyFill="1" applyBorder="1" applyAlignment="1">
      <alignment horizontal="center"/>
    </xf>
    <xf numFmtId="0" fontId="18" fillId="0" borderId="4" xfId="0" applyFont="1" applyFill="1" applyBorder="1" applyAlignment="1">
      <alignment horizontal="center"/>
    </xf>
    <xf numFmtId="0" fontId="18" fillId="0" borderId="5" xfId="0" applyFont="1" applyFill="1" applyBorder="1" applyAlignment="1">
      <alignment horizontal="center"/>
    </xf>
    <xf numFmtId="0" fontId="18" fillId="0" borderId="3" xfId="0" applyFont="1" applyFill="1" applyBorder="1" applyAlignment="1">
      <alignment horizontal="left" vertical="center" wrapText="1"/>
    </xf>
    <xf numFmtId="0" fontId="18" fillId="0" borderId="4" xfId="0" applyFont="1" applyFill="1" applyBorder="1" applyAlignment="1">
      <alignment horizontal="left" vertical="center" wrapText="1"/>
    </xf>
    <xf numFmtId="0" fontId="18" fillId="0" borderId="5" xfId="0" applyFont="1" applyFill="1" applyBorder="1" applyAlignment="1">
      <alignment horizontal="left" vertical="center" wrapText="1"/>
    </xf>
    <xf numFmtId="0" fontId="18" fillId="0" borderId="51" xfId="0" applyFont="1" applyFill="1" applyBorder="1" applyAlignment="1">
      <alignment horizontal="left" vertical="center" wrapText="1"/>
    </xf>
    <xf numFmtId="0" fontId="18" fillId="0" borderId="52" xfId="0" applyFont="1" applyFill="1" applyBorder="1" applyAlignment="1">
      <alignment horizontal="left" vertical="center" wrapText="1"/>
    </xf>
    <xf numFmtId="0" fontId="18" fillId="0" borderId="53" xfId="0" applyFont="1" applyFill="1" applyBorder="1" applyAlignment="1">
      <alignment horizontal="left" vertical="center" wrapText="1"/>
    </xf>
    <xf numFmtId="0" fontId="18" fillId="0" borderId="51" xfId="0" applyFont="1" applyFill="1" applyBorder="1" applyAlignment="1">
      <alignment horizontal="center"/>
    </xf>
    <xf numFmtId="0" fontId="18" fillId="0" borderId="52" xfId="0" applyFont="1" applyFill="1" applyBorder="1" applyAlignment="1">
      <alignment horizontal="center"/>
    </xf>
    <xf numFmtId="0" fontId="18" fillId="0" borderId="53" xfId="0" applyFont="1" applyFill="1" applyBorder="1" applyAlignment="1">
      <alignment horizontal="center"/>
    </xf>
    <xf numFmtId="0" fontId="31" fillId="11" borderId="3" xfId="0" applyFont="1" applyFill="1" applyBorder="1" applyAlignment="1">
      <alignment horizontal="center" vertical="center"/>
    </xf>
    <xf numFmtId="0" fontId="31" fillId="11" borderId="4" xfId="0" applyFont="1" applyFill="1" applyBorder="1" applyAlignment="1">
      <alignment horizontal="center" vertical="center"/>
    </xf>
    <xf numFmtId="0" fontId="31" fillId="11" borderId="5" xfId="0" applyFont="1" applyFill="1" applyBorder="1" applyAlignment="1">
      <alignment horizontal="center" vertical="center"/>
    </xf>
    <xf numFmtId="0" fontId="31" fillId="11" borderId="7" xfId="0" applyFont="1" applyFill="1" applyBorder="1" applyAlignment="1">
      <alignment horizontal="center" vertical="center"/>
    </xf>
    <xf numFmtId="0" fontId="16" fillId="2" borderId="3" xfId="0" applyFont="1" applyFill="1" applyBorder="1" applyAlignment="1">
      <alignment horizontal="left" vertical="center" wrapText="1"/>
    </xf>
    <xf numFmtId="0" fontId="16" fillId="2" borderId="4" xfId="0" applyFont="1" applyFill="1" applyBorder="1" applyAlignment="1">
      <alignment horizontal="left" vertical="center" wrapText="1"/>
    </xf>
    <xf numFmtId="0" fontId="16" fillId="2" borderId="5" xfId="0" applyFont="1" applyFill="1" applyBorder="1" applyAlignment="1">
      <alignment horizontal="left" vertical="center" wrapText="1"/>
    </xf>
    <xf numFmtId="0" fontId="16" fillId="2" borderId="3" xfId="0" applyFont="1" applyFill="1" applyBorder="1" applyAlignment="1">
      <alignment horizontal="center" vertical="center"/>
    </xf>
    <xf numFmtId="0" fontId="16" fillId="2" borderId="4" xfId="0" applyFont="1" applyFill="1" applyBorder="1" applyAlignment="1">
      <alignment horizontal="center" vertical="center"/>
    </xf>
    <xf numFmtId="0" fontId="16" fillId="2" borderId="5" xfId="0" applyFont="1" applyFill="1" applyBorder="1" applyAlignment="1">
      <alignment horizontal="center" vertical="center"/>
    </xf>
    <xf numFmtId="0" fontId="16" fillId="0" borderId="51" xfId="0" applyFont="1" applyFill="1" applyBorder="1" applyAlignment="1">
      <alignment vertical="center"/>
    </xf>
    <xf numFmtId="0" fontId="16" fillId="0" borderId="52" xfId="0" applyFont="1" applyFill="1" applyBorder="1" applyAlignment="1">
      <alignment vertical="center"/>
    </xf>
    <xf numFmtId="0" fontId="16" fillId="0" borderId="53" xfId="0" applyFont="1" applyFill="1" applyBorder="1" applyAlignment="1">
      <alignment vertical="center"/>
    </xf>
    <xf numFmtId="0" fontId="16" fillId="0" borderId="3" xfId="0" applyFont="1" applyFill="1" applyBorder="1" applyAlignment="1">
      <alignment vertical="center"/>
    </xf>
    <xf numFmtId="0" fontId="16" fillId="0" borderId="4" xfId="0" applyFont="1" applyFill="1" applyBorder="1" applyAlignment="1">
      <alignment vertical="center"/>
    </xf>
    <xf numFmtId="0" fontId="16" fillId="0" borderId="5" xfId="0" applyFont="1" applyFill="1" applyBorder="1" applyAlignment="1">
      <alignment vertical="center"/>
    </xf>
    <xf numFmtId="0" fontId="18" fillId="0" borderId="0" xfId="0" applyFont="1" applyFill="1" applyBorder="1" applyAlignment="1">
      <alignment horizontal="center" vertical="center"/>
    </xf>
    <xf numFmtId="0" fontId="16" fillId="2" borderId="6" xfId="0" applyFont="1" applyFill="1" applyBorder="1" applyAlignment="1">
      <alignment horizontal="center" vertical="center"/>
    </xf>
    <xf numFmtId="0" fontId="30" fillId="0" borderId="6" xfId="0" applyFont="1" applyBorder="1" applyAlignment="1" applyProtection="1">
      <alignment horizontal="center" vertical="center"/>
      <protection locked="0"/>
    </xf>
    <xf numFmtId="0" fontId="0" fillId="0" borderId="4" xfId="0" applyBorder="1" applyAlignment="1">
      <alignment horizontal="center"/>
    </xf>
    <xf numFmtId="0" fontId="0" fillId="0" borderId="5" xfId="0" applyBorder="1" applyAlignment="1">
      <alignment horizontal="center"/>
    </xf>
    <xf numFmtId="0" fontId="30" fillId="0" borderId="4" xfId="0" applyFont="1" applyFill="1" applyBorder="1" applyAlignment="1" applyProtection="1">
      <alignment horizontal="center" vertical="center"/>
      <protection locked="0"/>
    </xf>
    <xf numFmtId="0" fontId="30" fillId="0" borderId="5" xfId="0" applyFont="1" applyFill="1" applyBorder="1" applyAlignment="1" applyProtection="1">
      <alignment horizontal="center" vertical="center"/>
      <protection locked="0"/>
    </xf>
    <xf numFmtId="0" fontId="16" fillId="2" borderId="3" xfId="0" applyFont="1" applyFill="1" applyBorder="1" applyAlignment="1">
      <alignment horizontal="left" vertical="center"/>
    </xf>
    <xf numFmtId="0" fontId="16" fillId="2" borderId="4" xfId="0" applyFont="1" applyFill="1" applyBorder="1" applyAlignment="1">
      <alignment horizontal="left" vertical="center"/>
    </xf>
    <xf numFmtId="0" fontId="30" fillId="2" borderId="3" xfId="0" applyFont="1" applyFill="1" applyBorder="1" applyAlignment="1" applyProtection="1">
      <alignment horizontal="left" vertical="center"/>
      <protection locked="0"/>
    </xf>
    <xf numFmtId="0" fontId="30" fillId="2" borderId="4" xfId="0" applyFont="1" applyFill="1" applyBorder="1" applyAlignment="1" applyProtection="1">
      <alignment horizontal="left" vertical="center"/>
      <protection locked="0"/>
    </xf>
    <xf numFmtId="0" fontId="26" fillId="10" borderId="10" xfId="0" applyFont="1" applyFill="1" applyBorder="1" applyAlignment="1">
      <alignment horizontal="left" vertical="center" wrapText="1"/>
    </xf>
    <xf numFmtId="0" fontId="26" fillId="10" borderId="0" xfId="0" applyFont="1" applyFill="1" applyBorder="1" applyAlignment="1">
      <alignment horizontal="left" vertical="center" wrapText="1"/>
    </xf>
    <xf numFmtId="0" fontId="30" fillId="2" borderId="3" xfId="0" applyFont="1" applyFill="1" applyBorder="1" applyAlignment="1" applyProtection="1">
      <alignment horizontal="center" vertical="center"/>
      <protection locked="0"/>
    </xf>
    <xf numFmtId="0" fontId="30" fillId="2" borderId="4" xfId="0" applyFont="1" applyFill="1" applyBorder="1" applyAlignment="1" applyProtection="1">
      <alignment horizontal="center" vertical="center"/>
      <protection locked="0"/>
    </xf>
    <xf numFmtId="0" fontId="30" fillId="2" borderId="6" xfId="0" applyFont="1" applyFill="1" applyBorder="1" applyAlignment="1" applyProtection="1">
      <alignment horizontal="left" vertical="center"/>
      <protection locked="0"/>
    </xf>
    <xf numFmtId="0" fontId="30" fillId="2" borderId="3" xfId="0" applyFont="1" applyFill="1" applyBorder="1" applyAlignment="1">
      <alignment horizontal="center" vertical="center"/>
    </xf>
    <xf numFmtId="0" fontId="30" fillId="2" borderId="4" xfId="0" applyFont="1" applyFill="1" applyBorder="1" applyAlignment="1">
      <alignment horizontal="center" vertical="center"/>
    </xf>
    <xf numFmtId="0" fontId="18" fillId="0" borderId="6" xfId="0" applyFont="1" applyBorder="1" applyAlignment="1">
      <alignment horizontal="center" vertical="center"/>
    </xf>
    <xf numFmtId="0" fontId="16" fillId="2" borderId="9" xfId="0" applyFont="1" applyFill="1" applyBorder="1" applyAlignment="1">
      <alignment horizontal="left" vertical="center"/>
    </xf>
    <xf numFmtId="0" fontId="16" fillId="2" borderId="10" xfId="0" applyFont="1" applyFill="1" applyBorder="1" applyAlignment="1">
      <alignment horizontal="left" vertical="center"/>
    </xf>
    <xf numFmtId="0" fontId="16" fillId="2" borderId="11" xfId="0" applyFont="1" applyFill="1" applyBorder="1" applyAlignment="1">
      <alignment horizontal="left" vertical="center"/>
    </xf>
    <xf numFmtId="0" fontId="16" fillId="2" borderId="12" xfId="0" applyFont="1" applyFill="1" applyBorder="1" applyAlignment="1">
      <alignment horizontal="left" vertical="center"/>
    </xf>
    <xf numFmtId="0" fontId="16" fillId="2" borderId="8" xfId="0" applyFont="1" applyFill="1" applyBorder="1" applyAlignment="1">
      <alignment horizontal="left" vertical="center"/>
    </xf>
    <xf numFmtId="0" fontId="16" fillId="2" borderId="13" xfId="0" applyFont="1" applyFill="1" applyBorder="1" applyAlignment="1">
      <alignment horizontal="left" vertical="center"/>
    </xf>
    <xf numFmtId="0" fontId="16" fillId="2" borderId="57" xfId="0" applyFont="1" applyFill="1" applyBorder="1" applyAlignment="1">
      <alignment horizontal="center" vertical="center"/>
    </xf>
    <xf numFmtId="0" fontId="16" fillId="2" borderId="10" xfId="0" applyFont="1" applyFill="1" applyBorder="1" applyAlignment="1">
      <alignment horizontal="center" vertical="center"/>
    </xf>
    <xf numFmtId="0" fontId="16" fillId="2" borderId="56" xfId="0" applyFont="1" applyFill="1" applyBorder="1" applyAlignment="1">
      <alignment horizontal="center" vertical="center"/>
    </xf>
    <xf numFmtId="0" fontId="16" fillId="2" borderId="60" xfId="0" applyFont="1" applyFill="1" applyBorder="1" applyAlignment="1">
      <alignment horizontal="center" vertical="center"/>
    </xf>
    <xf numFmtId="0" fontId="16" fillId="2" borderId="59" xfId="0" applyFont="1" applyFill="1" applyBorder="1" applyAlignment="1">
      <alignment horizontal="center" vertical="center"/>
    </xf>
    <xf numFmtId="0" fontId="16" fillId="2" borderId="66" xfId="0" applyFont="1" applyFill="1" applyBorder="1" applyAlignment="1">
      <alignment horizontal="left" wrapText="1"/>
    </xf>
    <xf numFmtId="0" fontId="16" fillId="2" borderId="67" xfId="0" applyFont="1" applyFill="1" applyBorder="1" applyAlignment="1">
      <alignment horizontal="left"/>
    </xf>
    <xf numFmtId="0" fontId="16" fillId="2" borderId="68" xfId="0" applyFont="1" applyFill="1" applyBorder="1" applyAlignment="1">
      <alignment horizontal="left"/>
    </xf>
    <xf numFmtId="0" fontId="16" fillId="2" borderId="69" xfId="0" applyFont="1" applyFill="1" applyBorder="1" applyAlignment="1">
      <alignment horizontal="left"/>
    </xf>
    <xf numFmtId="0" fontId="16" fillId="2" borderId="70" xfId="0" applyFont="1" applyFill="1" applyBorder="1" applyAlignment="1">
      <alignment horizontal="left"/>
    </xf>
    <xf numFmtId="0" fontId="16" fillId="2" borderId="71" xfId="0" applyFont="1" applyFill="1" applyBorder="1" applyAlignment="1">
      <alignment horizontal="left"/>
    </xf>
    <xf numFmtId="0" fontId="16" fillId="2" borderId="57" xfId="0" applyFont="1" applyFill="1" applyBorder="1" applyAlignment="1">
      <alignment horizontal="center" vertical="center" wrapText="1"/>
    </xf>
    <xf numFmtId="0" fontId="16" fillId="2" borderId="56" xfId="0" applyFont="1" applyFill="1" applyBorder="1" applyAlignment="1">
      <alignment horizontal="center" vertical="center" wrapText="1"/>
    </xf>
    <xf numFmtId="0" fontId="16" fillId="2" borderId="61" xfId="0" applyFont="1" applyFill="1" applyBorder="1" applyAlignment="1">
      <alignment horizontal="center" vertical="center" wrapText="1"/>
    </xf>
    <xf numFmtId="0" fontId="16" fillId="2" borderId="58" xfId="0" applyFont="1" applyFill="1" applyBorder="1" applyAlignment="1">
      <alignment horizontal="center" vertical="center" wrapText="1"/>
    </xf>
    <xf numFmtId="0" fontId="16" fillId="2" borderId="13" xfId="0" applyFont="1" applyFill="1" applyBorder="1" applyAlignment="1">
      <alignment horizontal="center" vertical="center" wrapText="1"/>
    </xf>
    <xf numFmtId="0" fontId="18" fillId="0" borderId="54" xfId="0" applyFont="1" applyBorder="1" applyAlignment="1">
      <alignment horizontal="center"/>
    </xf>
    <xf numFmtId="0" fontId="16" fillId="2" borderId="61" xfId="0" applyFont="1" applyFill="1" applyBorder="1" applyAlignment="1">
      <alignment horizontal="center" vertical="center"/>
    </xf>
    <xf numFmtId="0" fontId="16" fillId="2" borderId="8" xfId="0" applyFont="1" applyFill="1" applyBorder="1" applyAlignment="1">
      <alignment horizontal="center" vertical="center"/>
    </xf>
    <xf numFmtId="0" fontId="16" fillId="2" borderId="58" xfId="0" applyFont="1" applyFill="1" applyBorder="1" applyAlignment="1">
      <alignment horizontal="center" vertical="center"/>
    </xf>
    <xf numFmtId="0" fontId="16" fillId="2" borderId="62" xfId="0" applyFont="1" applyFill="1" applyBorder="1" applyAlignment="1">
      <alignment horizontal="center" vertical="center"/>
    </xf>
    <xf numFmtId="0" fontId="16" fillId="2" borderId="63" xfId="0" applyFont="1" applyFill="1" applyBorder="1" applyAlignment="1">
      <alignment horizontal="center" vertical="center"/>
    </xf>
    <xf numFmtId="0" fontId="16" fillId="2" borderId="12" xfId="0" applyFont="1" applyFill="1" applyBorder="1" applyAlignment="1">
      <alignment horizontal="center" vertical="center"/>
    </xf>
    <xf numFmtId="0" fontId="16" fillId="2" borderId="64" xfId="0" applyFont="1" applyFill="1" applyBorder="1" applyAlignment="1">
      <alignment horizontal="center" vertical="center"/>
    </xf>
    <xf numFmtId="0" fontId="16" fillId="2" borderId="65" xfId="0" applyFont="1" applyFill="1" applyBorder="1" applyAlignment="1">
      <alignment horizontal="center" vertical="center"/>
    </xf>
    <xf numFmtId="0" fontId="16" fillId="2" borderId="6" xfId="0" applyFont="1" applyFill="1" applyBorder="1" applyAlignment="1">
      <alignment horizontal="center" wrapText="1"/>
    </xf>
    <xf numFmtId="0" fontId="18" fillId="0" borderId="51" xfId="0" applyFont="1" applyBorder="1" applyAlignment="1">
      <alignment horizontal="left" vertical="center"/>
    </xf>
    <xf numFmtId="0" fontId="18" fillId="0" borderId="52" xfId="0" applyFont="1" applyBorder="1" applyAlignment="1">
      <alignment horizontal="left" vertical="center"/>
    </xf>
    <xf numFmtId="0" fontId="18" fillId="0" borderId="53" xfId="0" applyFont="1" applyBorder="1" applyAlignment="1">
      <alignment horizontal="left" vertical="center"/>
    </xf>
    <xf numFmtId="0" fontId="26" fillId="11" borderId="3" xfId="0" applyFont="1" applyFill="1" applyBorder="1" applyAlignment="1">
      <alignment horizontal="center" vertical="center"/>
    </xf>
    <xf numFmtId="0" fontId="26" fillId="11" borderId="4" xfId="0" applyFont="1" applyFill="1" applyBorder="1" applyAlignment="1">
      <alignment horizontal="center" vertical="center"/>
    </xf>
    <xf numFmtId="0" fontId="26" fillId="11" borderId="5" xfId="0" applyFont="1" applyFill="1" applyBorder="1" applyAlignment="1">
      <alignment horizontal="center" vertical="center"/>
    </xf>
    <xf numFmtId="0" fontId="18" fillId="0" borderId="9" xfId="0" applyFont="1" applyFill="1" applyBorder="1" applyAlignment="1">
      <alignment vertical="center"/>
    </xf>
    <xf numFmtId="0" fontId="18" fillId="0" borderId="10" xfId="0" applyFont="1" applyFill="1" applyBorder="1" applyAlignment="1">
      <alignment vertical="center"/>
    </xf>
    <xf numFmtId="0" fontId="18" fillId="0" borderId="11" xfId="0" applyFont="1" applyFill="1" applyBorder="1" applyAlignment="1">
      <alignment vertical="center"/>
    </xf>
    <xf numFmtId="0" fontId="18" fillId="0" borderId="51" xfId="0" applyFont="1" applyFill="1" applyBorder="1" applyAlignment="1">
      <alignment vertical="center"/>
    </xf>
    <xf numFmtId="0" fontId="18" fillId="0" borderId="52" xfId="0" applyFont="1" applyFill="1" applyBorder="1" applyAlignment="1">
      <alignment vertical="center"/>
    </xf>
    <xf numFmtId="0" fontId="18" fillId="0" borderId="53" xfId="0" applyFont="1" applyFill="1" applyBorder="1" applyAlignment="1">
      <alignment vertical="center"/>
    </xf>
    <xf numFmtId="0" fontId="16" fillId="2" borderId="11" xfId="0" applyFont="1" applyFill="1" applyBorder="1" applyAlignment="1">
      <alignment horizontal="center" vertical="center"/>
    </xf>
    <xf numFmtId="0" fontId="16" fillId="2" borderId="13" xfId="0" applyFont="1" applyFill="1" applyBorder="1" applyAlignment="1">
      <alignment horizontal="center" vertical="center"/>
    </xf>
    <xf numFmtId="0" fontId="16" fillId="2" borderId="110" xfId="0" applyFont="1" applyFill="1" applyBorder="1" applyAlignment="1">
      <alignment horizontal="center" vertical="center" wrapText="1"/>
    </xf>
    <xf numFmtId="0" fontId="16" fillId="2" borderId="111" xfId="0" applyFont="1" applyFill="1" applyBorder="1" applyAlignment="1">
      <alignment horizontal="center" vertical="center" wrapText="1"/>
    </xf>
    <xf numFmtId="0" fontId="16" fillId="2" borderId="112" xfId="0" applyFont="1" applyFill="1" applyBorder="1" applyAlignment="1">
      <alignment horizontal="center" vertical="center" wrapText="1"/>
    </xf>
    <xf numFmtId="0" fontId="16" fillId="2" borderId="95" xfId="0" applyFont="1" applyFill="1" applyBorder="1" applyAlignment="1">
      <alignment horizontal="center" vertical="center" wrapText="1"/>
    </xf>
    <xf numFmtId="0" fontId="16" fillId="2" borderId="96" xfId="0" applyFont="1" applyFill="1" applyBorder="1" applyAlignment="1">
      <alignment horizontal="center" vertical="center" wrapText="1"/>
    </xf>
    <xf numFmtId="0" fontId="16" fillId="2" borderId="109" xfId="0" applyFont="1" applyFill="1" applyBorder="1" applyAlignment="1">
      <alignment horizontal="center" vertical="center" wrapText="1"/>
    </xf>
    <xf numFmtId="9" fontId="18" fillId="0" borderId="98" xfId="1" applyFont="1" applyBorder="1" applyAlignment="1">
      <alignment horizontal="center" vertical="center"/>
    </xf>
    <xf numFmtId="0" fontId="18" fillId="0" borderId="119" xfId="0" applyFont="1" applyBorder="1" applyAlignment="1">
      <alignment horizontal="center" vertical="center" wrapText="1"/>
    </xf>
    <xf numFmtId="0" fontId="17" fillId="0" borderId="108" xfId="0" applyFont="1" applyBorder="1" applyAlignment="1">
      <alignment horizontal="left" vertical="center"/>
    </xf>
    <xf numFmtId="0" fontId="17" fillId="0" borderId="101" xfId="0" applyFont="1" applyBorder="1" applyAlignment="1">
      <alignment horizontal="center" vertical="center"/>
    </xf>
    <xf numFmtId="0" fontId="18" fillId="0" borderId="116" xfId="0" applyFont="1" applyBorder="1" applyAlignment="1">
      <alignment horizontal="center" vertical="center" wrapText="1"/>
    </xf>
    <xf numFmtId="9" fontId="18" fillId="0" borderId="100" xfId="1" applyFont="1" applyBorder="1" applyAlignment="1">
      <alignment horizontal="center" vertical="center"/>
    </xf>
    <xf numFmtId="9" fontId="18" fillId="0" borderId="117" xfId="1" applyFont="1" applyBorder="1" applyAlignment="1">
      <alignment horizontal="center" vertical="center"/>
    </xf>
    <xf numFmtId="0" fontId="17" fillId="0" borderId="107" xfId="0" applyFont="1" applyBorder="1" applyAlignment="1">
      <alignment horizontal="left" vertical="center"/>
    </xf>
    <xf numFmtId="0" fontId="17" fillId="0" borderId="99" xfId="0" applyFont="1" applyBorder="1" applyAlignment="1">
      <alignment horizontal="center" vertical="center"/>
    </xf>
    <xf numFmtId="9" fontId="18" fillId="0" borderId="118" xfId="1" applyFont="1" applyBorder="1" applyAlignment="1">
      <alignment horizontal="center" vertical="center"/>
    </xf>
    <xf numFmtId="0" fontId="18" fillId="0" borderId="115" xfId="0" applyFont="1" applyBorder="1" applyAlignment="1">
      <alignment horizontal="center" vertical="center" wrapText="1"/>
    </xf>
    <xf numFmtId="0" fontId="16" fillId="2" borderId="104" xfId="0" applyFont="1" applyFill="1" applyBorder="1" applyAlignment="1">
      <alignment horizontal="center" vertical="center" wrapText="1"/>
    </xf>
    <xf numFmtId="0" fontId="30" fillId="2" borderId="104" xfId="0" applyFont="1" applyFill="1" applyBorder="1" applyAlignment="1">
      <alignment horizontal="center" vertical="center" wrapText="1"/>
    </xf>
    <xf numFmtId="0" fontId="30" fillId="2" borderId="114" xfId="0" applyFont="1" applyFill="1" applyBorder="1" applyAlignment="1">
      <alignment horizontal="center" vertical="center" wrapText="1"/>
    </xf>
    <xf numFmtId="0" fontId="17" fillId="0" borderId="106" xfId="0" applyFont="1" applyBorder="1" applyAlignment="1">
      <alignment horizontal="left" vertical="center"/>
    </xf>
    <xf numFmtId="0" fontId="18" fillId="0" borderId="101" xfId="0" applyFont="1" applyBorder="1" applyAlignment="1">
      <alignment horizontal="center"/>
    </xf>
    <xf numFmtId="0" fontId="16" fillId="2" borderId="105" xfId="0" applyFont="1" applyFill="1" applyBorder="1" applyAlignment="1">
      <alignment horizontal="center" vertical="center" wrapText="1"/>
    </xf>
    <xf numFmtId="0" fontId="16" fillId="2" borderId="103" xfId="0" applyFont="1" applyFill="1" applyBorder="1" applyAlignment="1">
      <alignment horizontal="center" vertical="center" wrapText="1"/>
    </xf>
    <xf numFmtId="0" fontId="16" fillId="2" borderId="97" xfId="0" applyFont="1" applyFill="1" applyBorder="1" applyAlignment="1">
      <alignment horizontal="center" vertical="center" wrapText="1"/>
    </xf>
    <xf numFmtId="0" fontId="16" fillId="2" borderId="113" xfId="0" applyFont="1" applyFill="1" applyBorder="1" applyAlignment="1">
      <alignment horizontal="center" vertical="center" wrapText="1"/>
    </xf>
    <xf numFmtId="0" fontId="16" fillId="2" borderId="102" xfId="0" applyFont="1" applyFill="1" applyBorder="1" applyAlignment="1">
      <alignment horizontal="center" vertical="center" wrapText="1"/>
    </xf>
    <xf numFmtId="0" fontId="18" fillId="0" borderId="100" xfId="0" applyFont="1" applyFill="1" applyBorder="1" applyAlignment="1">
      <alignment horizontal="left" vertical="center" wrapText="1"/>
    </xf>
    <xf numFmtId="0" fontId="18" fillId="0" borderId="101" xfId="0" applyFont="1" applyFill="1" applyBorder="1" applyAlignment="1">
      <alignment horizontal="left" vertical="center" wrapText="1"/>
    </xf>
    <xf numFmtId="0" fontId="18" fillId="0" borderId="100" xfId="0" applyFont="1" applyBorder="1" applyAlignment="1">
      <alignment horizontal="center"/>
    </xf>
    <xf numFmtId="0" fontId="18" fillId="0" borderId="99" xfId="0" applyFont="1" applyBorder="1" applyAlignment="1">
      <alignment horizontal="center"/>
    </xf>
    <xf numFmtId="0" fontId="18" fillId="0" borderId="98" xfId="0" applyFont="1" applyFill="1" applyBorder="1" applyAlignment="1">
      <alignment horizontal="left" vertical="center" wrapText="1"/>
    </xf>
    <xf numFmtId="0" fontId="18" fillId="0" borderId="99" xfId="0" applyFont="1" applyFill="1" applyBorder="1" applyAlignment="1">
      <alignment horizontal="left" vertical="center" wrapText="1"/>
    </xf>
    <xf numFmtId="0" fontId="18" fillId="0" borderId="98" xfId="0" applyFont="1" applyBorder="1" applyAlignment="1">
      <alignment horizontal="center"/>
    </xf>
    <xf numFmtId="0" fontId="18" fillId="0" borderId="98" xfId="0" applyFont="1" applyFill="1" applyBorder="1" applyAlignment="1">
      <alignment horizontal="center" vertical="center" wrapText="1"/>
    </xf>
    <xf numFmtId="0" fontId="18" fillId="0" borderId="99" xfId="0" applyFont="1" applyFill="1" applyBorder="1" applyAlignment="1">
      <alignment horizontal="center" vertical="center" wrapText="1"/>
    </xf>
    <xf numFmtId="0" fontId="16" fillId="2" borderId="95" xfId="0" applyFont="1" applyFill="1" applyBorder="1" applyAlignment="1">
      <alignment horizontal="left" vertical="center" wrapText="1"/>
    </xf>
    <xf numFmtId="0" fontId="16" fillId="2" borderId="96" xfId="0" applyFont="1" applyFill="1" applyBorder="1" applyAlignment="1">
      <alignment horizontal="left" vertical="center" wrapText="1"/>
    </xf>
    <xf numFmtId="0" fontId="16" fillId="2" borderId="97" xfId="0" applyFont="1" applyFill="1" applyBorder="1" applyAlignment="1">
      <alignment horizontal="left" vertical="center" wrapText="1"/>
    </xf>
    <xf numFmtId="0" fontId="16" fillId="2" borderId="103" xfId="0" applyFont="1" applyFill="1" applyBorder="1" applyAlignment="1">
      <alignment horizontal="center" vertical="center"/>
    </xf>
    <xf numFmtId="0" fontId="16" fillId="2" borderId="96" xfId="0" applyFont="1" applyFill="1" applyBorder="1" applyAlignment="1">
      <alignment horizontal="center" vertical="center"/>
    </xf>
    <xf numFmtId="0" fontId="16" fillId="2" borderId="102" xfId="0" applyFont="1" applyFill="1" applyBorder="1" applyAlignment="1">
      <alignment horizontal="center" vertical="center"/>
    </xf>
    <xf numFmtId="0" fontId="18" fillId="0" borderId="100" xfId="0" applyFont="1" applyBorder="1" applyAlignment="1">
      <alignment horizontal="left" vertical="center" wrapText="1"/>
    </xf>
    <xf numFmtId="0" fontId="18" fillId="0" borderId="101" xfId="0" applyFont="1" applyBorder="1" applyAlignment="1">
      <alignment horizontal="left" vertical="center" wrapText="1"/>
    </xf>
    <xf numFmtId="0" fontId="16" fillId="2" borderId="97" xfId="0" applyFont="1" applyFill="1" applyBorder="1" applyAlignment="1">
      <alignment horizontal="center" vertical="center"/>
    </xf>
    <xf numFmtId="0" fontId="18" fillId="0" borderId="98" xfId="0" applyFont="1" applyBorder="1" applyAlignment="1">
      <alignment horizontal="left" vertical="center" wrapText="1"/>
    </xf>
    <xf numFmtId="0" fontId="18" fillId="0" borderId="99" xfId="0" applyFont="1" applyBorder="1" applyAlignment="1">
      <alignment horizontal="left" vertical="center" wrapText="1"/>
    </xf>
    <xf numFmtId="0" fontId="18" fillId="0" borderId="98" xfId="0" applyFont="1" applyBorder="1" applyAlignment="1">
      <alignment horizontal="center" vertical="center" wrapText="1"/>
    </xf>
    <xf numFmtId="0" fontId="18" fillId="0" borderId="99" xfId="0" applyFont="1" applyBorder="1" applyAlignment="1">
      <alignment horizontal="center" vertical="center" wrapText="1"/>
    </xf>
    <xf numFmtId="0" fontId="16" fillId="2" borderId="104" xfId="0" applyFont="1" applyFill="1" applyBorder="1" applyAlignment="1">
      <alignment horizontal="center" wrapText="1"/>
    </xf>
    <xf numFmtId="0" fontId="37" fillId="0" borderId="1" xfId="0" applyFont="1" applyBorder="1" applyAlignment="1">
      <alignment horizontal="center" vertical="center" wrapText="1"/>
    </xf>
    <xf numFmtId="0" fontId="37" fillId="0" borderId="48" xfId="0" applyFont="1" applyBorder="1" applyAlignment="1">
      <alignment horizontal="center" vertical="center" wrapText="1"/>
    </xf>
    <xf numFmtId="0" fontId="37" fillId="0" borderId="50" xfId="0" applyFont="1" applyBorder="1" applyAlignment="1">
      <alignment horizontal="center" vertical="center" wrapText="1"/>
    </xf>
    <xf numFmtId="0" fontId="33" fillId="0" borderId="1" xfId="0" applyFont="1" applyBorder="1" applyAlignment="1">
      <alignment horizontal="center" vertical="center" wrapText="1"/>
    </xf>
    <xf numFmtId="0" fontId="17" fillId="0" borderId="0" xfId="0" applyFont="1" applyBorder="1" applyAlignment="1">
      <alignment horizontal="center" vertical="center"/>
    </xf>
    <xf numFmtId="0" fontId="19" fillId="13" borderId="3" xfId="0" applyFont="1" applyFill="1" applyBorder="1" applyAlignment="1">
      <alignment horizontal="center" vertical="center"/>
    </xf>
    <xf numFmtId="0" fontId="19" fillId="13" borderId="4" xfId="0" applyFont="1" applyFill="1" applyBorder="1" applyAlignment="1">
      <alignment horizontal="center" vertical="center"/>
    </xf>
    <xf numFmtId="0" fontId="19" fillId="13" borderId="5" xfId="0" applyFont="1" applyFill="1" applyBorder="1" applyAlignment="1">
      <alignment horizontal="center" vertical="center"/>
    </xf>
    <xf numFmtId="9" fontId="18" fillId="0" borderId="4" xfId="0" applyNumberFormat="1" applyFont="1" applyBorder="1" applyAlignment="1">
      <alignment horizontal="center" vertical="center"/>
    </xf>
    <xf numFmtId="0" fontId="18" fillId="0" borderId="3" xfId="0" applyFont="1" applyBorder="1" applyAlignment="1">
      <alignment horizontal="center" vertical="center"/>
    </xf>
    <xf numFmtId="0" fontId="18" fillId="0" borderId="30" xfId="0" applyFont="1" applyBorder="1" applyAlignment="1">
      <alignment horizontal="left" vertical="center" wrapText="1"/>
    </xf>
    <xf numFmtId="9" fontId="18" fillId="0" borderId="30" xfId="0" applyNumberFormat="1" applyFont="1" applyBorder="1" applyAlignment="1">
      <alignment horizontal="left" vertical="center"/>
    </xf>
    <xf numFmtId="0" fontId="18" fillId="0" borderId="34" xfId="0" applyFont="1" applyBorder="1" applyAlignment="1">
      <alignment horizontal="left" vertical="center"/>
    </xf>
    <xf numFmtId="1" fontId="18" fillId="0" borderId="6" xfId="0" applyNumberFormat="1" applyFont="1" applyBorder="1" applyAlignment="1">
      <alignment horizontal="center" vertical="center"/>
    </xf>
    <xf numFmtId="9" fontId="18" fillId="0" borderId="30" xfId="0" applyNumberFormat="1" applyFont="1" applyBorder="1" applyAlignment="1">
      <alignment horizontal="left" vertical="center" wrapText="1"/>
    </xf>
    <xf numFmtId="0" fontId="18" fillId="0" borderId="34" xfId="0" applyFont="1" applyBorder="1" applyAlignment="1">
      <alignment horizontal="left" vertical="center" wrapText="1"/>
    </xf>
    <xf numFmtId="9" fontId="18" fillId="0" borderId="34" xfId="0" applyNumberFormat="1" applyFont="1" applyBorder="1" applyAlignment="1">
      <alignment horizontal="left" vertical="center" wrapText="1"/>
    </xf>
    <xf numFmtId="9" fontId="18" fillId="0" borderId="4" xfId="0" applyNumberFormat="1" applyFont="1" applyBorder="1" applyAlignment="1">
      <alignment horizontal="left" vertical="center" wrapText="1"/>
    </xf>
    <xf numFmtId="0" fontId="18" fillId="0" borderId="33" xfId="0" applyFont="1" applyBorder="1" applyAlignment="1">
      <alignment horizontal="left" vertical="center" wrapText="1"/>
    </xf>
    <xf numFmtId="0" fontId="18" fillId="0" borderId="31" xfId="0" applyFont="1" applyBorder="1" applyAlignment="1">
      <alignment horizontal="left" vertical="center" wrapText="1"/>
    </xf>
    <xf numFmtId="0" fontId="17" fillId="0" borderId="30" xfId="0" applyFont="1" applyBorder="1" applyAlignment="1">
      <alignment horizontal="left" vertical="center"/>
    </xf>
    <xf numFmtId="0" fontId="16" fillId="5" borderId="6" xfId="0" applyFont="1" applyFill="1" applyBorder="1" applyAlignment="1">
      <alignment horizontal="center" vertical="center"/>
    </xf>
    <xf numFmtId="0" fontId="16" fillId="5" borderId="6" xfId="0" applyFont="1" applyFill="1" applyBorder="1" applyAlignment="1">
      <alignment horizontal="center" vertical="center" wrapText="1"/>
    </xf>
    <xf numFmtId="0" fontId="30" fillId="5" borderId="6" xfId="0" applyFont="1" applyFill="1" applyBorder="1" applyAlignment="1">
      <alignment horizontal="center" vertical="center" wrapText="1"/>
    </xf>
    <xf numFmtId="0" fontId="16" fillId="5" borderId="9" xfId="0" applyFont="1" applyFill="1" applyBorder="1" applyAlignment="1">
      <alignment horizontal="center" vertical="center" wrapText="1"/>
    </xf>
    <xf numFmtId="0" fontId="16" fillId="5" borderId="10" xfId="0" applyFont="1" applyFill="1" applyBorder="1" applyAlignment="1">
      <alignment horizontal="center" vertical="center" wrapText="1"/>
    </xf>
    <xf numFmtId="0" fontId="30" fillId="5" borderId="32" xfId="0" applyFont="1" applyFill="1" applyBorder="1" applyAlignment="1">
      <alignment horizontal="center" vertical="center" wrapText="1"/>
    </xf>
    <xf numFmtId="0" fontId="30" fillId="5" borderId="30" xfId="0" applyFont="1" applyFill="1" applyBorder="1" applyAlignment="1">
      <alignment horizontal="center" vertical="center" wrapText="1"/>
    </xf>
    <xf numFmtId="0" fontId="30" fillId="5" borderId="35" xfId="0" applyFont="1" applyFill="1" applyBorder="1" applyAlignment="1">
      <alignment horizontal="center" vertical="center" wrapText="1"/>
    </xf>
    <xf numFmtId="0" fontId="17" fillId="0" borderId="3" xfId="0" applyFont="1" applyBorder="1" applyAlignment="1">
      <alignment vertical="center" wrapText="1"/>
    </xf>
    <xf numFmtId="0" fontId="17" fillId="0" borderId="4" xfId="0" applyFont="1" applyBorder="1" applyAlignment="1">
      <alignment vertical="center" wrapText="1"/>
    </xf>
    <xf numFmtId="0" fontId="17" fillId="0" borderId="5" xfId="0" applyFont="1" applyBorder="1" applyAlignment="1">
      <alignment vertical="center" wrapText="1"/>
    </xf>
    <xf numFmtId="0" fontId="19" fillId="2" borderId="35" xfId="0" applyFont="1" applyFill="1" applyBorder="1" applyAlignment="1">
      <alignment horizontal="center" vertical="center" wrapText="1"/>
    </xf>
    <xf numFmtId="0" fontId="19" fillId="2" borderId="44" xfId="0" applyFont="1" applyFill="1" applyBorder="1" applyAlignment="1">
      <alignment horizontal="center" vertical="center" wrapText="1"/>
    </xf>
    <xf numFmtId="0" fontId="19" fillId="2" borderId="45" xfId="0" applyFont="1" applyFill="1" applyBorder="1" applyAlignment="1">
      <alignment horizontal="center" vertical="center" wrapText="1"/>
    </xf>
    <xf numFmtId="0" fontId="0" fillId="0" borderId="36" xfId="0" applyBorder="1" applyAlignment="1">
      <alignment horizontal="center"/>
    </xf>
    <xf numFmtId="0" fontId="0" fillId="0" borderId="37" xfId="0" applyBorder="1" applyAlignment="1">
      <alignment horizontal="center"/>
    </xf>
    <xf numFmtId="0" fontId="0" fillId="0" borderId="38" xfId="0" applyBorder="1" applyAlignment="1">
      <alignment horizontal="center"/>
    </xf>
    <xf numFmtId="0" fontId="0" fillId="0" borderId="39" xfId="0" applyBorder="1" applyAlignment="1">
      <alignment horizontal="center"/>
    </xf>
    <xf numFmtId="0" fontId="0" fillId="0" borderId="0" xfId="0" applyBorder="1" applyAlignment="1">
      <alignment horizontal="center"/>
    </xf>
    <xf numFmtId="0" fontId="0" fillId="0" borderId="40" xfId="0" applyBorder="1" applyAlignment="1">
      <alignment horizontal="center"/>
    </xf>
    <xf numFmtId="0" fontId="0" fillId="0" borderId="41" xfId="0" applyBorder="1" applyAlignment="1">
      <alignment horizontal="center"/>
    </xf>
    <xf numFmtId="0" fontId="0" fillId="0" borderId="42" xfId="0" applyBorder="1" applyAlignment="1">
      <alignment horizontal="center"/>
    </xf>
    <xf numFmtId="0" fontId="0" fillId="0" borderId="43" xfId="0" applyBorder="1" applyAlignment="1">
      <alignment horizontal="center"/>
    </xf>
    <xf numFmtId="0" fontId="19" fillId="2" borderId="36" xfId="0" applyFont="1" applyFill="1" applyBorder="1" applyAlignment="1">
      <alignment horizontal="center" vertical="center" wrapText="1"/>
    </xf>
    <xf numFmtId="0" fontId="19" fillId="2" borderId="37" xfId="0" applyFont="1" applyFill="1" applyBorder="1" applyAlignment="1">
      <alignment horizontal="center" vertical="center" wrapText="1"/>
    </xf>
    <xf numFmtId="0" fontId="19" fillId="2" borderId="38" xfId="0" applyFont="1" applyFill="1" applyBorder="1" applyAlignment="1">
      <alignment horizontal="center" vertical="center" wrapText="1"/>
    </xf>
    <xf numFmtId="0" fontId="19" fillId="2" borderId="41" xfId="0" applyFont="1" applyFill="1" applyBorder="1" applyAlignment="1">
      <alignment horizontal="center" vertical="center" wrapText="1"/>
    </xf>
    <xf numFmtId="0" fontId="19" fillId="2" borderId="42" xfId="0" applyFont="1" applyFill="1" applyBorder="1" applyAlignment="1">
      <alignment horizontal="center" vertical="center" wrapText="1"/>
    </xf>
    <xf numFmtId="0" fontId="19" fillId="2" borderId="43" xfId="0" applyFont="1" applyFill="1" applyBorder="1" applyAlignment="1">
      <alignment horizontal="center" vertical="center" wrapText="1"/>
    </xf>
    <xf numFmtId="165" fontId="27" fillId="0" borderId="6" xfId="2" applyNumberFormat="1" applyFont="1" applyBorder="1" applyAlignment="1">
      <alignment horizontal="center" vertical="center"/>
    </xf>
    <xf numFmtId="0" fontId="19" fillId="0" borderId="5" xfId="0" applyFont="1" applyBorder="1" applyAlignment="1">
      <alignment horizontal="center" vertical="center"/>
    </xf>
    <xf numFmtId="0" fontId="19" fillId="0" borderId="6" xfId="0" applyFont="1" applyBorder="1" applyAlignment="1">
      <alignment horizontal="center" vertical="center"/>
    </xf>
    <xf numFmtId="0" fontId="17" fillId="2" borderId="0" xfId="0" applyFont="1" applyFill="1" applyBorder="1" applyAlignment="1">
      <alignment horizontal="center" vertical="center"/>
    </xf>
    <xf numFmtId="0" fontId="19" fillId="2" borderId="36" xfId="0" applyFont="1" applyFill="1" applyBorder="1" applyAlignment="1">
      <alignment horizontal="left" vertical="center" wrapText="1"/>
    </xf>
    <xf numFmtId="0" fontId="19" fillId="2" borderId="37" xfId="0" applyFont="1" applyFill="1" applyBorder="1" applyAlignment="1">
      <alignment horizontal="left" vertical="center" wrapText="1"/>
    </xf>
    <xf numFmtId="0" fontId="19" fillId="2" borderId="38" xfId="0" applyFont="1" applyFill="1" applyBorder="1" applyAlignment="1">
      <alignment horizontal="left" vertical="center" wrapText="1"/>
    </xf>
    <xf numFmtId="0" fontId="19" fillId="2" borderId="39" xfId="0" applyFont="1" applyFill="1" applyBorder="1" applyAlignment="1">
      <alignment horizontal="left" vertical="center" wrapText="1"/>
    </xf>
    <xf numFmtId="0" fontId="19" fillId="2" borderId="0" xfId="0" applyFont="1" applyFill="1" applyBorder="1" applyAlignment="1">
      <alignment horizontal="left" vertical="center" wrapText="1"/>
    </xf>
    <xf numFmtId="0" fontId="19" fillId="2" borderId="40" xfId="0" applyFont="1" applyFill="1" applyBorder="1" applyAlignment="1">
      <alignment horizontal="left" vertical="center" wrapText="1"/>
    </xf>
    <xf numFmtId="0" fontId="19" fillId="2" borderId="41" xfId="0" applyFont="1" applyFill="1" applyBorder="1" applyAlignment="1">
      <alignment horizontal="left" vertical="center" wrapText="1"/>
    </xf>
    <xf numFmtId="0" fontId="19" fillId="2" borderId="42" xfId="0" applyFont="1" applyFill="1" applyBorder="1" applyAlignment="1">
      <alignment horizontal="left" vertical="center" wrapText="1"/>
    </xf>
    <xf numFmtId="0" fontId="19" fillId="2" borderId="43" xfId="0" applyFont="1" applyFill="1" applyBorder="1" applyAlignment="1">
      <alignment horizontal="left" vertical="center" wrapText="1"/>
    </xf>
    <xf numFmtId="0" fontId="19" fillId="2" borderId="39" xfId="0" applyFont="1" applyFill="1" applyBorder="1" applyAlignment="1">
      <alignment horizontal="center" vertical="center" wrapText="1"/>
    </xf>
    <xf numFmtId="0" fontId="19" fillId="2" borderId="40" xfId="0" applyFont="1" applyFill="1" applyBorder="1" applyAlignment="1">
      <alignment horizontal="center" vertical="center" wrapText="1"/>
    </xf>
    <xf numFmtId="0" fontId="17" fillId="2" borderId="6" xfId="0" applyFont="1" applyFill="1" applyBorder="1" applyAlignment="1">
      <alignment horizontal="center" vertical="center"/>
    </xf>
    <xf numFmtId="0" fontId="18" fillId="0" borderId="4" xfId="0" applyFont="1" applyBorder="1" applyAlignment="1">
      <alignment horizontal="center" vertical="center"/>
    </xf>
    <xf numFmtId="0" fontId="18" fillId="0" borderId="5" xfId="0" applyFont="1" applyBorder="1" applyAlignment="1">
      <alignment horizontal="center" vertical="center"/>
    </xf>
    <xf numFmtId="9" fontId="19" fillId="0" borderId="6" xfId="1" applyFont="1" applyBorder="1" applyAlignment="1">
      <alignment horizontal="center" vertical="center"/>
    </xf>
    <xf numFmtId="1" fontId="18" fillId="0" borderId="3" xfId="0" applyNumberFormat="1" applyFont="1" applyBorder="1" applyAlignment="1">
      <alignment horizontal="center" vertical="center"/>
    </xf>
    <xf numFmtId="1" fontId="18" fillId="0" borderId="5" xfId="0" applyNumberFormat="1" applyFont="1" applyBorder="1" applyAlignment="1">
      <alignment horizontal="center" vertical="center"/>
    </xf>
    <xf numFmtId="0" fontId="17" fillId="0" borderId="5" xfId="0" applyFont="1" applyBorder="1" applyAlignment="1">
      <alignment horizontal="left" vertical="center"/>
    </xf>
    <xf numFmtId="0" fontId="19" fillId="2" borderId="6" xfId="0" applyFont="1" applyFill="1" applyBorder="1" applyAlignment="1">
      <alignment horizontal="left" vertical="center" wrapText="1"/>
    </xf>
    <xf numFmtId="0" fontId="19" fillId="2" borderId="18" xfId="0" applyFont="1" applyFill="1" applyBorder="1" applyAlignment="1">
      <alignment horizontal="left" vertical="center" wrapText="1"/>
    </xf>
    <xf numFmtId="0" fontId="0" fillId="0" borderId="36" xfId="0" applyBorder="1" applyAlignment="1">
      <alignment horizontal="left" vertical="top"/>
    </xf>
    <xf numFmtId="0" fontId="0" fillId="0" borderId="37" xfId="0" applyBorder="1" applyAlignment="1">
      <alignment horizontal="left" vertical="top"/>
    </xf>
    <xf numFmtId="0" fontId="0" fillId="0" borderId="38" xfId="0" applyBorder="1" applyAlignment="1">
      <alignment horizontal="left" vertical="top"/>
    </xf>
    <xf numFmtId="0" fontId="0" fillId="0" borderId="39" xfId="0" applyBorder="1" applyAlignment="1">
      <alignment horizontal="left" vertical="top"/>
    </xf>
    <xf numFmtId="0" fontId="0" fillId="0" borderId="0" xfId="0" applyBorder="1" applyAlignment="1">
      <alignment horizontal="left" vertical="top"/>
    </xf>
    <xf numFmtId="0" fontId="0" fillId="0" borderId="40" xfId="0" applyBorder="1" applyAlignment="1">
      <alignment horizontal="left" vertical="top"/>
    </xf>
    <xf numFmtId="0" fontId="0" fillId="0" borderId="41" xfId="0" applyBorder="1" applyAlignment="1">
      <alignment horizontal="left" vertical="top"/>
    </xf>
    <xf numFmtId="0" fontId="0" fillId="0" borderId="42" xfId="0" applyBorder="1" applyAlignment="1">
      <alignment horizontal="left" vertical="top"/>
    </xf>
    <xf numFmtId="0" fontId="0" fillId="0" borderId="43" xfId="0" applyBorder="1" applyAlignment="1">
      <alignment horizontal="left" vertical="top"/>
    </xf>
    <xf numFmtId="0" fontId="16" fillId="0" borderId="3" xfId="0" applyFont="1" applyBorder="1" applyAlignment="1">
      <alignment horizontal="center" vertical="center" wrapText="1"/>
    </xf>
    <xf numFmtId="0" fontId="16" fillId="0" borderId="4" xfId="0" applyFont="1" applyBorder="1" applyAlignment="1">
      <alignment horizontal="center" vertical="center" wrapText="1"/>
    </xf>
    <xf numFmtId="0" fontId="16" fillId="0" borderId="5" xfId="0" applyFont="1" applyBorder="1" applyAlignment="1">
      <alignment horizontal="center" vertical="center" wrapText="1"/>
    </xf>
    <xf numFmtId="9" fontId="18" fillId="0" borderId="3" xfId="1" applyFont="1" applyFill="1" applyBorder="1" applyAlignment="1">
      <alignment horizontal="center" vertical="center"/>
    </xf>
    <xf numFmtId="9" fontId="18" fillId="0" borderId="4" xfId="1" applyFont="1" applyFill="1" applyBorder="1" applyAlignment="1">
      <alignment horizontal="center" vertical="center"/>
    </xf>
    <xf numFmtId="9" fontId="18" fillId="0" borderId="5" xfId="1" applyFont="1" applyFill="1" applyBorder="1" applyAlignment="1">
      <alignment horizontal="center" vertical="center"/>
    </xf>
    <xf numFmtId="9" fontId="18" fillId="0" borderId="3" xfId="0" applyNumberFormat="1" applyFont="1" applyBorder="1" applyAlignment="1">
      <alignment horizontal="center" vertical="center" wrapText="1"/>
    </xf>
    <xf numFmtId="0" fontId="0" fillId="0" borderId="6" xfId="0" applyBorder="1" applyAlignment="1">
      <alignment horizontal="center"/>
    </xf>
    <xf numFmtId="165" fontId="18" fillId="0" borderId="3" xfId="2" applyNumberFormat="1" applyFont="1" applyBorder="1" applyAlignment="1">
      <alignment horizontal="center" vertical="center"/>
    </xf>
    <xf numFmtId="165" fontId="18" fillId="0" borderId="4" xfId="2" applyNumberFormat="1" applyFont="1" applyBorder="1" applyAlignment="1">
      <alignment horizontal="center" vertical="center"/>
    </xf>
    <xf numFmtId="165" fontId="18" fillId="0" borderId="5" xfId="2" applyNumberFormat="1" applyFont="1" applyBorder="1" applyAlignment="1">
      <alignment horizontal="center" vertical="center"/>
    </xf>
    <xf numFmtId="1" fontId="17" fillId="0" borderId="3" xfId="0" applyNumberFormat="1" applyFont="1" applyBorder="1" applyAlignment="1">
      <alignment horizontal="center" vertical="center"/>
    </xf>
    <xf numFmtId="1" fontId="17" fillId="0" borderId="4" xfId="0" applyNumberFormat="1" applyFont="1" applyBorder="1" applyAlignment="1">
      <alignment horizontal="center" vertical="center"/>
    </xf>
    <xf numFmtId="1" fontId="17" fillId="0" borderId="5" xfId="0" applyNumberFormat="1" applyFont="1" applyBorder="1" applyAlignment="1">
      <alignment horizontal="center" vertical="center"/>
    </xf>
    <xf numFmtId="0" fontId="16" fillId="2" borderId="7" xfId="0" applyFont="1" applyFill="1" applyBorder="1" applyAlignment="1">
      <alignment horizontal="center" vertical="center"/>
    </xf>
    <xf numFmtId="0" fontId="16" fillId="2" borderId="0" xfId="0" applyFont="1" applyFill="1" applyBorder="1" applyAlignment="1">
      <alignment horizontal="center" vertical="center"/>
    </xf>
    <xf numFmtId="0" fontId="17" fillId="2" borderId="3" xfId="0" applyFont="1" applyFill="1" applyBorder="1" applyAlignment="1">
      <alignment horizontal="center" vertical="center"/>
    </xf>
    <xf numFmtId="0" fontId="17" fillId="2" borderId="4" xfId="0" applyFont="1" applyFill="1" applyBorder="1" applyAlignment="1">
      <alignment horizontal="center" vertical="center"/>
    </xf>
    <xf numFmtId="0" fontId="17" fillId="2" borderId="5" xfId="0" applyFont="1" applyFill="1" applyBorder="1" applyAlignment="1">
      <alignment horizontal="center" vertical="center"/>
    </xf>
    <xf numFmtId="0" fontId="17" fillId="2" borderId="6" xfId="0" applyFont="1" applyFill="1" applyBorder="1" applyAlignment="1">
      <alignment horizontal="center"/>
    </xf>
    <xf numFmtId="0" fontId="17" fillId="0" borderId="6" xfId="0" applyFont="1" applyBorder="1" applyAlignment="1">
      <alignment horizontal="center"/>
    </xf>
    <xf numFmtId="37" fontId="17" fillId="0" borderId="3" xfId="0" applyNumberFormat="1" applyFont="1" applyBorder="1" applyAlignment="1">
      <alignment horizontal="center" vertical="center"/>
    </xf>
    <xf numFmtId="37" fontId="17" fillId="0" borderId="4" xfId="0" applyNumberFormat="1" applyFont="1" applyBorder="1" applyAlignment="1">
      <alignment horizontal="center" vertical="center"/>
    </xf>
    <xf numFmtId="37" fontId="17" fillId="0" borderId="5" xfId="0" applyNumberFormat="1" applyFont="1" applyBorder="1" applyAlignment="1">
      <alignment horizontal="center" vertical="center"/>
    </xf>
    <xf numFmtId="0" fontId="19" fillId="2" borderId="3" xfId="0" applyFont="1" applyFill="1" applyBorder="1" applyAlignment="1">
      <alignment horizontal="left" vertical="center" wrapText="1"/>
    </xf>
    <xf numFmtId="0" fontId="19" fillId="2" borderId="4" xfId="0" applyFont="1" applyFill="1" applyBorder="1" applyAlignment="1">
      <alignment horizontal="left" vertical="center" wrapText="1"/>
    </xf>
    <xf numFmtId="165" fontId="17" fillId="0" borderId="4" xfId="2" applyNumberFormat="1" applyFont="1" applyBorder="1" applyAlignment="1">
      <alignment horizontal="center" vertical="center"/>
    </xf>
    <xf numFmtId="165" fontId="17" fillId="0" borderId="5" xfId="2" applyNumberFormat="1" applyFont="1" applyBorder="1" applyAlignment="1">
      <alignment horizontal="center" vertical="center"/>
    </xf>
    <xf numFmtId="0" fontId="19" fillId="2" borderId="9" xfId="0" applyFont="1" applyFill="1" applyBorder="1" applyAlignment="1">
      <alignment horizontal="left" vertical="center" wrapText="1"/>
    </xf>
    <xf numFmtId="0" fontId="19" fillId="2" borderId="10" xfId="0" applyFont="1" applyFill="1" applyBorder="1" applyAlignment="1">
      <alignment horizontal="left" vertical="center" wrapText="1"/>
    </xf>
    <xf numFmtId="0" fontId="19" fillId="2" borderId="12" xfId="0" applyFont="1" applyFill="1" applyBorder="1" applyAlignment="1">
      <alignment horizontal="left" vertical="center" wrapText="1"/>
    </xf>
    <xf numFmtId="0" fontId="19" fillId="2" borderId="8" xfId="0" applyFont="1" applyFill="1" applyBorder="1" applyAlignment="1">
      <alignment horizontal="left" vertical="center" wrapText="1"/>
    </xf>
    <xf numFmtId="0" fontId="19" fillId="0" borderId="10" xfId="0" applyFont="1" applyBorder="1" applyAlignment="1">
      <alignment horizontal="left" vertical="center" wrapText="1"/>
    </xf>
    <xf numFmtId="9" fontId="17" fillId="0" borderId="10" xfId="1" applyFont="1" applyFill="1" applyBorder="1" applyAlignment="1">
      <alignment horizontal="right" vertical="center"/>
    </xf>
    <xf numFmtId="9" fontId="17" fillId="0" borderId="11" xfId="1" applyFont="1" applyFill="1" applyBorder="1" applyAlignment="1">
      <alignment horizontal="right" vertical="center"/>
    </xf>
    <xf numFmtId="0" fontId="19" fillId="0" borderId="8" xfId="0" applyFont="1" applyBorder="1" applyAlignment="1">
      <alignment horizontal="left" vertical="center" wrapText="1"/>
    </xf>
    <xf numFmtId="9" fontId="17" fillId="0" borderId="8" xfId="1" applyFont="1" applyFill="1" applyBorder="1" applyAlignment="1">
      <alignment horizontal="right" vertical="center"/>
    </xf>
    <xf numFmtId="9" fontId="17" fillId="0" borderId="13" xfId="1" applyFont="1" applyFill="1" applyBorder="1" applyAlignment="1">
      <alignment horizontal="right" vertical="center"/>
    </xf>
    <xf numFmtId="0" fontId="22" fillId="0" borderId="6" xfId="0" applyFont="1" applyFill="1" applyBorder="1" applyAlignment="1" applyProtection="1">
      <alignment horizontal="center" vertical="center"/>
      <protection locked="0"/>
    </xf>
    <xf numFmtId="165" fontId="17" fillId="0" borderId="34" xfId="2" applyNumberFormat="1" applyFont="1" applyBorder="1" applyAlignment="1">
      <alignment horizontal="center" vertical="center"/>
    </xf>
    <xf numFmtId="165" fontId="17" fillId="0" borderId="6" xfId="2" applyNumberFormat="1" applyFont="1" applyBorder="1" applyAlignment="1">
      <alignment horizontal="center" vertical="center"/>
    </xf>
    <xf numFmtId="9" fontId="19" fillId="0" borderId="34" xfId="1" applyFont="1" applyBorder="1" applyAlignment="1">
      <alignment horizontal="center" vertical="center"/>
    </xf>
    <xf numFmtId="9" fontId="19" fillId="0" borderId="5" xfId="1" applyFont="1" applyBorder="1" applyAlignment="1">
      <alignment horizontal="center" vertical="center"/>
    </xf>
    <xf numFmtId="0" fontId="17" fillId="2" borderId="6" xfId="0" applyFont="1" applyFill="1" applyBorder="1" applyAlignment="1">
      <alignment horizontal="left"/>
    </xf>
    <xf numFmtId="0" fontId="3" fillId="0" borderId="2" xfId="0" applyFont="1" applyFill="1" applyBorder="1" applyAlignment="1">
      <alignment horizontal="center" vertical="center"/>
    </xf>
    <xf numFmtId="165" fontId="1" fillId="0" borderId="2" xfId="2" applyNumberFormat="1" applyFont="1" applyBorder="1" applyAlignment="1">
      <alignment horizontal="center" vertical="center" wrapText="1"/>
    </xf>
    <xf numFmtId="0" fontId="1" fillId="0" borderId="2" xfId="0" applyFont="1" applyBorder="1" applyAlignment="1">
      <alignment horizontal="center" vertical="center"/>
    </xf>
    <xf numFmtId="167" fontId="1" fillId="0" borderId="2" xfId="2" applyNumberFormat="1" applyFont="1" applyBorder="1" applyAlignment="1">
      <alignment horizontal="center" vertical="center" wrapText="1"/>
    </xf>
    <xf numFmtId="165" fontId="17" fillId="0" borderId="3" xfId="2" applyNumberFormat="1" applyFont="1" applyBorder="1" applyAlignment="1">
      <alignment horizontal="center" vertical="center"/>
    </xf>
    <xf numFmtId="0" fontId="19" fillId="0" borderId="6" xfId="0" applyFont="1" applyFill="1" applyBorder="1" applyAlignment="1">
      <alignment horizontal="left" vertical="top" wrapText="1"/>
    </xf>
    <xf numFmtId="0" fontId="17" fillId="0" borderId="3" xfId="0" applyFont="1" applyBorder="1" applyAlignment="1">
      <alignment horizontal="left" vertical="center" wrapText="1" indent="1"/>
    </xf>
    <xf numFmtId="0" fontId="17" fillId="0" borderId="4" xfId="0" applyFont="1" applyBorder="1" applyAlignment="1">
      <alignment horizontal="left" vertical="center" wrapText="1" indent="1"/>
    </xf>
    <xf numFmtId="0" fontId="17" fillId="0" borderId="5" xfId="0" applyFont="1" applyBorder="1" applyAlignment="1">
      <alignment horizontal="left" vertical="center" wrapText="1" indent="1"/>
    </xf>
    <xf numFmtId="0" fontId="18" fillId="0" borderId="33" xfId="0" applyFont="1" applyBorder="1" applyAlignment="1">
      <alignment horizontal="center" vertical="center" wrapText="1"/>
    </xf>
    <xf numFmtId="0" fontId="18" fillId="0" borderId="31" xfId="0" applyFont="1" applyBorder="1" applyAlignment="1">
      <alignment horizontal="center" vertical="center" wrapText="1"/>
    </xf>
    <xf numFmtId="9" fontId="18" fillId="0" borderId="30" xfId="0" applyNumberFormat="1" applyFont="1" applyBorder="1" applyAlignment="1">
      <alignment horizontal="center" vertical="center" wrapText="1"/>
    </xf>
    <xf numFmtId="9" fontId="18" fillId="0" borderId="34" xfId="0" applyNumberFormat="1" applyFont="1" applyBorder="1" applyAlignment="1">
      <alignment horizontal="center" vertical="center" wrapText="1"/>
    </xf>
    <xf numFmtId="9" fontId="18" fillId="0" borderId="4" xfId="0" applyNumberFormat="1" applyFont="1" applyBorder="1" applyAlignment="1">
      <alignment horizontal="center" vertical="center" wrapText="1"/>
    </xf>
    <xf numFmtId="9" fontId="18" fillId="0" borderId="30" xfId="0" applyNumberFormat="1" applyFont="1" applyBorder="1" applyAlignment="1">
      <alignment horizontal="center" vertical="center"/>
    </xf>
    <xf numFmtId="0" fontId="18" fillId="0" borderId="34" xfId="0" applyFont="1" applyBorder="1" applyAlignment="1">
      <alignment horizontal="center" vertical="center"/>
    </xf>
    <xf numFmtId="0" fontId="18" fillId="0" borderId="34" xfId="0" applyFont="1" applyBorder="1" applyAlignment="1">
      <alignment horizontal="center" vertical="center" wrapText="1"/>
    </xf>
    <xf numFmtId="0" fontId="18" fillId="0" borderId="30" xfId="0" applyFont="1" applyBorder="1" applyAlignment="1">
      <alignment horizontal="center" vertical="center" wrapText="1"/>
    </xf>
  </cellXfs>
  <cellStyles count="3">
    <cellStyle name="Comma" xfId="2" builtinId="3"/>
    <cellStyle name="Normal" xfId="0" builtinId="0"/>
    <cellStyle name="Percent" xfId="1" builtinId="5"/>
  </cellStyles>
  <dxfs count="15">
    <dxf>
      <alignment vertical="center" readingOrder="0"/>
    </dxf>
    <dxf>
      <alignment vertical="center" readingOrder="0"/>
    </dxf>
    <dxf>
      <alignment wrapText="1" readingOrder="0"/>
    </dxf>
    <dxf>
      <alignment wrapText="1" readingOrder="0"/>
    </dxf>
    <dxf>
      <numFmt numFmtId="165" formatCode="_(* #,##0_);_(* \(#,##0\);_(* &quot;-&quot;??_);_(@_)"/>
    </dxf>
    <dxf>
      <numFmt numFmtId="167" formatCode="_(* #,##0.0_);_(* \(#,##0.0\);_(* &quot;-&quot;??_);_(@_)"/>
    </dxf>
    <dxf>
      <numFmt numFmtId="35" formatCode="_(* #,##0.00_);_(* \(#,##0.00\);_(* &quot;-&quot;??_);_(@_)"/>
    </dxf>
    <dxf>
      <alignment wrapText="1" readingOrder="0"/>
    </dxf>
    <dxf>
      <numFmt numFmtId="165" formatCode="_(* #,##0_);_(* \(#,##0\);_(* &quot;-&quot;??_);_(@_)"/>
    </dxf>
    <dxf>
      <numFmt numFmtId="167" formatCode="_(* #,##0.0_);_(* \(#,##0.0\);_(* &quot;-&quot;??_);_(@_)"/>
    </dxf>
    <dxf>
      <numFmt numFmtId="35" formatCode="_(* #,##0.00_);_(* \(#,##0.00\);_(* &quot;-&quot;??_);_(@_)"/>
    </dxf>
    <dxf>
      <numFmt numFmtId="13" formatCode="0%"/>
    </dxf>
    <dxf>
      <alignment vertical="center" readingOrder="0"/>
    </dxf>
    <dxf>
      <alignment wrapText="1" readingOrder="0"/>
    </dxf>
    <dxf>
      <alignment wrapText="1" readingOrder="0"/>
    </dxf>
  </dxfs>
  <tableStyles count="0" defaultTableStyle="TableStyleMedium2" defaultPivotStyle="PivotStyleLight16"/>
  <colors>
    <mruColors>
      <color rgb="FFCC9900"/>
      <color rgb="FF00B050"/>
      <color rgb="FFA29E00"/>
      <color rgb="FFFF6600"/>
      <color rgb="FF9900CC"/>
      <color rgb="FFCC00CC"/>
      <color rgb="FF669900"/>
      <color rgb="FFFF9900"/>
      <color rgb="FF009900"/>
      <color rgb="FF00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000"/>
              <a:t>Indice de performance de la réponse</a:t>
            </a:r>
          </a:p>
        </c:rich>
      </c:tx>
      <c:layout>
        <c:manualLayout>
          <c:xMode val="edge"/>
          <c:yMode val="edge"/>
          <c:x val="0.23553955819127442"/>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fr-FR"/>
        </a:p>
      </c:txPr>
    </c:title>
    <c:autoTitleDeleted val="0"/>
    <c:plotArea>
      <c:layout>
        <c:manualLayout>
          <c:layoutTarget val="inner"/>
          <c:xMode val="edge"/>
          <c:yMode val="edge"/>
          <c:x val="0.13077995133066747"/>
          <c:y val="0.16784935027638406"/>
          <c:w val="0.82958813633383521"/>
          <c:h val="0.84514775882012083"/>
        </c:manualLayout>
      </c:layout>
      <c:doughnutChart>
        <c:varyColors val="1"/>
        <c:ser>
          <c:idx val="0"/>
          <c:order val="0"/>
          <c:dPt>
            <c:idx val="0"/>
            <c:bubble3D val="0"/>
            <c:spPr>
              <a:solidFill>
                <a:srgbClr val="C00000"/>
              </a:solidFill>
              <a:ln>
                <a:noFill/>
              </a:ln>
              <a:effectLst/>
            </c:spPr>
            <c:extLst>
              <c:ext xmlns:c16="http://schemas.microsoft.com/office/drawing/2014/chart" uri="{C3380CC4-5D6E-409C-BE32-E72D297353CC}">
                <c16:uniqueId val="{00000001-D2D8-4FCA-92F5-CEBF46CD9E2C}"/>
              </c:ext>
            </c:extLst>
          </c:dPt>
          <c:dPt>
            <c:idx val="1"/>
            <c:bubble3D val="0"/>
            <c:spPr>
              <a:solidFill>
                <a:srgbClr val="FF0000"/>
              </a:solidFill>
              <a:ln>
                <a:noFill/>
              </a:ln>
              <a:effectLst/>
            </c:spPr>
            <c:extLst>
              <c:ext xmlns:c16="http://schemas.microsoft.com/office/drawing/2014/chart" uri="{C3380CC4-5D6E-409C-BE32-E72D297353CC}">
                <c16:uniqueId val="{00000003-D2D8-4FCA-92F5-CEBF46CD9E2C}"/>
              </c:ext>
            </c:extLst>
          </c:dPt>
          <c:dPt>
            <c:idx val="2"/>
            <c:bubble3D val="0"/>
            <c:spPr>
              <a:solidFill>
                <a:srgbClr val="FF6600"/>
              </a:solidFill>
              <a:ln>
                <a:noFill/>
              </a:ln>
              <a:effectLst/>
            </c:spPr>
            <c:extLst>
              <c:ext xmlns:c16="http://schemas.microsoft.com/office/drawing/2014/chart" uri="{C3380CC4-5D6E-409C-BE32-E72D297353CC}">
                <c16:uniqueId val="{00000005-D2D8-4FCA-92F5-CEBF46CD9E2C}"/>
              </c:ext>
            </c:extLst>
          </c:dPt>
          <c:dPt>
            <c:idx val="3"/>
            <c:bubble3D val="0"/>
            <c:spPr>
              <a:solidFill>
                <a:srgbClr val="FF9933"/>
              </a:solidFill>
              <a:ln>
                <a:noFill/>
              </a:ln>
              <a:effectLst/>
            </c:spPr>
            <c:extLst>
              <c:ext xmlns:c16="http://schemas.microsoft.com/office/drawing/2014/chart" uri="{C3380CC4-5D6E-409C-BE32-E72D297353CC}">
                <c16:uniqueId val="{00000007-D2D8-4FCA-92F5-CEBF46CD9E2C}"/>
              </c:ext>
            </c:extLst>
          </c:dPt>
          <c:dPt>
            <c:idx val="4"/>
            <c:bubble3D val="0"/>
            <c:spPr>
              <a:solidFill>
                <a:srgbClr val="FFCC66"/>
              </a:solidFill>
              <a:ln>
                <a:noFill/>
              </a:ln>
              <a:effectLst/>
            </c:spPr>
            <c:extLst>
              <c:ext xmlns:c16="http://schemas.microsoft.com/office/drawing/2014/chart" uri="{C3380CC4-5D6E-409C-BE32-E72D297353CC}">
                <c16:uniqueId val="{00000009-D2D8-4FCA-92F5-CEBF46CD9E2C}"/>
              </c:ext>
            </c:extLst>
          </c:dPt>
          <c:dPt>
            <c:idx val="5"/>
            <c:bubble3D val="0"/>
            <c:spPr>
              <a:solidFill>
                <a:srgbClr val="FFFF00"/>
              </a:solidFill>
              <a:ln>
                <a:noFill/>
              </a:ln>
              <a:effectLst/>
            </c:spPr>
            <c:extLst>
              <c:ext xmlns:c16="http://schemas.microsoft.com/office/drawing/2014/chart" uri="{C3380CC4-5D6E-409C-BE32-E72D297353CC}">
                <c16:uniqueId val="{0000000B-D2D8-4FCA-92F5-CEBF46CD9E2C}"/>
              </c:ext>
            </c:extLst>
          </c:dPt>
          <c:dPt>
            <c:idx val="6"/>
            <c:bubble3D val="0"/>
            <c:spPr>
              <a:solidFill>
                <a:srgbClr val="92D050"/>
              </a:solidFill>
              <a:ln>
                <a:noFill/>
              </a:ln>
              <a:effectLst/>
            </c:spPr>
            <c:extLst>
              <c:ext xmlns:c16="http://schemas.microsoft.com/office/drawing/2014/chart" uri="{C3380CC4-5D6E-409C-BE32-E72D297353CC}">
                <c16:uniqueId val="{0000000D-D2D8-4FCA-92F5-CEBF46CD9E2C}"/>
              </c:ext>
            </c:extLst>
          </c:dPt>
          <c:dPt>
            <c:idx val="7"/>
            <c:bubble3D val="0"/>
            <c:spPr>
              <a:solidFill>
                <a:srgbClr val="00CC00"/>
              </a:solidFill>
              <a:ln>
                <a:noFill/>
              </a:ln>
              <a:effectLst/>
            </c:spPr>
            <c:extLst>
              <c:ext xmlns:c16="http://schemas.microsoft.com/office/drawing/2014/chart" uri="{C3380CC4-5D6E-409C-BE32-E72D297353CC}">
                <c16:uniqueId val="{0000000F-D2D8-4FCA-92F5-CEBF46CD9E2C}"/>
              </c:ext>
            </c:extLst>
          </c:dPt>
          <c:dPt>
            <c:idx val="8"/>
            <c:bubble3D val="0"/>
            <c:spPr>
              <a:solidFill>
                <a:srgbClr val="00B050"/>
              </a:solidFill>
              <a:ln>
                <a:noFill/>
              </a:ln>
              <a:effectLst/>
            </c:spPr>
            <c:extLst>
              <c:ext xmlns:c16="http://schemas.microsoft.com/office/drawing/2014/chart" uri="{C3380CC4-5D6E-409C-BE32-E72D297353CC}">
                <c16:uniqueId val="{00000011-D2D8-4FCA-92F5-CEBF46CD9E2C}"/>
              </c:ext>
            </c:extLst>
          </c:dPt>
          <c:dPt>
            <c:idx val="9"/>
            <c:bubble3D val="0"/>
            <c:spPr>
              <a:solidFill>
                <a:srgbClr val="009900"/>
              </a:solidFill>
              <a:ln>
                <a:noFill/>
              </a:ln>
              <a:effectLst/>
            </c:spPr>
            <c:extLst>
              <c:ext xmlns:c16="http://schemas.microsoft.com/office/drawing/2014/chart" uri="{C3380CC4-5D6E-409C-BE32-E72D297353CC}">
                <c16:uniqueId val="{00000013-D2D8-4FCA-92F5-CEBF46CD9E2C}"/>
              </c:ext>
            </c:extLst>
          </c:dPt>
          <c:dPt>
            <c:idx val="10"/>
            <c:bubble3D val="0"/>
            <c:spPr>
              <a:noFill/>
              <a:ln>
                <a:noFill/>
              </a:ln>
              <a:effectLst/>
            </c:spPr>
            <c:extLst>
              <c:ext xmlns:c16="http://schemas.microsoft.com/office/drawing/2014/chart" uri="{C3380CC4-5D6E-409C-BE32-E72D297353CC}">
                <c16:uniqueId val="{00000015-D2D8-4FCA-92F5-CEBF46CD9E2C}"/>
              </c:ext>
            </c:extLst>
          </c:dPt>
          <c:val>
            <c:numRef>
              <c:f>'Battery and speedometer chart'!$N$16:$N$26</c:f>
              <c:numCache>
                <c:formatCode>General</c:formatCode>
                <c:ptCount val="11"/>
                <c:pt idx="0">
                  <c:v>10</c:v>
                </c:pt>
                <c:pt idx="1">
                  <c:v>10</c:v>
                </c:pt>
                <c:pt idx="2">
                  <c:v>10</c:v>
                </c:pt>
                <c:pt idx="3">
                  <c:v>10</c:v>
                </c:pt>
                <c:pt idx="4">
                  <c:v>10</c:v>
                </c:pt>
                <c:pt idx="5">
                  <c:v>10</c:v>
                </c:pt>
                <c:pt idx="6">
                  <c:v>10</c:v>
                </c:pt>
                <c:pt idx="7">
                  <c:v>10</c:v>
                </c:pt>
                <c:pt idx="8">
                  <c:v>10</c:v>
                </c:pt>
                <c:pt idx="9">
                  <c:v>10</c:v>
                </c:pt>
                <c:pt idx="10">
                  <c:v>100</c:v>
                </c:pt>
              </c:numCache>
            </c:numRef>
          </c:val>
          <c:extLst>
            <c:ext xmlns:c16="http://schemas.microsoft.com/office/drawing/2014/chart" uri="{C3380CC4-5D6E-409C-BE32-E72D297353CC}">
              <c16:uniqueId val="{00000016-D2D8-4FCA-92F5-CEBF46CD9E2C}"/>
            </c:ext>
          </c:extLst>
        </c:ser>
        <c:dLbls>
          <c:showLegendKey val="0"/>
          <c:showVal val="0"/>
          <c:showCatName val="0"/>
          <c:showSerName val="0"/>
          <c:showPercent val="0"/>
          <c:showBubbleSize val="0"/>
          <c:showLeaderLines val="1"/>
        </c:dLbls>
        <c:firstSliceAng val="270"/>
        <c:holeSize val="50"/>
      </c:doughnutChart>
      <c:pieChart>
        <c:varyColors val="1"/>
        <c:ser>
          <c:idx val="1"/>
          <c:order val="1"/>
          <c:tx>
            <c:strRef>
              <c:f>'Battery and speedometer chart'!$P$16</c:f>
              <c:strCache>
                <c:ptCount val="1"/>
                <c:pt idx="0">
                  <c:v>Pointer</c:v>
                </c:pt>
              </c:strCache>
            </c:strRef>
          </c:tx>
          <c:spPr>
            <a:solidFill>
              <a:schemeClr val="tx1"/>
            </a:solidFill>
          </c:spPr>
          <c:dPt>
            <c:idx val="0"/>
            <c:bubble3D val="0"/>
            <c:spPr>
              <a:noFill/>
              <a:ln>
                <a:noFill/>
              </a:ln>
              <a:effectLst/>
            </c:spPr>
            <c:extLst>
              <c:ext xmlns:c16="http://schemas.microsoft.com/office/drawing/2014/chart" uri="{C3380CC4-5D6E-409C-BE32-E72D297353CC}">
                <c16:uniqueId val="{00000018-D2D8-4FCA-92F5-CEBF46CD9E2C}"/>
              </c:ext>
            </c:extLst>
          </c:dPt>
          <c:dPt>
            <c:idx val="1"/>
            <c:bubble3D val="0"/>
            <c:spPr>
              <a:solidFill>
                <a:schemeClr val="tx1"/>
              </a:solidFill>
              <a:ln>
                <a:noFill/>
              </a:ln>
              <a:effectLst/>
            </c:spPr>
            <c:extLst>
              <c:ext xmlns:c16="http://schemas.microsoft.com/office/drawing/2014/chart" uri="{C3380CC4-5D6E-409C-BE32-E72D297353CC}">
                <c16:uniqueId val="{0000001A-D2D8-4FCA-92F5-CEBF46CD9E2C}"/>
              </c:ext>
            </c:extLst>
          </c:dPt>
          <c:dPt>
            <c:idx val="2"/>
            <c:bubble3D val="0"/>
            <c:spPr>
              <a:noFill/>
              <a:ln>
                <a:noFill/>
              </a:ln>
              <a:effectLst/>
            </c:spPr>
            <c:extLst>
              <c:ext xmlns:c16="http://schemas.microsoft.com/office/drawing/2014/chart" uri="{C3380CC4-5D6E-409C-BE32-E72D297353CC}">
                <c16:uniqueId val="{0000001C-D2D8-4FCA-92F5-CEBF46CD9E2C}"/>
              </c:ext>
            </c:extLst>
          </c:dPt>
          <c:dLbls>
            <c:dLbl>
              <c:idx val="0"/>
              <c:delete val="1"/>
              <c:extLst>
                <c:ext xmlns:c15="http://schemas.microsoft.com/office/drawing/2012/chart" uri="{CE6537A1-D6FC-4f65-9D91-7224C49458BB}"/>
                <c:ext xmlns:c16="http://schemas.microsoft.com/office/drawing/2014/chart" uri="{C3380CC4-5D6E-409C-BE32-E72D297353CC}">
                  <c16:uniqueId val="{00000018-D2D8-4FCA-92F5-CEBF46CD9E2C}"/>
                </c:ext>
              </c:extLst>
            </c:dLbl>
            <c:dLbl>
              <c:idx val="1"/>
              <c:layout>
                <c:manualLayout>
                  <c:x val="3.5420621272118737E-3"/>
                  <c:y val="8.5823742361180091E-3"/>
                </c:manualLayout>
              </c:layout>
              <c:tx>
                <c:strRef>
                  <c:f>'Battery and speedometer chart'!$R$16</c:f>
                  <c:strCache>
                    <c:ptCount val="1"/>
                    <c:pt idx="0">
                      <c:v>36%</c:v>
                    </c:pt>
                  </c:strCache>
                </c:strRef>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2">
                          <a:lumMod val="75000"/>
                        </a:schemeClr>
                      </a:solidFill>
                      <a:latin typeface="+mn-lt"/>
                      <a:ea typeface="+mn-ea"/>
                      <a:cs typeface="+mn-cs"/>
                    </a:defRPr>
                  </a:pPr>
                  <a:endParaRPr lang="fr-FR"/>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dlblFTEntry>
                      <c15:txfldGUID>{FCA69866-052D-4B51-B000-7C716D968D05}</c15:txfldGUID>
                      <c15:f>'Battery and speedometer chart'!$R$16</c15:f>
                      <c15:dlblFieldTableCache>
                        <c:ptCount val="1"/>
                        <c:pt idx="0">
                          <c:v>36%</c:v>
                        </c:pt>
                      </c15:dlblFieldTableCache>
                    </c15:dlblFTEntry>
                  </c15:dlblFieldTable>
                  <c15:showDataLabelsRange val="0"/>
                </c:ext>
                <c:ext xmlns:c16="http://schemas.microsoft.com/office/drawing/2014/chart" uri="{C3380CC4-5D6E-409C-BE32-E72D297353CC}">
                  <c16:uniqueId val="{0000001A-D2D8-4FCA-92F5-CEBF46CD9E2C}"/>
                </c:ext>
              </c:extLst>
            </c:dLbl>
            <c:dLbl>
              <c:idx val="2"/>
              <c:delete val="1"/>
              <c:extLst>
                <c:ext xmlns:c15="http://schemas.microsoft.com/office/drawing/2012/chart" uri="{CE6537A1-D6FC-4f65-9D91-7224C49458BB}"/>
                <c:ext xmlns:c16="http://schemas.microsoft.com/office/drawing/2014/chart" uri="{C3380CC4-5D6E-409C-BE32-E72D297353CC}">
                  <c16:uniqueId val="{0000001C-D2D8-4FCA-92F5-CEBF46CD9E2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extLst>
          </c:dLbls>
          <c:val>
            <c:numRef>
              <c:f>'Battery and speedometer chart'!$Q$16:$Q$18</c:f>
              <c:numCache>
                <c:formatCode>General</c:formatCode>
                <c:ptCount val="3"/>
                <c:pt idx="0">
                  <c:v>5</c:v>
                </c:pt>
                <c:pt idx="1">
                  <c:v>0.1</c:v>
                </c:pt>
                <c:pt idx="2">
                  <c:v>22.9</c:v>
                </c:pt>
              </c:numCache>
            </c:numRef>
          </c:val>
          <c:extLst>
            <c:ext xmlns:c16="http://schemas.microsoft.com/office/drawing/2014/chart" uri="{C3380CC4-5D6E-409C-BE32-E72D297353CC}">
              <c16:uniqueId val="{0000001D-D2D8-4FCA-92F5-CEBF46CD9E2C}"/>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1200" b="1" i="0" baseline="0">
                <a:effectLst/>
              </a:rPr>
              <a:t>Proportion de zones satisfaisant les critères </a:t>
            </a:r>
            <a:endParaRPr lang="en-US" sz="1200">
              <a:effectLst/>
            </a:endParaRPr>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stacked"/>
        <c:varyColors val="0"/>
        <c:ser>
          <c:idx val="1"/>
          <c:order val="1"/>
          <c:spPr>
            <a:solidFill>
              <a:schemeClr val="accent2"/>
            </a:solidFill>
            <a:ln>
              <a:noFill/>
            </a:ln>
            <a:effectLst/>
          </c:spPr>
          <c:invertIfNegative val="0"/>
          <c:dPt>
            <c:idx val="0"/>
            <c:invertIfNegative val="0"/>
            <c:bubble3D val="0"/>
            <c:spPr>
              <a:solidFill>
                <a:srgbClr val="FF9900"/>
              </a:solidFill>
              <a:ln>
                <a:noFill/>
              </a:ln>
              <a:effectLst/>
            </c:spPr>
            <c:extLst>
              <c:ext xmlns:c16="http://schemas.microsoft.com/office/drawing/2014/chart" uri="{C3380CC4-5D6E-409C-BE32-E72D297353CC}">
                <c16:uniqueId val="{00000001-0B95-42ED-A283-2BACD15A1F49}"/>
              </c:ext>
            </c:extLst>
          </c:dPt>
          <c:dPt>
            <c:idx val="1"/>
            <c:invertIfNegative val="0"/>
            <c:bubble3D val="0"/>
            <c:spPr>
              <a:solidFill>
                <a:srgbClr val="669900"/>
              </a:solidFill>
              <a:ln>
                <a:noFill/>
              </a:ln>
              <a:effectLst/>
            </c:spPr>
            <c:extLst>
              <c:ext xmlns:c16="http://schemas.microsoft.com/office/drawing/2014/chart" uri="{C3380CC4-5D6E-409C-BE32-E72D297353CC}">
                <c16:uniqueId val="{00000003-0B95-42ED-A283-2BACD15A1F49}"/>
              </c:ext>
            </c:extLst>
          </c:dPt>
          <c:dPt>
            <c:idx val="2"/>
            <c:invertIfNegative val="0"/>
            <c:bubble3D val="0"/>
            <c:spPr>
              <a:solidFill>
                <a:srgbClr val="9900CC"/>
              </a:solidFill>
              <a:ln>
                <a:noFill/>
              </a:ln>
              <a:effectLst/>
            </c:spPr>
            <c:extLst>
              <c:ext xmlns:c16="http://schemas.microsoft.com/office/drawing/2014/chart" uri="{C3380CC4-5D6E-409C-BE32-E72D297353CC}">
                <c16:uniqueId val="{00000005-0B95-42ED-A283-2BACD15A1F49}"/>
              </c:ext>
            </c:extLst>
          </c:dPt>
          <c:dPt>
            <c:idx val="3"/>
            <c:invertIfNegative val="0"/>
            <c:bubble3D val="0"/>
            <c:spPr>
              <a:solidFill>
                <a:schemeClr val="accent4">
                  <a:lumMod val="50000"/>
                </a:schemeClr>
              </a:solidFill>
              <a:ln>
                <a:noFill/>
              </a:ln>
              <a:effectLst/>
            </c:spPr>
            <c:extLst>
              <c:ext xmlns:c16="http://schemas.microsoft.com/office/drawing/2014/chart" uri="{C3380CC4-5D6E-409C-BE32-E72D297353CC}">
                <c16:uniqueId val="{00000007-0B95-42ED-A283-2BACD15A1F49}"/>
              </c:ext>
            </c:extLst>
          </c:dPt>
          <c:dLbls>
            <c:dLbl>
              <c:idx val="2"/>
              <c:layout>
                <c:manualLayout>
                  <c:x val="0"/>
                  <c:y val="-0.10004032054182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95-42ED-A283-2BACD15A1F49}"/>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'Battery and speedometer chart'!$A$4:$A$7</c:f>
              <c:strCache>
                <c:ptCount val="4"/>
                <c:pt idx="0">
                  <c:v>Full capcity training</c:v>
                </c:pt>
                <c:pt idx="1">
                  <c:v>Adequate contract staff provision</c:v>
                </c:pt>
                <c:pt idx="2">
                  <c:v>Adequate physical resources</c:v>
                </c:pt>
                <c:pt idx="3">
                  <c:v>Availbility of MFI and PaSACCO</c:v>
                </c:pt>
              </c:strCache>
            </c:strRef>
          </c:cat>
          <c:val>
            <c:numRef>
              <c:f>'Battery and speedometer chart'!$F$4:$F$7</c:f>
              <c:numCache>
                <c:formatCode>0%</c:formatCode>
                <c:ptCount val="4"/>
                <c:pt idx="0">
                  <c:v>0.44444444444444442</c:v>
                </c:pt>
                <c:pt idx="1">
                  <c:v>0.61111111111111116</c:v>
                </c:pt>
                <c:pt idx="2">
                  <c:v>0.3888888888888889</c:v>
                </c:pt>
                <c:pt idx="3">
                  <c:v>0.72222222222222221</c:v>
                </c:pt>
              </c:numCache>
            </c:numRef>
          </c:val>
          <c:extLst>
            <c:ext xmlns:c16="http://schemas.microsoft.com/office/drawing/2014/chart" uri="{C3380CC4-5D6E-409C-BE32-E72D297353CC}">
              <c16:uniqueId val="{00000008-0B95-42ED-A283-2BACD15A1F49}"/>
            </c:ext>
          </c:extLst>
        </c:ser>
        <c:dLbls>
          <c:showLegendKey val="0"/>
          <c:showVal val="0"/>
          <c:showCatName val="0"/>
          <c:showSerName val="0"/>
          <c:showPercent val="0"/>
          <c:showBubbleSize val="0"/>
        </c:dLbls>
        <c:gapWidth val="243"/>
        <c:overlap val="100"/>
        <c:axId val="607839592"/>
        <c:axId val="607842872"/>
      </c:barChart>
      <c:barChart>
        <c:barDir val="col"/>
        <c:grouping val="stacked"/>
        <c:varyColors val="0"/>
        <c:ser>
          <c:idx val="0"/>
          <c:order val="0"/>
          <c:spPr>
            <a:blipFill dpi="0" rotWithShape="1">
              <a:blip xmlns:r="http://schemas.openxmlformats.org/officeDocument/2006/relationships" r:embed="rId3">
                <a:alphaModFix amt="80000"/>
              </a:blip>
              <a:srcRect/>
              <a:stretch>
                <a:fillRect/>
              </a:stretch>
            </a:blipFill>
            <a:ln>
              <a:noFill/>
            </a:ln>
            <a:effectLst/>
          </c:spPr>
          <c:invertIfNegative val="0"/>
          <c:pictureOptions>
            <c:pictureFormat val="stretch"/>
          </c:pictureOptions>
          <c:cat>
            <c:strRef>
              <c:f>'Battery and speedometer chart'!$A$4:$A$7</c:f>
              <c:strCache>
                <c:ptCount val="4"/>
                <c:pt idx="0">
                  <c:v>Full capcity training</c:v>
                </c:pt>
                <c:pt idx="1">
                  <c:v>Adequate contract staff provision</c:v>
                </c:pt>
                <c:pt idx="2">
                  <c:v>Adequate physical resources</c:v>
                </c:pt>
                <c:pt idx="3">
                  <c:v>Availbility of MFI and PaSACCO</c:v>
                </c:pt>
              </c:strCache>
            </c:strRef>
          </c:cat>
          <c:val>
            <c:numRef>
              <c:f>'Battery and speedometer chart'!$E$4:$E$7</c:f>
              <c:numCache>
                <c:formatCode>0%</c:formatCode>
                <c:ptCount val="4"/>
                <c:pt idx="0">
                  <c:v>1.1000000000000001</c:v>
                </c:pt>
                <c:pt idx="1">
                  <c:v>1.1000000000000001</c:v>
                </c:pt>
                <c:pt idx="2">
                  <c:v>1.1000000000000001</c:v>
                </c:pt>
                <c:pt idx="3">
                  <c:v>1.1000000000000001</c:v>
                </c:pt>
              </c:numCache>
            </c:numRef>
          </c:val>
          <c:extLst>
            <c:ext xmlns:c16="http://schemas.microsoft.com/office/drawing/2014/chart" uri="{C3380CC4-5D6E-409C-BE32-E72D297353CC}">
              <c16:uniqueId val="{00000009-0B95-42ED-A283-2BACD15A1F49}"/>
            </c:ext>
          </c:extLst>
        </c:ser>
        <c:dLbls>
          <c:showLegendKey val="0"/>
          <c:showVal val="0"/>
          <c:showCatName val="0"/>
          <c:showSerName val="0"/>
          <c:showPercent val="0"/>
          <c:showBubbleSize val="0"/>
        </c:dLbls>
        <c:gapWidth val="230"/>
        <c:overlap val="100"/>
        <c:axId val="513914304"/>
        <c:axId val="513912992"/>
      </c:barChart>
      <c:catAx>
        <c:axId val="607839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607842872"/>
        <c:crosses val="autoZero"/>
        <c:auto val="1"/>
        <c:lblAlgn val="ctr"/>
        <c:lblOffset val="100"/>
        <c:noMultiLvlLbl val="0"/>
      </c:catAx>
      <c:valAx>
        <c:axId val="607842872"/>
        <c:scaling>
          <c:orientation val="minMax"/>
        </c:scaling>
        <c:delete val="1"/>
        <c:axPos val="l"/>
        <c:numFmt formatCode="0%" sourceLinked="1"/>
        <c:majorTickMark val="none"/>
        <c:minorTickMark val="none"/>
        <c:tickLblPos val="nextTo"/>
        <c:crossAx val="607839592"/>
        <c:crosses val="autoZero"/>
        <c:crossBetween val="between"/>
      </c:valAx>
      <c:valAx>
        <c:axId val="513912992"/>
        <c:scaling>
          <c:orientation val="minMax"/>
        </c:scaling>
        <c:delete val="1"/>
        <c:axPos val="r"/>
        <c:numFmt formatCode="0%" sourceLinked="1"/>
        <c:majorTickMark val="out"/>
        <c:minorTickMark val="none"/>
        <c:tickLblPos val="nextTo"/>
        <c:crossAx val="513914304"/>
        <c:crosses val="max"/>
        <c:crossBetween val="between"/>
      </c:valAx>
      <c:catAx>
        <c:axId val="513914304"/>
        <c:scaling>
          <c:orientation val="minMax"/>
        </c:scaling>
        <c:delete val="1"/>
        <c:axPos val="b"/>
        <c:numFmt formatCode="General" sourceLinked="1"/>
        <c:majorTickMark val="out"/>
        <c:minorTickMark val="none"/>
        <c:tickLblPos val="nextTo"/>
        <c:crossAx val="51391299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1050" b="1" i="0" baseline="0">
                <a:effectLst/>
              </a:rPr>
              <a:t>% de bénéficiaires satisfaisant les critères </a:t>
            </a:r>
            <a:endParaRPr lang="en-US" sz="1050">
              <a:effectLst/>
            </a:endParaRPr>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stacked"/>
        <c:varyColors val="0"/>
        <c:ser>
          <c:idx val="1"/>
          <c:order val="1"/>
          <c:spPr>
            <a:solidFill>
              <a:schemeClr val="accent2"/>
            </a:solidFill>
            <a:ln>
              <a:noFill/>
            </a:ln>
            <a:effectLst/>
          </c:spPr>
          <c:invertIfNegative val="0"/>
          <c:dPt>
            <c:idx val="0"/>
            <c:invertIfNegative val="0"/>
            <c:bubble3D val="0"/>
            <c:spPr>
              <a:solidFill>
                <a:srgbClr val="FF9900"/>
              </a:solidFill>
              <a:ln>
                <a:noFill/>
              </a:ln>
              <a:effectLst/>
            </c:spPr>
            <c:extLst>
              <c:ext xmlns:c16="http://schemas.microsoft.com/office/drawing/2014/chart" uri="{C3380CC4-5D6E-409C-BE32-E72D297353CC}">
                <c16:uniqueId val="{00000001-0B95-42ED-A283-2BACD15A1F49}"/>
              </c:ext>
            </c:extLst>
          </c:dPt>
          <c:dPt>
            <c:idx val="1"/>
            <c:invertIfNegative val="0"/>
            <c:bubble3D val="0"/>
            <c:spPr>
              <a:solidFill>
                <a:srgbClr val="669900"/>
              </a:solidFill>
              <a:ln>
                <a:noFill/>
              </a:ln>
              <a:effectLst/>
            </c:spPr>
            <c:extLst>
              <c:ext xmlns:c16="http://schemas.microsoft.com/office/drawing/2014/chart" uri="{C3380CC4-5D6E-409C-BE32-E72D297353CC}">
                <c16:uniqueId val="{00000003-0B95-42ED-A283-2BACD15A1F49}"/>
              </c:ext>
            </c:extLst>
          </c:dPt>
          <c:dPt>
            <c:idx val="2"/>
            <c:invertIfNegative val="0"/>
            <c:bubble3D val="0"/>
            <c:spPr>
              <a:solidFill>
                <a:srgbClr val="9900CC"/>
              </a:solidFill>
              <a:ln>
                <a:noFill/>
              </a:ln>
              <a:effectLst/>
            </c:spPr>
            <c:extLst>
              <c:ext xmlns:c16="http://schemas.microsoft.com/office/drawing/2014/chart" uri="{C3380CC4-5D6E-409C-BE32-E72D297353CC}">
                <c16:uniqueId val="{00000005-0B95-42ED-A283-2BACD15A1F49}"/>
              </c:ext>
            </c:extLst>
          </c:dPt>
          <c:dPt>
            <c:idx val="3"/>
            <c:invertIfNegative val="0"/>
            <c:bubble3D val="0"/>
            <c:spPr>
              <a:solidFill>
                <a:schemeClr val="accent4">
                  <a:lumMod val="50000"/>
                </a:schemeClr>
              </a:solidFill>
              <a:ln>
                <a:noFill/>
              </a:ln>
              <a:effectLst/>
            </c:spPr>
            <c:extLst>
              <c:ext xmlns:c16="http://schemas.microsoft.com/office/drawing/2014/chart" uri="{C3380CC4-5D6E-409C-BE32-E72D297353CC}">
                <c16:uniqueId val="{00000007-0B95-42ED-A283-2BACD15A1F49}"/>
              </c:ext>
            </c:extLst>
          </c:dPt>
          <c:dLbls>
            <c:dLbl>
              <c:idx val="2"/>
              <c:layout>
                <c:manualLayout>
                  <c:x val="0"/>
                  <c:y val="-6.091859990767452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95-42ED-A283-2BACD15A1F49}"/>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'Battery and speedometer chart'!$A$4:$A$7</c:f>
              <c:strCache>
                <c:ptCount val="4"/>
                <c:pt idx="0">
                  <c:v>Full capcity training</c:v>
                </c:pt>
                <c:pt idx="1">
                  <c:v>Adequate contract staff provision</c:v>
                </c:pt>
                <c:pt idx="2">
                  <c:v>Adequate physical resources</c:v>
                </c:pt>
                <c:pt idx="3">
                  <c:v>Availbility of MFI and PaSACCO</c:v>
                </c:pt>
              </c:strCache>
            </c:strRef>
          </c:cat>
          <c:val>
            <c:numRef>
              <c:f>'Battery and speedometer chart'!$F$4:$F$7</c:f>
              <c:numCache>
                <c:formatCode>0%</c:formatCode>
                <c:ptCount val="4"/>
                <c:pt idx="0">
                  <c:v>0.44444444444444442</c:v>
                </c:pt>
                <c:pt idx="1">
                  <c:v>0.61111111111111116</c:v>
                </c:pt>
                <c:pt idx="2">
                  <c:v>0.3888888888888889</c:v>
                </c:pt>
                <c:pt idx="3">
                  <c:v>0.72222222222222221</c:v>
                </c:pt>
              </c:numCache>
            </c:numRef>
          </c:val>
          <c:extLst>
            <c:ext xmlns:c16="http://schemas.microsoft.com/office/drawing/2014/chart" uri="{C3380CC4-5D6E-409C-BE32-E72D297353CC}">
              <c16:uniqueId val="{00000008-0B95-42ED-A283-2BACD15A1F49}"/>
            </c:ext>
          </c:extLst>
        </c:ser>
        <c:dLbls>
          <c:showLegendKey val="0"/>
          <c:showVal val="0"/>
          <c:showCatName val="0"/>
          <c:showSerName val="0"/>
          <c:showPercent val="0"/>
          <c:showBubbleSize val="0"/>
        </c:dLbls>
        <c:gapWidth val="243"/>
        <c:overlap val="100"/>
        <c:axId val="607839592"/>
        <c:axId val="607842872"/>
      </c:barChart>
      <c:barChart>
        <c:barDir val="col"/>
        <c:grouping val="stacked"/>
        <c:varyColors val="0"/>
        <c:ser>
          <c:idx val="0"/>
          <c:order val="0"/>
          <c:spPr>
            <a:blipFill dpi="0" rotWithShape="1">
              <a:blip xmlns:r="http://schemas.openxmlformats.org/officeDocument/2006/relationships" r:embed="rId3">
                <a:alphaModFix amt="80000"/>
              </a:blip>
              <a:srcRect/>
              <a:stretch>
                <a:fillRect/>
              </a:stretch>
            </a:blipFill>
            <a:ln>
              <a:noFill/>
            </a:ln>
            <a:effectLst/>
          </c:spPr>
          <c:invertIfNegative val="0"/>
          <c:pictureOptions>
            <c:pictureFormat val="stretch"/>
          </c:pictureOptions>
          <c:cat>
            <c:strRef>
              <c:f>'Battery and speedometer chart'!$A$4:$A$7</c:f>
              <c:strCache>
                <c:ptCount val="4"/>
                <c:pt idx="0">
                  <c:v>Full capcity training</c:v>
                </c:pt>
                <c:pt idx="1">
                  <c:v>Adequate contract staff provision</c:v>
                </c:pt>
                <c:pt idx="2">
                  <c:v>Adequate physical resources</c:v>
                </c:pt>
                <c:pt idx="3">
                  <c:v>Availbility of MFI and PaSACCO</c:v>
                </c:pt>
              </c:strCache>
            </c:strRef>
          </c:cat>
          <c:val>
            <c:numRef>
              <c:f>'Battery and speedometer chart'!$E$4:$E$7</c:f>
              <c:numCache>
                <c:formatCode>0%</c:formatCode>
                <c:ptCount val="4"/>
                <c:pt idx="0">
                  <c:v>1.1000000000000001</c:v>
                </c:pt>
                <c:pt idx="1">
                  <c:v>1.1000000000000001</c:v>
                </c:pt>
                <c:pt idx="2">
                  <c:v>1.1000000000000001</c:v>
                </c:pt>
                <c:pt idx="3">
                  <c:v>1.1000000000000001</c:v>
                </c:pt>
              </c:numCache>
            </c:numRef>
          </c:val>
          <c:extLst>
            <c:ext xmlns:c16="http://schemas.microsoft.com/office/drawing/2014/chart" uri="{C3380CC4-5D6E-409C-BE32-E72D297353CC}">
              <c16:uniqueId val="{00000009-0B95-42ED-A283-2BACD15A1F49}"/>
            </c:ext>
          </c:extLst>
        </c:ser>
        <c:dLbls>
          <c:showLegendKey val="0"/>
          <c:showVal val="0"/>
          <c:showCatName val="0"/>
          <c:showSerName val="0"/>
          <c:showPercent val="0"/>
          <c:showBubbleSize val="0"/>
        </c:dLbls>
        <c:gapWidth val="230"/>
        <c:overlap val="100"/>
        <c:axId val="513914304"/>
        <c:axId val="513912992"/>
      </c:barChart>
      <c:catAx>
        <c:axId val="607839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607842872"/>
        <c:crosses val="autoZero"/>
        <c:auto val="1"/>
        <c:lblAlgn val="ctr"/>
        <c:lblOffset val="100"/>
        <c:noMultiLvlLbl val="0"/>
      </c:catAx>
      <c:valAx>
        <c:axId val="607842872"/>
        <c:scaling>
          <c:orientation val="minMax"/>
        </c:scaling>
        <c:delete val="1"/>
        <c:axPos val="l"/>
        <c:numFmt formatCode="0%" sourceLinked="1"/>
        <c:majorTickMark val="none"/>
        <c:minorTickMark val="none"/>
        <c:tickLblPos val="nextTo"/>
        <c:crossAx val="607839592"/>
        <c:crosses val="autoZero"/>
        <c:crossBetween val="between"/>
      </c:valAx>
      <c:valAx>
        <c:axId val="513912992"/>
        <c:scaling>
          <c:orientation val="minMax"/>
        </c:scaling>
        <c:delete val="1"/>
        <c:axPos val="r"/>
        <c:numFmt formatCode="0%" sourceLinked="1"/>
        <c:majorTickMark val="out"/>
        <c:minorTickMark val="none"/>
        <c:tickLblPos val="nextTo"/>
        <c:crossAx val="513914304"/>
        <c:crosses val="max"/>
        <c:crossBetween val="between"/>
      </c:valAx>
      <c:catAx>
        <c:axId val="513914304"/>
        <c:scaling>
          <c:orientation val="minMax"/>
        </c:scaling>
        <c:delete val="1"/>
        <c:axPos val="b"/>
        <c:numFmt formatCode="General" sourceLinked="1"/>
        <c:majorTickMark val="out"/>
        <c:minorTickMark val="none"/>
        <c:tickLblPos val="nextTo"/>
        <c:crossAx val="51391299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3FCB-4F55-A8C6-E368844EDE53}"/>
              </c:ext>
            </c:extLst>
          </c:dPt>
          <c:dPt>
            <c:idx val="1"/>
            <c:invertIfNegative val="0"/>
            <c:bubble3D val="0"/>
            <c:spPr>
              <a:solidFill>
                <a:srgbClr val="FF6600"/>
              </a:solidFill>
              <a:ln>
                <a:noFill/>
              </a:ln>
              <a:effectLst/>
            </c:spPr>
            <c:extLst>
              <c:ext xmlns:c16="http://schemas.microsoft.com/office/drawing/2014/chart" uri="{C3380CC4-5D6E-409C-BE32-E72D297353CC}">
                <c16:uniqueId val="{00000003-3FCB-4F55-A8C6-E368844EDE53}"/>
              </c:ext>
            </c:extLst>
          </c:dPt>
          <c:dPt>
            <c:idx val="2"/>
            <c:invertIfNegative val="0"/>
            <c:bubble3D val="0"/>
            <c:spPr>
              <a:solidFill>
                <a:srgbClr val="FFFF00"/>
              </a:solidFill>
              <a:ln>
                <a:noFill/>
              </a:ln>
              <a:effectLst/>
            </c:spPr>
            <c:extLst>
              <c:ext xmlns:c16="http://schemas.microsoft.com/office/drawing/2014/chart" uri="{C3380CC4-5D6E-409C-BE32-E72D297353CC}">
                <c16:uniqueId val="{00000005-3FCB-4F55-A8C6-E368844EDE53}"/>
              </c:ext>
            </c:extLst>
          </c:dPt>
          <c:dPt>
            <c:idx val="3"/>
            <c:invertIfNegative val="0"/>
            <c:bubble3D val="0"/>
            <c:spPr>
              <a:solidFill>
                <a:srgbClr val="00B050"/>
              </a:solidFill>
              <a:ln>
                <a:noFill/>
              </a:ln>
              <a:effectLst/>
            </c:spPr>
            <c:extLst>
              <c:ext xmlns:c16="http://schemas.microsoft.com/office/drawing/2014/chart" uri="{C3380CC4-5D6E-409C-BE32-E72D297353CC}">
                <c16:uniqueId val="{00000007-3FCB-4F55-A8C6-E368844EDE53}"/>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(4)'!$AP$8:$AP$11</c:f>
              <c:strCache>
                <c:ptCount val="4"/>
                <c:pt idx="0">
                  <c:v>&lt; 50%</c:v>
                </c:pt>
                <c:pt idx="1">
                  <c:v>[50%, 75%[</c:v>
                </c:pt>
                <c:pt idx="2">
                  <c:v>[75%, 90%[</c:v>
                </c:pt>
                <c:pt idx="3">
                  <c:v> =&gt; 90%</c:v>
                </c:pt>
              </c:strCache>
            </c:strRef>
          </c:cat>
          <c:val>
            <c:numRef>
              <c:f>'Dashboard (4)'!$AQ$8:$AQ$11</c:f>
              <c:numCache>
                <c:formatCode>0%</c:formatCode>
                <c:ptCount val="4"/>
                <c:pt idx="0">
                  <c:v>0.4</c:v>
                </c:pt>
                <c:pt idx="1">
                  <c:v>0.3</c:v>
                </c:pt>
                <c:pt idx="2">
                  <c:v>0.2</c:v>
                </c:pt>
                <c:pt idx="3">
                  <c:v>0.1</c:v>
                </c:pt>
              </c:numCache>
            </c:numRef>
          </c:val>
          <c:extLst>
            <c:ext xmlns:c16="http://schemas.microsoft.com/office/drawing/2014/chart" uri="{C3380CC4-5D6E-409C-BE32-E72D297353CC}">
              <c16:uniqueId val="{00000008-3FCB-4F55-A8C6-E368844EDE53}"/>
            </c:ext>
          </c:extLst>
        </c:ser>
        <c:dLbls>
          <c:showLegendKey val="0"/>
          <c:showVal val="0"/>
          <c:showCatName val="0"/>
          <c:showSerName val="0"/>
          <c:showPercent val="0"/>
          <c:showBubbleSize val="0"/>
        </c:dLbls>
        <c:gapWidth val="219"/>
        <c:overlap val="-27"/>
        <c:axId val="1453013312"/>
        <c:axId val="1453018304"/>
      </c:barChart>
      <c:catAx>
        <c:axId val="1453013312"/>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r>
                  <a:rPr lang="fr-FR" sz="700" b="1"/>
                  <a:t>Valeur paquet</a:t>
                </a:r>
                <a:r>
                  <a:rPr lang="fr-FR" sz="700" b="1" baseline="0"/>
                  <a:t> de réponse</a:t>
                </a:r>
                <a:r>
                  <a:rPr lang="fr-FR" sz="700" b="1"/>
                  <a:t> distribué vs standard</a:t>
                </a:r>
              </a:p>
            </c:rich>
          </c:tx>
          <c:layout>
            <c:manualLayout>
              <c:xMode val="edge"/>
              <c:yMode val="edge"/>
              <c:x val="0.34719126799185251"/>
              <c:y val="0.86969973753280838"/>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fr-FR"/>
          </a:p>
        </c:txPr>
        <c:crossAx val="1453018304"/>
        <c:crosses val="autoZero"/>
        <c:auto val="1"/>
        <c:lblAlgn val="ctr"/>
        <c:lblOffset val="100"/>
        <c:noMultiLvlLbl val="0"/>
      </c:catAx>
      <c:valAx>
        <c:axId val="1453018304"/>
        <c:scaling>
          <c:orientation val="minMax"/>
        </c:scaling>
        <c:delete val="1"/>
        <c:axPos val="l"/>
        <c:title>
          <c:tx>
            <c:rich>
              <a:bodyPr rot="-54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r>
                  <a:rPr lang="fr-FR" sz="700" b="1"/>
                  <a:t>% de clients</a:t>
                </a:r>
              </a:p>
            </c:rich>
          </c:tx>
          <c:overlay val="0"/>
          <c:spPr>
            <a:noFill/>
            <a:ln>
              <a:noFill/>
            </a:ln>
            <a:effectLst/>
          </c:spPr>
          <c:txPr>
            <a:bodyPr rot="-54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crossAx val="145301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B55C-444F-B647-B734D63D966C}"/>
              </c:ext>
            </c:extLst>
          </c:dPt>
          <c:dPt>
            <c:idx val="1"/>
            <c:invertIfNegative val="0"/>
            <c:bubble3D val="0"/>
            <c:spPr>
              <a:solidFill>
                <a:srgbClr val="FFC000"/>
              </a:solidFill>
              <a:ln>
                <a:noFill/>
              </a:ln>
              <a:effectLst/>
            </c:spPr>
            <c:extLst>
              <c:ext xmlns:c16="http://schemas.microsoft.com/office/drawing/2014/chart" uri="{C3380CC4-5D6E-409C-BE32-E72D297353CC}">
                <c16:uniqueId val="{00000003-B55C-444F-B647-B734D63D966C}"/>
              </c:ext>
            </c:extLst>
          </c:dPt>
          <c:dPt>
            <c:idx val="2"/>
            <c:invertIfNegative val="0"/>
            <c:bubble3D val="0"/>
            <c:spPr>
              <a:solidFill>
                <a:srgbClr val="FF0000"/>
              </a:solidFill>
              <a:ln>
                <a:noFill/>
              </a:ln>
              <a:effectLst/>
            </c:spPr>
            <c:extLst>
              <c:ext xmlns:c16="http://schemas.microsoft.com/office/drawing/2014/chart" uri="{C3380CC4-5D6E-409C-BE32-E72D297353CC}">
                <c16:uniqueId val="{00000005-B55C-444F-B647-B734D63D966C}"/>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(4)'!$AP$14:$AP$16</c:f>
              <c:strCache>
                <c:ptCount val="3"/>
                <c:pt idx="0">
                  <c:v>Période Préconisée (PP)</c:v>
                </c:pt>
                <c:pt idx="1">
                  <c:v>[PP, + 6 mois[</c:v>
                </c:pt>
                <c:pt idx="2">
                  <c:v>&gt; + 6 mois après PP</c:v>
                </c:pt>
              </c:strCache>
            </c:strRef>
          </c:cat>
          <c:val>
            <c:numRef>
              <c:f>'Dashboard (4)'!$AQ$14:$AQ$16</c:f>
              <c:numCache>
                <c:formatCode>0%</c:formatCode>
                <c:ptCount val="3"/>
                <c:pt idx="0">
                  <c:v>0.2</c:v>
                </c:pt>
                <c:pt idx="1">
                  <c:v>0.45</c:v>
                </c:pt>
                <c:pt idx="2">
                  <c:v>0.35000000000000003</c:v>
                </c:pt>
              </c:numCache>
            </c:numRef>
          </c:val>
          <c:extLst>
            <c:ext xmlns:c16="http://schemas.microsoft.com/office/drawing/2014/chart" uri="{C3380CC4-5D6E-409C-BE32-E72D297353CC}">
              <c16:uniqueId val="{00000006-B55C-444F-B647-B734D63D966C}"/>
            </c:ext>
          </c:extLst>
        </c:ser>
        <c:dLbls>
          <c:dLblPos val="inEnd"/>
          <c:showLegendKey val="0"/>
          <c:showVal val="1"/>
          <c:showCatName val="0"/>
          <c:showSerName val="0"/>
          <c:showPercent val="0"/>
          <c:showBubbleSize val="0"/>
        </c:dLbls>
        <c:gapWidth val="182"/>
        <c:axId val="1451540560"/>
        <c:axId val="1451542224"/>
      </c:barChart>
      <c:catAx>
        <c:axId val="1451540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fr-FR"/>
          </a:p>
        </c:txPr>
        <c:crossAx val="1451542224"/>
        <c:crosses val="autoZero"/>
        <c:auto val="1"/>
        <c:lblAlgn val="ctr"/>
        <c:lblOffset val="100"/>
        <c:noMultiLvlLbl val="0"/>
      </c:catAx>
      <c:valAx>
        <c:axId val="1451542224"/>
        <c:scaling>
          <c:orientation val="minMax"/>
        </c:scaling>
        <c:delete val="1"/>
        <c:axPos val="b"/>
        <c:title>
          <c:tx>
            <c:rich>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r>
                  <a:rPr lang="fr-FR" sz="800" b="1"/>
                  <a:t>% de bénéficiaires ayant reçu un</a:t>
                </a:r>
                <a:r>
                  <a:rPr lang="fr-FR" sz="800" b="1" baseline="0"/>
                  <a:t> paquet de réponse</a:t>
                </a:r>
                <a:endParaRPr lang="fr-FR" sz="800" b="1"/>
              </a:p>
            </c:rich>
          </c:tx>
          <c:layout>
            <c:manualLayout>
              <c:xMode val="edge"/>
              <c:yMode val="edge"/>
              <c:x val="0.13411504638088007"/>
              <c:y val="0.80014212557928621"/>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crossAx val="145154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900" b="1"/>
              <a:t>Proportion</a:t>
            </a:r>
            <a:r>
              <a:rPr lang="en-US" sz="900" b="1" baseline="0"/>
              <a:t> of contract staff vs standard (4 contract staff / woreda)</a:t>
            </a:r>
            <a:endParaRPr lang="en-US" sz="900" b="1"/>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dLbls>
            <c:dLbl>
              <c:idx val="1"/>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rgbClr val="FF0000"/>
                      </a:solidFill>
                      <a:latin typeface="+mn-lt"/>
                      <a:ea typeface="+mn-ea"/>
                      <a:cs typeface="+mn-cs"/>
                    </a:defRPr>
                  </a:pPr>
                  <a:endParaRPr lang="fr-FR"/>
                </a:p>
              </c:txPr>
              <c:showLegendKey val="0"/>
              <c:showVal val="1"/>
              <c:showCatName val="0"/>
              <c:showSerName val="0"/>
              <c:showPercent val="0"/>
              <c:showBubbleSize val="0"/>
              <c:extLst>
                <c:ext xmlns:c16="http://schemas.microsoft.com/office/drawing/2014/chart" uri="{C3380CC4-5D6E-409C-BE32-E72D297353CC}">
                  <c16:uniqueId val="{00000000-F981-45A0-947E-B0C487DE0011}"/>
                </c:ext>
              </c:extLst>
            </c:dLbl>
            <c:dLbl>
              <c:idx val="6"/>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rgbClr val="FFC000"/>
                      </a:solidFill>
                      <a:latin typeface="+mn-lt"/>
                      <a:ea typeface="+mn-ea"/>
                      <a:cs typeface="+mn-cs"/>
                    </a:defRPr>
                  </a:pPr>
                  <a:endParaRPr lang="fr-FR"/>
                </a:p>
              </c:txPr>
              <c:showLegendKey val="0"/>
              <c:showVal val="1"/>
              <c:showCatName val="0"/>
              <c:showSerName val="0"/>
              <c:showPercent val="0"/>
              <c:showBubbleSize val="0"/>
              <c:extLst>
                <c:ext xmlns:c16="http://schemas.microsoft.com/office/drawing/2014/chart" uri="{C3380CC4-5D6E-409C-BE32-E72D297353CC}">
                  <c16:uniqueId val="{00000001-F981-45A0-947E-B0C487DE0011}"/>
                </c:ext>
              </c:extLst>
            </c:dLbl>
            <c:dLbl>
              <c:idx val="1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rgbClr val="FFC000"/>
                      </a:solidFill>
                      <a:latin typeface="+mn-lt"/>
                      <a:ea typeface="+mn-ea"/>
                      <a:cs typeface="+mn-cs"/>
                    </a:defRPr>
                  </a:pPr>
                  <a:endParaRPr lang="fr-FR"/>
                </a:p>
              </c:txPr>
              <c:showLegendKey val="0"/>
              <c:showVal val="1"/>
              <c:showCatName val="0"/>
              <c:showSerName val="0"/>
              <c:showPercent val="0"/>
              <c:showBubbleSize val="0"/>
              <c:extLst>
                <c:ext xmlns:c16="http://schemas.microsoft.com/office/drawing/2014/chart" uri="{C3380CC4-5D6E-409C-BE32-E72D297353CC}">
                  <c16:uniqueId val="{00000002-F981-45A0-947E-B0C487DE0011}"/>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'Woreda scorecard'!$C$3:$C$16</c:f>
              <c:strCache>
                <c:ptCount val="14"/>
                <c:pt idx="0">
                  <c:v>Danot</c:v>
                </c:pt>
                <c:pt idx="1">
                  <c:v>Kabribayah</c:v>
                </c:pt>
                <c:pt idx="2">
                  <c:v>Bokh</c:v>
                </c:pt>
                <c:pt idx="3">
                  <c:v>Dhagahbour</c:v>
                </c:pt>
                <c:pt idx="4">
                  <c:v>Gursum</c:v>
                </c:pt>
                <c:pt idx="5">
                  <c:v>Adadle</c:v>
                </c:pt>
                <c:pt idx="6">
                  <c:v>Kalafo</c:v>
                </c:pt>
                <c:pt idx="7">
                  <c:v>Jarati</c:v>
                </c:pt>
                <c:pt idx="8">
                  <c:v>Moyale</c:v>
                </c:pt>
                <c:pt idx="9">
                  <c:v>Erer</c:v>
                </c:pt>
                <c:pt idx="10">
                  <c:v>Fik</c:v>
                </c:pt>
                <c:pt idx="11">
                  <c:v>Kabridahar</c:v>
                </c:pt>
                <c:pt idx="12">
                  <c:v>Hargele</c:v>
                </c:pt>
                <c:pt idx="13">
                  <c:v>Shinile</c:v>
                </c:pt>
              </c:strCache>
            </c:strRef>
          </c:cat>
          <c:val>
            <c:numRef>
              <c:f>'Woreda scorecard'!$AI$3:$AI$16</c:f>
              <c:numCache>
                <c:formatCode>0%</c:formatCode>
                <c:ptCount val="14"/>
                <c:pt idx="0">
                  <c:v>1</c:v>
                </c:pt>
                <c:pt idx="1">
                  <c:v>0</c:v>
                </c:pt>
                <c:pt idx="2">
                  <c:v>1</c:v>
                </c:pt>
                <c:pt idx="3">
                  <c:v>1</c:v>
                </c:pt>
                <c:pt idx="4">
                  <c:v>1</c:v>
                </c:pt>
                <c:pt idx="5">
                  <c:v>1</c:v>
                </c:pt>
                <c:pt idx="6">
                  <c:v>0.75</c:v>
                </c:pt>
                <c:pt idx="7">
                  <c:v>1</c:v>
                </c:pt>
                <c:pt idx="8">
                  <c:v>1</c:v>
                </c:pt>
                <c:pt idx="9">
                  <c:v>1</c:v>
                </c:pt>
                <c:pt idx="10">
                  <c:v>0.75</c:v>
                </c:pt>
                <c:pt idx="11">
                  <c:v>1</c:v>
                </c:pt>
                <c:pt idx="12">
                  <c:v>1</c:v>
                </c:pt>
                <c:pt idx="13">
                  <c:v>1</c:v>
                </c:pt>
              </c:numCache>
            </c:numRef>
          </c:val>
          <c:extLst>
            <c:ext xmlns:c16="http://schemas.microsoft.com/office/drawing/2014/chart" uri="{C3380CC4-5D6E-409C-BE32-E72D297353CC}">
              <c16:uniqueId val="{00000003-F981-45A0-947E-B0C487DE0011}"/>
            </c:ext>
          </c:extLst>
        </c:ser>
        <c:dLbls>
          <c:showLegendKey val="0"/>
          <c:showVal val="0"/>
          <c:showCatName val="0"/>
          <c:showSerName val="0"/>
          <c:showPercent val="0"/>
          <c:showBubbleSize val="0"/>
        </c:dLbls>
        <c:gapWidth val="219"/>
        <c:overlap val="-27"/>
        <c:axId val="391081664"/>
        <c:axId val="391076416"/>
      </c:barChart>
      <c:catAx>
        <c:axId val="3910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fr-FR"/>
          </a:p>
        </c:txPr>
        <c:crossAx val="391076416"/>
        <c:crosses val="autoZero"/>
        <c:auto val="1"/>
        <c:lblAlgn val="ctr"/>
        <c:lblOffset val="100"/>
        <c:noMultiLvlLbl val="0"/>
      </c:catAx>
      <c:valAx>
        <c:axId val="391076416"/>
        <c:scaling>
          <c:orientation val="minMax"/>
        </c:scaling>
        <c:delete val="1"/>
        <c:axPos val="l"/>
        <c:numFmt formatCode="0%" sourceLinked="1"/>
        <c:majorTickMark val="none"/>
        <c:minorTickMark val="none"/>
        <c:tickLblPos val="nextTo"/>
        <c:crossAx val="391081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900"/>
              <a:t>% de</a:t>
            </a:r>
            <a:r>
              <a:rPr lang="en-US" sz="900" baseline="0"/>
              <a:t> zones avec une amélioration de la phase Cadre Harmonisé </a:t>
            </a:r>
            <a:r>
              <a:rPr lang="en-US" sz="900"/>
              <a:t>(</a:t>
            </a:r>
            <a:r>
              <a:rPr lang="en-US" sz="900">
                <a:solidFill>
                  <a:srgbClr val="FF0000"/>
                </a:solidFill>
              </a:rPr>
              <a:t>xxxxxx</a:t>
            </a:r>
            <a:r>
              <a:rPr lang="en-US" sz="900" baseline="0"/>
              <a:t>)</a:t>
            </a:r>
            <a:endParaRPr lang="en-US" sz="900"/>
          </a:p>
        </c:rich>
      </c:tx>
      <c:layout>
        <c:manualLayout>
          <c:xMode val="edge"/>
          <c:yMode val="edge"/>
          <c:x val="0.20644865535209747"/>
          <c:y val="3.9133479986306367E-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fr-FR"/>
        </a:p>
      </c:txPr>
    </c:title>
    <c:autoTitleDeleted val="0"/>
    <c:plotArea>
      <c:layout>
        <c:manualLayout>
          <c:layoutTarget val="inner"/>
          <c:xMode val="edge"/>
          <c:yMode val="edge"/>
          <c:x val="0.13077995133066747"/>
          <c:y val="0.16784935027638406"/>
          <c:w val="0.82958813633383521"/>
          <c:h val="0.84514775882012083"/>
        </c:manualLayout>
      </c:layout>
      <c:doughnutChart>
        <c:varyColors val="1"/>
        <c:ser>
          <c:idx val="0"/>
          <c:order val="0"/>
          <c:dPt>
            <c:idx val="0"/>
            <c:bubble3D val="0"/>
            <c:spPr>
              <a:solidFill>
                <a:srgbClr val="C00000"/>
              </a:solidFill>
              <a:ln>
                <a:noFill/>
              </a:ln>
              <a:effectLst/>
            </c:spPr>
            <c:extLst>
              <c:ext xmlns:c16="http://schemas.microsoft.com/office/drawing/2014/chart" uri="{C3380CC4-5D6E-409C-BE32-E72D297353CC}">
                <c16:uniqueId val="{00000001-2B33-46C3-AA0A-D9E187FF427C}"/>
              </c:ext>
            </c:extLst>
          </c:dPt>
          <c:dPt>
            <c:idx val="1"/>
            <c:bubble3D val="0"/>
            <c:spPr>
              <a:solidFill>
                <a:srgbClr val="FF0000"/>
              </a:solidFill>
              <a:ln>
                <a:noFill/>
              </a:ln>
              <a:effectLst/>
            </c:spPr>
            <c:extLst>
              <c:ext xmlns:c16="http://schemas.microsoft.com/office/drawing/2014/chart" uri="{C3380CC4-5D6E-409C-BE32-E72D297353CC}">
                <c16:uniqueId val="{00000003-2B33-46C3-AA0A-D9E187FF427C}"/>
              </c:ext>
            </c:extLst>
          </c:dPt>
          <c:dPt>
            <c:idx val="2"/>
            <c:bubble3D val="0"/>
            <c:spPr>
              <a:solidFill>
                <a:srgbClr val="FF6600"/>
              </a:solidFill>
              <a:ln>
                <a:noFill/>
              </a:ln>
              <a:effectLst/>
            </c:spPr>
            <c:extLst>
              <c:ext xmlns:c16="http://schemas.microsoft.com/office/drawing/2014/chart" uri="{C3380CC4-5D6E-409C-BE32-E72D297353CC}">
                <c16:uniqueId val="{00000005-2B33-46C3-AA0A-D9E187FF427C}"/>
              </c:ext>
            </c:extLst>
          </c:dPt>
          <c:dPt>
            <c:idx val="3"/>
            <c:bubble3D val="0"/>
            <c:spPr>
              <a:solidFill>
                <a:srgbClr val="FF9933"/>
              </a:solidFill>
              <a:ln>
                <a:noFill/>
              </a:ln>
              <a:effectLst/>
            </c:spPr>
            <c:extLst>
              <c:ext xmlns:c16="http://schemas.microsoft.com/office/drawing/2014/chart" uri="{C3380CC4-5D6E-409C-BE32-E72D297353CC}">
                <c16:uniqueId val="{00000007-2B33-46C3-AA0A-D9E187FF427C}"/>
              </c:ext>
            </c:extLst>
          </c:dPt>
          <c:dPt>
            <c:idx val="4"/>
            <c:bubble3D val="0"/>
            <c:spPr>
              <a:solidFill>
                <a:srgbClr val="FFCC66"/>
              </a:solidFill>
              <a:ln>
                <a:noFill/>
              </a:ln>
              <a:effectLst/>
            </c:spPr>
            <c:extLst>
              <c:ext xmlns:c16="http://schemas.microsoft.com/office/drawing/2014/chart" uri="{C3380CC4-5D6E-409C-BE32-E72D297353CC}">
                <c16:uniqueId val="{00000009-2B33-46C3-AA0A-D9E187FF427C}"/>
              </c:ext>
            </c:extLst>
          </c:dPt>
          <c:dPt>
            <c:idx val="5"/>
            <c:bubble3D val="0"/>
            <c:spPr>
              <a:solidFill>
                <a:srgbClr val="FFFF00"/>
              </a:solidFill>
              <a:ln>
                <a:noFill/>
              </a:ln>
              <a:effectLst/>
            </c:spPr>
            <c:extLst>
              <c:ext xmlns:c16="http://schemas.microsoft.com/office/drawing/2014/chart" uri="{C3380CC4-5D6E-409C-BE32-E72D297353CC}">
                <c16:uniqueId val="{0000000B-2B33-46C3-AA0A-D9E187FF427C}"/>
              </c:ext>
            </c:extLst>
          </c:dPt>
          <c:dPt>
            <c:idx val="6"/>
            <c:bubble3D val="0"/>
            <c:spPr>
              <a:solidFill>
                <a:srgbClr val="92D050"/>
              </a:solidFill>
              <a:ln>
                <a:noFill/>
              </a:ln>
              <a:effectLst/>
            </c:spPr>
            <c:extLst>
              <c:ext xmlns:c16="http://schemas.microsoft.com/office/drawing/2014/chart" uri="{C3380CC4-5D6E-409C-BE32-E72D297353CC}">
                <c16:uniqueId val="{0000000D-2B33-46C3-AA0A-D9E187FF427C}"/>
              </c:ext>
            </c:extLst>
          </c:dPt>
          <c:dPt>
            <c:idx val="7"/>
            <c:bubble3D val="0"/>
            <c:spPr>
              <a:solidFill>
                <a:srgbClr val="00CC00"/>
              </a:solidFill>
              <a:ln>
                <a:noFill/>
              </a:ln>
              <a:effectLst/>
            </c:spPr>
            <c:extLst>
              <c:ext xmlns:c16="http://schemas.microsoft.com/office/drawing/2014/chart" uri="{C3380CC4-5D6E-409C-BE32-E72D297353CC}">
                <c16:uniqueId val="{0000000F-2B33-46C3-AA0A-D9E187FF427C}"/>
              </c:ext>
            </c:extLst>
          </c:dPt>
          <c:dPt>
            <c:idx val="8"/>
            <c:bubble3D val="0"/>
            <c:spPr>
              <a:solidFill>
                <a:srgbClr val="00B050"/>
              </a:solidFill>
              <a:ln>
                <a:noFill/>
              </a:ln>
              <a:effectLst/>
            </c:spPr>
            <c:extLst>
              <c:ext xmlns:c16="http://schemas.microsoft.com/office/drawing/2014/chart" uri="{C3380CC4-5D6E-409C-BE32-E72D297353CC}">
                <c16:uniqueId val="{00000011-2B33-46C3-AA0A-D9E187FF427C}"/>
              </c:ext>
            </c:extLst>
          </c:dPt>
          <c:dPt>
            <c:idx val="9"/>
            <c:bubble3D val="0"/>
            <c:spPr>
              <a:solidFill>
                <a:srgbClr val="009900"/>
              </a:solidFill>
              <a:ln>
                <a:noFill/>
              </a:ln>
              <a:effectLst/>
            </c:spPr>
            <c:extLst>
              <c:ext xmlns:c16="http://schemas.microsoft.com/office/drawing/2014/chart" uri="{C3380CC4-5D6E-409C-BE32-E72D297353CC}">
                <c16:uniqueId val="{00000013-2B33-46C3-AA0A-D9E187FF427C}"/>
              </c:ext>
            </c:extLst>
          </c:dPt>
          <c:dPt>
            <c:idx val="10"/>
            <c:bubble3D val="0"/>
            <c:spPr>
              <a:noFill/>
              <a:ln>
                <a:noFill/>
              </a:ln>
              <a:effectLst/>
            </c:spPr>
            <c:extLst>
              <c:ext xmlns:c16="http://schemas.microsoft.com/office/drawing/2014/chart" uri="{C3380CC4-5D6E-409C-BE32-E72D297353CC}">
                <c16:uniqueId val="{00000015-2B33-46C3-AA0A-D9E187FF427C}"/>
              </c:ext>
            </c:extLst>
          </c:dPt>
          <c:val>
            <c:numRef>
              <c:f>'Battery and speedometer chart'!$N$16:$N$26</c:f>
              <c:numCache>
                <c:formatCode>General</c:formatCode>
                <c:ptCount val="11"/>
                <c:pt idx="0">
                  <c:v>10</c:v>
                </c:pt>
                <c:pt idx="1">
                  <c:v>10</c:v>
                </c:pt>
                <c:pt idx="2">
                  <c:v>10</c:v>
                </c:pt>
                <c:pt idx="3">
                  <c:v>10</c:v>
                </c:pt>
                <c:pt idx="4">
                  <c:v>10</c:v>
                </c:pt>
                <c:pt idx="5">
                  <c:v>10</c:v>
                </c:pt>
                <c:pt idx="6">
                  <c:v>10</c:v>
                </c:pt>
                <c:pt idx="7">
                  <c:v>10</c:v>
                </c:pt>
                <c:pt idx="8">
                  <c:v>10</c:v>
                </c:pt>
                <c:pt idx="9">
                  <c:v>10</c:v>
                </c:pt>
                <c:pt idx="10">
                  <c:v>100</c:v>
                </c:pt>
              </c:numCache>
            </c:numRef>
          </c:val>
          <c:extLst>
            <c:ext xmlns:c16="http://schemas.microsoft.com/office/drawing/2014/chart" uri="{C3380CC4-5D6E-409C-BE32-E72D297353CC}">
              <c16:uniqueId val="{00000016-2B33-46C3-AA0A-D9E187FF427C}"/>
            </c:ext>
          </c:extLst>
        </c:ser>
        <c:dLbls>
          <c:showLegendKey val="0"/>
          <c:showVal val="0"/>
          <c:showCatName val="0"/>
          <c:showSerName val="0"/>
          <c:showPercent val="0"/>
          <c:showBubbleSize val="0"/>
          <c:showLeaderLines val="1"/>
        </c:dLbls>
        <c:firstSliceAng val="270"/>
        <c:holeSize val="50"/>
      </c:doughnutChart>
      <c:pieChart>
        <c:varyColors val="1"/>
        <c:ser>
          <c:idx val="1"/>
          <c:order val="1"/>
          <c:tx>
            <c:strRef>
              <c:f>'Battery and speedometer chart'!$P$16</c:f>
              <c:strCache>
                <c:ptCount val="1"/>
                <c:pt idx="0">
                  <c:v>Pointer</c:v>
                </c:pt>
              </c:strCache>
            </c:strRef>
          </c:tx>
          <c:spPr>
            <a:solidFill>
              <a:schemeClr val="tx1"/>
            </a:solidFill>
          </c:spPr>
          <c:dPt>
            <c:idx val="0"/>
            <c:bubble3D val="0"/>
            <c:spPr>
              <a:noFill/>
              <a:ln>
                <a:noFill/>
              </a:ln>
              <a:effectLst/>
            </c:spPr>
            <c:extLst>
              <c:ext xmlns:c16="http://schemas.microsoft.com/office/drawing/2014/chart" uri="{C3380CC4-5D6E-409C-BE32-E72D297353CC}">
                <c16:uniqueId val="{00000018-2B33-46C3-AA0A-D9E187FF427C}"/>
              </c:ext>
            </c:extLst>
          </c:dPt>
          <c:dPt>
            <c:idx val="1"/>
            <c:bubble3D val="0"/>
            <c:spPr>
              <a:solidFill>
                <a:schemeClr val="tx1"/>
              </a:solidFill>
              <a:ln>
                <a:noFill/>
              </a:ln>
              <a:effectLst/>
            </c:spPr>
            <c:extLst>
              <c:ext xmlns:c16="http://schemas.microsoft.com/office/drawing/2014/chart" uri="{C3380CC4-5D6E-409C-BE32-E72D297353CC}">
                <c16:uniqueId val="{0000001A-2B33-46C3-AA0A-D9E187FF427C}"/>
              </c:ext>
            </c:extLst>
          </c:dPt>
          <c:dPt>
            <c:idx val="2"/>
            <c:bubble3D val="0"/>
            <c:spPr>
              <a:noFill/>
              <a:ln>
                <a:noFill/>
              </a:ln>
              <a:effectLst/>
            </c:spPr>
            <c:extLst>
              <c:ext xmlns:c16="http://schemas.microsoft.com/office/drawing/2014/chart" uri="{C3380CC4-5D6E-409C-BE32-E72D297353CC}">
                <c16:uniqueId val="{0000001C-2B33-46C3-AA0A-D9E187FF427C}"/>
              </c:ext>
            </c:extLst>
          </c:dPt>
          <c:dLbls>
            <c:dLbl>
              <c:idx val="0"/>
              <c:delete val="1"/>
              <c:extLst>
                <c:ext xmlns:c15="http://schemas.microsoft.com/office/drawing/2012/chart" uri="{CE6537A1-D6FC-4f65-9D91-7224C49458BB}"/>
                <c:ext xmlns:c16="http://schemas.microsoft.com/office/drawing/2014/chart" uri="{C3380CC4-5D6E-409C-BE32-E72D297353CC}">
                  <c16:uniqueId val="{00000018-2B33-46C3-AA0A-D9E187FF427C}"/>
                </c:ext>
              </c:extLst>
            </c:dLbl>
            <c:dLbl>
              <c:idx val="1"/>
              <c:layout>
                <c:manualLayout>
                  <c:x val="3.5420621272118737E-3"/>
                  <c:y val="8.5823742361180091E-3"/>
                </c:manualLayout>
              </c:layout>
              <c:tx>
                <c:strRef>
                  <c:f>'Battery and speedometer chart'!$R$16</c:f>
                  <c:strCache>
                    <c:ptCount val="1"/>
                    <c:pt idx="0">
                      <c:v>36%</c:v>
                    </c:pt>
                  </c:strCache>
                </c:strRef>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2">
                          <a:lumMod val="75000"/>
                        </a:schemeClr>
                      </a:solidFill>
                      <a:latin typeface="+mn-lt"/>
                      <a:ea typeface="+mn-ea"/>
                      <a:cs typeface="+mn-cs"/>
                    </a:defRPr>
                  </a:pPr>
                  <a:endParaRPr lang="fr-FR"/>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dlblFTEntry>
                      <c15:txfldGUID>{E7D00989-2927-41F9-8149-4962EE6F55DE}</c15:txfldGUID>
                      <c15:f>'Battery and speedometer chart'!$R$16</c15:f>
                      <c15:dlblFieldTableCache>
                        <c:ptCount val="1"/>
                        <c:pt idx="0">
                          <c:v>36%</c:v>
                        </c:pt>
                      </c15:dlblFieldTableCache>
                    </c15:dlblFTEntry>
                  </c15:dlblFieldTable>
                  <c15:showDataLabelsRange val="0"/>
                </c:ext>
                <c:ext xmlns:c16="http://schemas.microsoft.com/office/drawing/2014/chart" uri="{C3380CC4-5D6E-409C-BE32-E72D297353CC}">
                  <c16:uniqueId val="{0000001A-2B33-46C3-AA0A-D9E187FF427C}"/>
                </c:ext>
              </c:extLst>
            </c:dLbl>
            <c:dLbl>
              <c:idx val="2"/>
              <c:delete val="1"/>
              <c:extLst>
                <c:ext xmlns:c15="http://schemas.microsoft.com/office/drawing/2012/chart" uri="{CE6537A1-D6FC-4f65-9D91-7224C49458BB}"/>
                <c:ext xmlns:c16="http://schemas.microsoft.com/office/drawing/2014/chart" uri="{C3380CC4-5D6E-409C-BE32-E72D297353CC}">
                  <c16:uniqueId val="{0000001C-2B33-46C3-AA0A-D9E187FF42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extLst>
          </c:dLbls>
          <c:val>
            <c:numRef>
              <c:f>'Battery and speedometer chart'!$Q$16:$Q$18</c:f>
              <c:numCache>
                <c:formatCode>General</c:formatCode>
                <c:ptCount val="3"/>
                <c:pt idx="0">
                  <c:v>5</c:v>
                </c:pt>
                <c:pt idx="1">
                  <c:v>0.1</c:v>
                </c:pt>
                <c:pt idx="2">
                  <c:v>22.9</c:v>
                </c:pt>
              </c:numCache>
            </c:numRef>
          </c:val>
          <c:extLst>
            <c:ext xmlns:c16="http://schemas.microsoft.com/office/drawing/2014/chart" uri="{C3380CC4-5D6E-409C-BE32-E72D297353CC}">
              <c16:uniqueId val="{0000001D-2B33-46C3-AA0A-D9E187FF427C}"/>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1200" b="1" i="0" baseline="0">
                <a:effectLst/>
              </a:rPr>
              <a:t>Proportion de zones satisfaisant les critères </a:t>
            </a:r>
            <a:endParaRPr lang="en-US" sz="1200">
              <a:effectLst/>
            </a:endParaRPr>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stacked"/>
        <c:varyColors val="0"/>
        <c:ser>
          <c:idx val="1"/>
          <c:order val="1"/>
          <c:spPr>
            <a:solidFill>
              <a:schemeClr val="accent2"/>
            </a:solidFill>
            <a:ln>
              <a:noFill/>
            </a:ln>
            <a:effectLst/>
          </c:spPr>
          <c:invertIfNegative val="0"/>
          <c:dPt>
            <c:idx val="0"/>
            <c:invertIfNegative val="0"/>
            <c:bubble3D val="0"/>
            <c:spPr>
              <a:solidFill>
                <a:srgbClr val="FF9900"/>
              </a:solidFill>
              <a:ln>
                <a:noFill/>
              </a:ln>
              <a:effectLst/>
            </c:spPr>
            <c:extLst>
              <c:ext xmlns:c16="http://schemas.microsoft.com/office/drawing/2014/chart" uri="{C3380CC4-5D6E-409C-BE32-E72D297353CC}">
                <c16:uniqueId val="{00000001-A4DD-4840-84B9-0EFD9563BDDA}"/>
              </c:ext>
            </c:extLst>
          </c:dPt>
          <c:dPt>
            <c:idx val="1"/>
            <c:invertIfNegative val="0"/>
            <c:bubble3D val="0"/>
            <c:spPr>
              <a:solidFill>
                <a:srgbClr val="669900"/>
              </a:solidFill>
              <a:ln>
                <a:noFill/>
              </a:ln>
              <a:effectLst/>
            </c:spPr>
            <c:extLst>
              <c:ext xmlns:c16="http://schemas.microsoft.com/office/drawing/2014/chart" uri="{C3380CC4-5D6E-409C-BE32-E72D297353CC}">
                <c16:uniqueId val="{00000003-A4DD-4840-84B9-0EFD9563BDDA}"/>
              </c:ext>
            </c:extLst>
          </c:dPt>
          <c:dPt>
            <c:idx val="2"/>
            <c:invertIfNegative val="0"/>
            <c:bubble3D val="0"/>
            <c:spPr>
              <a:solidFill>
                <a:srgbClr val="9900CC"/>
              </a:solidFill>
              <a:ln>
                <a:noFill/>
              </a:ln>
              <a:effectLst/>
            </c:spPr>
            <c:extLst>
              <c:ext xmlns:c16="http://schemas.microsoft.com/office/drawing/2014/chart" uri="{C3380CC4-5D6E-409C-BE32-E72D297353CC}">
                <c16:uniqueId val="{00000005-A4DD-4840-84B9-0EFD9563BDDA}"/>
              </c:ext>
            </c:extLst>
          </c:dPt>
          <c:dPt>
            <c:idx val="3"/>
            <c:invertIfNegative val="0"/>
            <c:bubble3D val="0"/>
            <c:spPr>
              <a:solidFill>
                <a:schemeClr val="accent4">
                  <a:lumMod val="50000"/>
                </a:schemeClr>
              </a:solidFill>
              <a:ln>
                <a:noFill/>
              </a:ln>
              <a:effectLst/>
            </c:spPr>
            <c:extLst>
              <c:ext xmlns:c16="http://schemas.microsoft.com/office/drawing/2014/chart" uri="{C3380CC4-5D6E-409C-BE32-E72D297353CC}">
                <c16:uniqueId val="{00000007-A4DD-4840-84B9-0EFD9563BDDA}"/>
              </c:ext>
            </c:extLst>
          </c:dPt>
          <c:dLbls>
            <c:dLbl>
              <c:idx val="2"/>
              <c:layout>
                <c:manualLayout>
                  <c:x val="0"/>
                  <c:y val="-0.10004032054182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4DD-4840-84B9-0EFD9563BDDA}"/>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'Battery and speedometer chart'!$A$4:$A$7</c:f>
              <c:strCache>
                <c:ptCount val="4"/>
                <c:pt idx="0">
                  <c:v>Full capcity training</c:v>
                </c:pt>
                <c:pt idx="1">
                  <c:v>Adequate contract staff provision</c:v>
                </c:pt>
                <c:pt idx="2">
                  <c:v>Adequate physical resources</c:v>
                </c:pt>
                <c:pt idx="3">
                  <c:v>Availbility of MFI and PaSACCO</c:v>
                </c:pt>
              </c:strCache>
            </c:strRef>
          </c:cat>
          <c:val>
            <c:numRef>
              <c:f>'Battery and speedometer chart'!$F$4:$F$7</c:f>
              <c:numCache>
                <c:formatCode>0%</c:formatCode>
                <c:ptCount val="4"/>
                <c:pt idx="0">
                  <c:v>0.44444444444444442</c:v>
                </c:pt>
                <c:pt idx="1">
                  <c:v>0.61111111111111116</c:v>
                </c:pt>
                <c:pt idx="2">
                  <c:v>0.3888888888888889</c:v>
                </c:pt>
                <c:pt idx="3">
                  <c:v>0.72222222222222221</c:v>
                </c:pt>
              </c:numCache>
            </c:numRef>
          </c:val>
          <c:extLst>
            <c:ext xmlns:c16="http://schemas.microsoft.com/office/drawing/2014/chart" uri="{C3380CC4-5D6E-409C-BE32-E72D297353CC}">
              <c16:uniqueId val="{00000008-A4DD-4840-84B9-0EFD9563BDDA}"/>
            </c:ext>
          </c:extLst>
        </c:ser>
        <c:dLbls>
          <c:showLegendKey val="0"/>
          <c:showVal val="0"/>
          <c:showCatName val="0"/>
          <c:showSerName val="0"/>
          <c:showPercent val="0"/>
          <c:showBubbleSize val="0"/>
        </c:dLbls>
        <c:gapWidth val="243"/>
        <c:overlap val="100"/>
        <c:axId val="607839592"/>
        <c:axId val="607842872"/>
      </c:barChart>
      <c:barChart>
        <c:barDir val="col"/>
        <c:grouping val="stacked"/>
        <c:varyColors val="0"/>
        <c:ser>
          <c:idx val="0"/>
          <c:order val="0"/>
          <c:spPr>
            <a:blipFill dpi="0" rotWithShape="1">
              <a:blip xmlns:r="http://schemas.openxmlformats.org/officeDocument/2006/relationships" r:embed="rId3">
                <a:alphaModFix amt="80000"/>
              </a:blip>
              <a:srcRect/>
              <a:stretch>
                <a:fillRect/>
              </a:stretch>
            </a:blipFill>
            <a:ln>
              <a:noFill/>
            </a:ln>
            <a:effectLst/>
          </c:spPr>
          <c:invertIfNegative val="0"/>
          <c:pictureOptions>
            <c:pictureFormat val="stretch"/>
          </c:pictureOptions>
          <c:cat>
            <c:strRef>
              <c:f>'Battery and speedometer chart'!$A$4:$A$7</c:f>
              <c:strCache>
                <c:ptCount val="4"/>
                <c:pt idx="0">
                  <c:v>Full capcity training</c:v>
                </c:pt>
                <c:pt idx="1">
                  <c:v>Adequate contract staff provision</c:v>
                </c:pt>
                <c:pt idx="2">
                  <c:v>Adequate physical resources</c:v>
                </c:pt>
                <c:pt idx="3">
                  <c:v>Availbility of MFI and PaSACCO</c:v>
                </c:pt>
              </c:strCache>
            </c:strRef>
          </c:cat>
          <c:val>
            <c:numRef>
              <c:f>'Battery and speedometer chart'!$E$4:$E$7</c:f>
              <c:numCache>
                <c:formatCode>0%</c:formatCode>
                <c:ptCount val="4"/>
                <c:pt idx="0">
                  <c:v>1.1000000000000001</c:v>
                </c:pt>
                <c:pt idx="1">
                  <c:v>1.1000000000000001</c:v>
                </c:pt>
                <c:pt idx="2">
                  <c:v>1.1000000000000001</c:v>
                </c:pt>
                <c:pt idx="3">
                  <c:v>1.1000000000000001</c:v>
                </c:pt>
              </c:numCache>
            </c:numRef>
          </c:val>
          <c:extLst>
            <c:ext xmlns:c16="http://schemas.microsoft.com/office/drawing/2014/chart" uri="{C3380CC4-5D6E-409C-BE32-E72D297353CC}">
              <c16:uniqueId val="{00000009-A4DD-4840-84B9-0EFD9563BDDA}"/>
            </c:ext>
          </c:extLst>
        </c:ser>
        <c:dLbls>
          <c:showLegendKey val="0"/>
          <c:showVal val="0"/>
          <c:showCatName val="0"/>
          <c:showSerName val="0"/>
          <c:showPercent val="0"/>
          <c:showBubbleSize val="0"/>
        </c:dLbls>
        <c:gapWidth val="230"/>
        <c:overlap val="100"/>
        <c:axId val="513914304"/>
        <c:axId val="513912992"/>
      </c:barChart>
      <c:catAx>
        <c:axId val="607839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607842872"/>
        <c:crosses val="autoZero"/>
        <c:auto val="1"/>
        <c:lblAlgn val="ctr"/>
        <c:lblOffset val="100"/>
        <c:noMultiLvlLbl val="0"/>
      </c:catAx>
      <c:valAx>
        <c:axId val="607842872"/>
        <c:scaling>
          <c:orientation val="minMax"/>
        </c:scaling>
        <c:delete val="1"/>
        <c:axPos val="l"/>
        <c:numFmt formatCode="0%" sourceLinked="1"/>
        <c:majorTickMark val="none"/>
        <c:minorTickMark val="none"/>
        <c:tickLblPos val="nextTo"/>
        <c:crossAx val="607839592"/>
        <c:crosses val="autoZero"/>
        <c:crossBetween val="between"/>
      </c:valAx>
      <c:valAx>
        <c:axId val="513912992"/>
        <c:scaling>
          <c:orientation val="minMax"/>
        </c:scaling>
        <c:delete val="1"/>
        <c:axPos val="r"/>
        <c:numFmt formatCode="0%" sourceLinked="1"/>
        <c:majorTickMark val="out"/>
        <c:minorTickMark val="none"/>
        <c:tickLblPos val="nextTo"/>
        <c:crossAx val="513914304"/>
        <c:crosses val="max"/>
        <c:crossBetween val="between"/>
      </c:valAx>
      <c:catAx>
        <c:axId val="513914304"/>
        <c:scaling>
          <c:orientation val="minMax"/>
        </c:scaling>
        <c:delete val="1"/>
        <c:axPos val="b"/>
        <c:numFmt formatCode="General" sourceLinked="1"/>
        <c:majorTickMark val="out"/>
        <c:minorTickMark val="none"/>
        <c:tickLblPos val="nextTo"/>
        <c:crossAx val="51391299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900" b="1" i="0" baseline="0">
                <a:effectLst/>
              </a:rPr>
              <a:t>% de bénéficiaires satisfaisant les critères </a:t>
            </a:r>
            <a:endParaRPr lang="en-US" sz="900">
              <a:effectLst/>
            </a:endParaRPr>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stacked"/>
        <c:varyColors val="0"/>
        <c:ser>
          <c:idx val="1"/>
          <c:order val="1"/>
          <c:spPr>
            <a:solidFill>
              <a:schemeClr val="accent2"/>
            </a:solidFill>
            <a:ln>
              <a:noFill/>
            </a:ln>
            <a:effectLst/>
          </c:spPr>
          <c:invertIfNegative val="0"/>
          <c:dPt>
            <c:idx val="0"/>
            <c:invertIfNegative val="0"/>
            <c:bubble3D val="0"/>
            <c:spPr>
              <a:solidFill>
                <a:srgbClr val="FF9900"/>
              </a:solidFill>
              <a:ln>
                <a:noFill/>
              </a:ln>
              <a:effectLst/>
            </c:spPr>
            <c:extLst>
              <c:ext xmlns:c16="http://schemas.microsoft.com/office/drawing/2014/chart" uri="{C3380CC4-5D6E-409C-BE32-E72D297353CC}">
                <c16:uniqueId val="{00000001-0E43-4009-9908-9810B23CEADF}"/>
              </c:ext>
            </c:extLst>
          </c:dPt>
          <c:dPt>
            <c:idx val="1"/>
            <c:invertIfNegative val="0"/>
            <c:bubble3D val="0"/>
            <c:spPr>
              <a:solidFill>
                <a:srgbClr val="669900"/>
              </a:solidFill>
              <a:ln>
                <a:noFill/>
              </a:ln>
              <a:effectLst/>
            </c:spPr>
            <c:extLst>
              <c:ext xmlns:c16="http://schemas.microsoft.com/office/drawing/2014/chart" uri="{C3380CC4-5D6E-409C-BE32-E72D297353CC}">
                <c16:uniqueId val="{00000003-0E43-4009-9908-9810B23CEADF}"/>
              </c:ext>
            </c:extLst>
          </c:dPt>
          <c:dPt>
            <c:idx val="2"/>
            <c:invertIfNegative val="0"/>
            <c:bubble3D val="0"/>
            <c:spPr>
              <a:solidFill>
                <a:srgbClr val="9900CC"/>
              </a:solidFill>
              <a:ln>
                <a:noFill/>
              </a:ln>
              <a:effectLst/>
            </c:spPr>
            <c:extLst>
              <c:ext xmlns:c16="http://schemas.microsoft.com/office/drawing/2014/chart" uri="{C3380CC4-5D6E-409C-BE32-E72D297353CC}">
                <c16:uniqueId val="{00000005-0E43-4009-9908-9810B23CEADF}"/>
              </c:ext>
            </c:extLst>
          </c:dPt>
          <c:dPt>
            <c:idx val="3"/>
            <c:invertIfNegative val="0"/>
            <c:bubble3D val="0"/>
            <c:spPr>
              <a:solidFill>
                <a:schemeClr val="accent4">
                  <a:lumMod val="50000"/>
                </a:schemeClr>
              </a:solidFill>
              <a:ln>
                <a:noFill/>
              </a:ln>
              <a:effectLst/>
            </c:spPr>
            <c:extLst>
              <c:ext xmlns:c16="http://schemas.microsoft.com/office/drawing/2014/chart" uri="{C3380CC4-5D6E-409C-BE32-E72D297353CC}">
                <c16:uniqueId val="{00000007-0E43-4009-9908-9810B23CEADF}"/>
              </c:ext>
            </c:extLst>
          </c:dPt>
          <c:dLbls>
            <c:dLbl>
              <c:idx val="2"/>
              <c:layout>
                <c:manualLayout>
                  <c:x val="0"/>
                  <c:y val="-0.10004032054182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E43-4009-9908-9810B23CEADF}"/>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'Battery and speedometer chart'!$A$4:$A$7</c:f>
              <c:strCache>
                <c:ptCount val="4"/>
                <c:pt idx="0">
                  <c:v>Full capcity training</c:v>
                </c:pt>
                <c:pt idx="1">
                  <c:v>Adequate contract staff provision</c:v>
                </c:pt>
                <c:pt idx="2">
                  <c:v>Adequate physical resources</c:v>
                </c:pt>
                <c:pt idx="3">
                  <c:v>Availbility of MFI and PaSACCO</c:v>
                </c:pt>
              </c:strCache>
            </c:strRef>
          </c:cat>
          <c:val>
            <c:numRef>
              <c:f>'Battery and speedometer chart'!$F$4:$F$7</c:f>
              <c:numCache>
                <c:formatCode>0%</c:formatCode>
                <c:ptCount val="4"/>
                <c:pt idx="0">
                  <c:v>0.44444444444444442</c:v>
                </c:pt>
                <c:pt idx="1">
                  <c:v>0.61111111111111116</c:v>
                </c:pt>
                <c:pt idx="2">
                  <c:v>0.3888888888888889</c:v>
                </c:pt>
                <c:pt idx="3">
                  <c:v>0.72222222222222221</c:v>
                </c:pt>
              </c:numCache>
            </c:numRef>
          </c:val>
          <c:extLst>
            <c:ext xmlns:c16="http://schemas.microsoft.com/office/drawing/2014/chart" uri="{C3380CC4-5D6E-409C-BE32-E72D297353CC}">
              <c16:uniqueId val="{00000008-0E43-4009-9908-9810B23CEADF}"/>
            </c:ext>
          </c:extLst>
        </c:ser>
        <c:dLbls>
          <c:showLegendKey val="0"/>
          <c:showVal val="0"/>
          <c:showCatName val="0"/>
          <c:showSerName val="0"/>
          <c:showPercent val="0"/>
          <c:showBubbleSize val="0"/>
        </c:dLbls>
        <c:gapWidth val="243"/>
        <c:overlap val="100"/>
        <c:axId val="607839592"/>
        <c:axId val="607842872"/>
      </c:barChart>
      <c:barChart>
        <c:barDir val="col"/>
        <c:grouping val="stacked"/>
        <c:varyColors val="0"/>
        <c:ser>
          <c:idx val="0"/>
          <c:order val="0"/>
          <c:spPr>
            <a:blipFill dpi="0" rotWithShape="1">
              <a:blip xmlns:r="http://schemas.openxmlformats.org/officeDocument/2006/relationships" r:embed="rId3">
                <a:alphaModFix amt="80000"/>
              </a:blip>
              <a:srcRect/>
              <a:stretch>
                <a:fillRect/>
              </a:stretch>
            </a:blipFill>
            <a:ln>
              <a:noFill/>
            </a:ln>
            <a:effectLst/>
          </c:spPr>
          <c:invertIfNegative val="0"/>
          <c:pictureOptions>
            <c:pictureFormat val="stretch"/>
          </c:pictureOptions>
          <c:cat>
            <c:strRef>
              <c:f>'Battery and speedometer chart'!$A$4:$A$7</c:f>
              <c:strCache>
                <c:ptCount val="4"/>
                <c:pt idx="0">
                  <c:v>Full capcity training</c:v>
                </c:pt>
                <c:pt idx="1">
                  <c:v>Adequate contract staff provision</c:v>
                </c:pt>
                <c:pt idx="2">
                  <c:v>Adequate physical resources</c:v>
                </c:pt>
                <c:pt idx="3">
                  <c:v>Availbility of MFI and PaSACCO</c:v>
                </c:pt>
              </c:strCache>
            </c:strRef>
          </c:cat>
          <c:val>
            <c:numRef>
              <c:f>'Battery and speedometer chart'!$E$4:$E$7</c:f>
              <c:numCache>
                <c:formatCode>0%</c:formatCode>
                <c:ptCount val="4"/>
                <c:pt idx="0">
                  <c:v>1.1000000000000001</c:v>
                </c:pt>
                <c:pt idx="1">
                  <c:v>1.1000000000000001</c:v>
                </c:pt>
                <c:pt idx="2">
                  <c:v>1.1000000000000001</c:v>
                </c:pt>
                <c:pt idx="3">
                  <c:v>1.1000000000000001</c:v>
                </c:pt>
              </c:numCache>
            </c:numRef>
          </c:val>
          <c:extLst>
            <c:ext xmlns:c16="http://schemas.microsoft.com/office/drawing/2014/chart" uri="{C3380CC4-5D6E-409C-BE32-E72D297353CC}">
              <c16:uniqueId val="{00000009-0E43-4009-9908-9810B23CEADF}"/>
            </c:ext>
          </c:extLst>
        </c:ser>
        <c:dLbls>
          <c:showLegendKey val="0"/>
          <c:showVal val="0"/>
          <c:showCatName val="0"/>
          <c:showSerName val="0"/>
          <c:showPercent val="0"/>
          <c:showBubbleSize val="0"/>
        </c:dLbls>
        <c:gapWidth val="230"/>
        <c:overlap val="100"/>
        <c:axId val="513914304"/>
        <c:axId val="513912992"/>
      </c:barChart>
      <c:catAx>
        <c:axId val="607839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607842872"/>
        <c:crosses val="autoZero"/>
        <c:auto val="1"/>
        <c:lblAlgn val="ctr"/>
        <c:lblOffset val="100"/>
        <c:noMultiLvlLbl val="0"/>
      </c:catAx>
      <c:valAx>
        <c:axId val="607842872"/>
        <c:scaling>
          <c:orientation val="minMax"/>
        </c:scaling>
        <c:delete val="1"/>
        <c:axPos val="l"/>
        <c:numFmt formatCode="0%" sourceLinked="1"/>
        <c:majorTickMark val="none"/>
        <c:minorTickMark val="none"/>
        <c:tickLblPos val="nextTo"/>
        <c:crossAx val="607839592"/>
        <c:crosses val="autoZero"/>
        <c:crossBetween val="between"/>
      </c:valAx>
      <c:valAx>
        <c:axId val="513912992"/>
        <c:scaling>
          <c:orientation val="minMax"/>
        </c:scaling>
        <c:delete val="1"/>
        <c:axPos val="r"/>
        <c:numFmt formatCode="0%" sourceLinked="1"/>
        <c:majorTickMark val="out"/>
        <c:minorTickMark val="none"/>
        <c:tickLblPos val="nextTo"/>
        <c:crossAx val="513914304"/>
        <c:crosses val="max"/>
        <c:crossBetween val="between"/>
      </c:valAx>
      <c:catAx>
        <c:axId val="513914304"/>
        <c:scaling>
          <c:orientation val="minMax"/>
        </c:scaling>
        <c:delete val="1"/>
        <c:axPos val="b"/>
        <c:numFmt formatCode="General" sourceLinked="1"/>
        <c:majorTickMark val="out"/>
        <c:minorTickMark val="none"/>
        <c:tickLblPos val="nextTo"/>
        <c:crossAx val="51391299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Valeur</a:t>
            </a:r>
            <a:r>
              <a:rPr lang="fr-FR" baseline="0"/>
              <a:t> kits distribués vs standards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D426-4431-8D57-FB3B62F24E83}"/>
              </c:ext>
            </c:extLst>
          </c:dPt>
          <c:dPt>
            <c:idx val="1"/>
            <c:invertIfNegative val="0"/>
            <c:bubble3D val="0"/>
            <c:spPr>
              <a:solidFill>
                <a:srgbClr val="FF6600"/>
              </a:solidFill>
              <a:ln>
                <a:noFill/>
              </a:ln>
              <a:effectLst/>
            </c:spPr>
            <c:extLst>
              <c:ext xmlns:c16="http://schemas.microsoft.com/office/drawing/2014/chart" uri="{C3380CC4-5D6E-409C-BE32-E72D297353CC}">
                <c16:uniqueId val="{00000002-D426-4431-8D57-FB3B62F24E83}"/>
              </c:ext>
            </c:extLst>
          </c:dPt>
          <c:dPt>
            <c:idx val="2"/>
            <c:invertIfNegative val="0"/>
            <c:bubble3D val="0"/>
            <c:spPr>
              <a:solidFill>
                <a:srgbClr val="FFFF00"/>
              </a:solidFill>
              <a:ln>
                <a:noFill/>
              </a:ln>
              <a:effectLst/>
            </c:spPr>
            <c:extLst>
              <c:ext xmlns:c16="http://schemas.microsoft.com/office/drawing/2014/chart" uri="{C3380CC4-5D6E-409C-BE32-E72D297353CC}">
                <c16:uniqueId val="{00000003-D426-4431-8D57-FB3B62F24E83}"/>
              </c:ext>
            </c:extLst>
          </c:dPt>
          <c:dPt>
            <c:idx val="3"/>
            <c:invertIfNegative val="0"/>
            <c:bubble3D val="0"/>
            <c:spPr>
              <a:solidFill>
                <a:srgbClr val="00B050"/>
              </a:solidFill>
              <a:ln>
                <a:noFill/>
              </a:ln>
              <a:effectLst/>
            </c:spPr>
            <c:extLst>
              <c:ext xmlns:c16="http://schemas.microsoft.com/office/drawing/2014/chart" uri="{C3380CC4-5D6E-409C-BE32-E72D297353CC}">
                <c16:uniqueId val="{00000004-D426-4431-8D57-FB3B62F24E83}"/>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(4)'!$AP$8:$AP$11</c:f>
              <c:strCache>
                <c:ptCount val="4"/>
                <c:pt idx="0">
                  <c:v>&lt; 50%</c:v>
                </c:pt>
                <c:pt idx="1">
                  <c:v>[50%, 75%[</c:v>
                </c:pt>
                <c:pt idx="2">
                  <c:v>[75%, 90%[</c:v>
                </c:pt>
                <c:pt idx="3">
                  <c:v> =&gt; 90%</c:v>
                </c:pt>
              </c:strCache>
            </c:strRef>
          </c:cat>
          <c:val>
            <c:numRef>
              <c:f>'Dashboard (4)'!$AQ$8:$AQ$11</c:f>
              <c:numCache>
                <c:formatCode>0%</c:formatCode>
                <c:ptCount val="4"/>
                <c:pt idx="0">
                  <c:v>0.4</c:v>
                </c:pt>
                <c:pt idx="1">
                  <c:v>0.3</c:v>
                </c:pt>
                <c:pt idx="2">
                  <c:v>0.2</c:v>
                </c:pt>
                <c:pt idx="3">
                  <c:v>0.1</c:v>
                </c:pt>
              </c:numCache>
            </c:numRef>
          </c:val>
          <c:extLst>
            <c:ext xmlns:c16="http://schemas.microsoft.com/office/drawing/2014/chart" uri="{C3380CC4-5D6E-409C-BE32-E72D297353CC}">
              <c16:uniqueId val="{00000000-D426-4431-8D57-FB3B62F24E83}"/>
            </c:ext>
          </c:extLst>
        </c:ser>
        <c:dLbls>
          <c:showLegendKey val="0"/>
          <c:showVal val="0"/>
          <c:showCatName val="0"/>
          <c:showSerName val="0"/>
          <c:showPercent val="0"/>
          <c:showBubbleSize val="0"/>
        </c:dLbls>
        <c:gapWidth val="219"/>
        <c:overlap val="-27"/>
        <c:axId val="1453013312"/>
        <c:axId val="1453018304"/>
      </c:barChart>
      <c:catAx>
        <c:axId val="1453013312"/>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r>
                  <a:rPr lang="fr-FR" sz="700" b="1"/>
                  <a:t>Valeur kit distribué vs standard</a:t>
                </a:r>
              </a:p>
            </c:rich>
          </c:tx>
          <c:layout>
            <c:manualLayout>
              <c:xMode val="edge"/>
              <c:yMode val="edge"/>
              <c:x val="0.34719126799185251"/>
              <c:y val="0.86969973753280838"/>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fr-FR"/>
          </a:p>
        </c:txPr>
        <c:crossAx val="1453018304"/>
        <c:crosses val="autoZero"/>
        <c:auto val="1"/>
        <c:lblAlgn val="ctr"/>
        <c:lblOffset val="100"/>
        <c:noMultiLvlLbl val="0"/>
      </c:catAx>
      <c:valAx>
        <c:axId val="1453018304"/>
        <c:scaling>
          <c:orientation val="minMax"/>
        </c:scaling>
        <c:delete val="1"/>
        <c:axPos val="l"/>
        <c:title>
          <c:tx>
            <c:rich>
              <a:bodyPr rot="-54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r>
                  <a:rPr lang="fr-FR" sz="700" b="1"/>
                  <a:t>% de clients</a:t>
                </a:r>
              </a:p>
            </c:rich>
          </c:tx>
          <c:overlay val="0"/>
          <c:spPr>
            <a:noFill/>
            <a:ln>
              <a:noFill/>
            </a:ln>
            <a:effectLst/>
          </c:spPr>
          <c:txPr>
            <a:bodyPr rot="-54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crossAx val="145301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3-D5D9-4091-9D1B-3BA21AC664F0}"/>
              </c:ext>
            </c:extLst>
          </c:dPt>
          <c:dPt>
            <c:idx val="1"/>
            <c:invertIfNegative val="0"/>
            <c:bubble3D val="0"/>
            <c:spPr>
              <a:solidFill>
                <a:srgbClr val="FFC000"/>
              </a:solidFill>
              <a:ln>
                <a:noFill/>
              </a:ln>
              <a:effectLst/>
            </c:spPr>
            <c:extLst>
              <c:ext xmlns:c16="http://schemas.microsoft.com/office/drawing/2014/chart" uri="{C3380CC4-5D6E-409C-BE32-E72D297353CC}">
                <c16:uniqueId val="{00000002-D5D9-4091-9D1B-3BA21AC664F0}"/>
              </c:ext>
            </c:extLst>
          </c:dPt>
          <c:dPt>
            <c:idx val="2"/>
            <c:invertIfNegative val="0"/>
            <c:bubble3D val="0"/>
            <c:spPr>
              <a:solidFill>
                <a:srgbClr val="FF0000"/>
              </a:solidFill>
              <a:ln>
                <a:noFill/>
              </a:ln>
              <a:effectLst/>
            </c:spPr>
            <c:extLst>
              <c:ext xmlns:c16="http://schemas.microsoft.com/office/drawing/2014/chart" uri="{C3380CC4-5D6E-409C-BE32-E72D297353CC}">
                <c16:uniqueId val="{00000001-D5D9-4091-9D1B-3BA21AC664F0}"/>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(4)'!$AP$14:$AP$16</c:f>
              <c:strCache>
                <c:ptCount val="3"/>
                <c:pt idx="0">
                  <c:v>Période Préconisée (PP)</c:v>
                </c:pt>
                <c:pt idx="1">
                  <c:v>[PP, + 6 mois[</c:v>
                </c:pt>
                <c:pt idx="2">
                  <c:v>&gt; + 6 mois après PP</c:v>
                </c:pt>
              </c:strCache>
            </c:strRef>
          </c:cat>
          <c:val>
            <c:numRef>
              <c:f>'Dashboard (4)'!$AQ$14:$AQ$16</c:f>
              <c:numCache>
                <c:formatCode>0%</c:formatCode>
                <c:ptCount val="3"/>
                <c:pt idx="0">
                  <c:v>0.2</c:v>
                </c:pt>
                <c:pt idx="1">
                  <c:v>0.45</c:v>
                </c:pt>
                <c:pt idx="2">
                  <c:v>0.35000000000000003</c:v>
                </c:pt>
              </c:numCache>
            </c:numRef>
          </c:val>
          <c:extLst>
            <c:ext xmlns:c16="http://schemas.microsoft.com/office/drawing/2014/chart" uri="{C3380CC4-5D6E-409C-BE32-E72D297353CC}">
              <c16:uniqueId val="{00000000-D5D9-4091-9D1B-3BA21AC664F0}"/>
            </c:ext>
          </c:extLst>
        </c:ser>
        <c:dLbls>
          <c:dLblPos val="inEnd"/>
          <c:showLegendKey val="0"/>
          <c:showVal val="1"/>
          <c:showCatName val="0"/>
          <c:showSerName val="0"/>
          <c:showPercent val="0"/>
          <c:showBubbleSize val="0"/>
        </c:dLbls>
        <c:gapWidth val="182"/>
        <c:axId val="1451540560"/>
        <c:axId val="1451542224"/>
      </c:barChart>
      <c:catAx>
        <c:axId val="1451540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fr-FR"/>
          </a:p>
        </c:txPr>
        <c:crossAx val="1451542224"/>
        <c:crosses val="autoZero"/>
        <c:auto val="1"/>
        <c:lblAlgn val="ctr"/>
        <c:lblOffset val="100"/>
        <c:noMultiLvlLbl val="0"/>
      </c:catAx>
      <c:valAx>
        <c:axId val="1451542224"/>
        <c:scaling>
          <c:orientation val="minMax"/>
        </c:scaling>
        <c:delete val="1"/>
        <c:axPos val="b"/>
        <c:title>
          <c:tx>
            <c:rich>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r>
                  <a:rPr lang="fr-FR" sz="800" b="1"/>
                  <a:t>% de clients ayant reçu un</a:t>
                </a:r>
                <a:r>
                  <a:rPr lang="fr-FR" sz="800" b="1" baseline="0"/>
                  <a:t> kit</a:t>
                </a:r>
                <a:endParaRPr lang="fr-FR" sz="800" b="1"/>
              </a:p>
            </c:rich>
          </c:tx>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crossAx val="145154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B3-4ECC-971C-089FCF962F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B3-4ECC-971C-089FCF962F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B3-4ECC-971C-089FCF962FC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CB3-4ECC-971C-089FCF962FC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CB3-4ECC-971C-089FCF962FC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CB3-4ECC-971C-089FCF962FC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CB3-4ECC-971C-089FCF962FC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fr-F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(4)'!$A$218:$A$224</c:f>
              <c:strCache>
                <c:ptCount val="7"/>
                <c:pt idx="0">
                  <c:v>Agriculture</c:v>
                </c:pt>
                <c:pt idx="1">
                  <c:v>Pêche</c:v>
                </c:pt>
                <c:pt idx="2">
                  <c:v>Env / Climat</c:v>
                </c:pt>
                <c:pt idx="3">
                  <c:v>Eau et assainissement</c:v>
                </c:pt>
                <c:pt idx="4">
                  <c:v>Création d'emploi</c:v>
                </c:pt>
                <c:pt idx="5">
                  <c:v>Protection sociale</c:v>
                </c:pt>
                <c:pt idx="6">
                  <c:v>Nutrition / santé</c:v>
                </c:pt>
              </c:strCache>
            </c:strRef>
          </c:cat>
          <c:val>
            <c:numRef>
              <c:f>'Dashboard (4)'!$G$218:$G$224</c:f>
              <c:numCache>
                <c:formatCode>_(* #,##0_);_(* \(#,##0\);_(* "-"??_);_(@_)</c:formatCode>
                <c:ptCount val="7"/>
                <c:pt idx="0">
                  <c:v>15</c:v>
                </c:pt>
                <c:pt idx="1">
                  <c:v>5</c:v>
                </c:pt>
                <c:pt idx="2">
                  <c:v>5</c:v>
                </c:pt>
                <c:pt idx="3">
                  <c:v>4</c:v>
                </c:pt>
                <c:pt idx="4">
                  <c:v>8</c:v>
                </c:pt>
                <c:pt idx="5">
                  <c:v>2</c:v>
                </c:pt>
                <c:pt idx="6">
                  <c:v>3</c:v>
                </c:pt>
              </c:numCache>
            </c:numRef>
          </c:val>
          <c:extLst>
            <c:ext xmlns:c16="http://schemas.microsoft.com/office/drawing/2014/chart" uri="{C3380CC4-5D6E-409C-BE32-E72D297353CC}">
              <c16:uniqueId val="{00000000-B0BD-403B-A05C-9D5A29BAAAC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r"/>
      <c:overlay val="1"/>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900" b="1"/>
              <a:t>Decicated time / client group / woreda</a:t>
            </a:r>
            <a:r>
              <a:rPr lang="en-US" sz="900" b="1" baseline="0"/>
              <a:t> regular staff / year (day)</a:t>
            </a:r>
            <a:endParaRPr lang="en-US" sz="900" b="1"/>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spPr>
            <a:solidFill>
              <a:schemeClr val="accent1"/>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1-BA9A-48D4-A238-75B40DC042A0}"/>
              </c:ext>
            </c:extLst>
          </c:dPt>
          <c:dPt>
            <c:idx val="4"/>
            <c:invertIfNegative val="0"/>
            <c:bubble3D val="0"/>
            <c:spPr>
              <a:solidFill>
                <a:srgbClr val="FFC000"/>
              </a:solidFill>
              <a:ln>
                <a:noFill/>
              </a:ln>
              <a:effectLst/>
            </c:spPr>
            <c:extLst>
              <c:ext xmlns:c16="http://schemas.microsoft.com/office/drawing/2014/chart" uri="{C3380CC4-5D6E-409C-BE32-E72D297353CC}">
                <c16:uniqueId val="{00000003-BA9A-48D4-A238-75B40DC042A0}"/>
              </c:ext>
            </c:extLst>
          </c:dPt>
          <c:dPt>
            <c:idx val="6"/>
            <c:invertIfNegative val="0"/>
            <c:bubble3D val="0"/>
            <c:spPr>
              <a:solidFill>
                <a:srgbClr val="FFC000"/>
              </a:solidFill>
              <a:ln>
                <a:noFill/>
              </a:ln>
              <a:effectLst/>
            </c:spPr>
            <c:extLst>
              <c:ext xmlns:c16="http://schemas.microsoft.com/office/drawing/2014/chart" uri="{C3380CC4-5D6E-409C-BE32-E72D297353CC}">
                <c16:uniqueId val="{00000005-BA9A-48D4-A238-75B40DC042A0}"/>
              </c:ext>
            </c:extLst>
          </c:dPt>
          <c:dPt>
            <c:idx val="8"/>
            <c:invertIfNegative val="0"/>
            <c:bubble3D val="0"/>
            <c:spPr>
              <a:solidFill>
                <a:srgbClr val="FF0000"/>
              </a:solidFill>
              <a:ln>
                <a:noFill/>
              </a:ln>
              <a:effectLst/>
            </c:spPr>
            <c:extLst>
              <c:ext xmlns:c16="http://schemas.microsoft.com/office/drawing/2014/chart" uri="{C3380CC4-5D6E-409C-BE32-E72D297353CC}">
                <c16:uniqueId val="{00000007-BA9A-48D4-A238-75B40DC042A0}"/>
              </c:ext>
            </c:extLst>
          </c:dPt>
          <c:dPt>
            <c:idx val="10"/>
            <c:invertIfNegative val="0"/>
            <c:bubble3D val="0"/>
            <c:spPr>
              <a:solidFill>
                <a:srgbClr val="FF0000"/>
              </a:solidFill>
              <a:ln>
                <a:noFill/>
              </a:ln>
              <a:effectLst/>
            </c:spPr>
            <c:extLst>
              <c:ext xmlns:c16="http://schemas.microsoft.com/office/drawing/2014/chart" uri="{C3380CC4-5D6E-409C-BE32-E72D297353CC}">
                <c16:uniqueId val="{00000009-BA9A-48D4-A238-75B40DC042A0}"/>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'Woreda scorecard'!$C$3:$C$16</c:f>
              <c:strCache>
                <c:ptCount val="14"/>
                <c:pt idx="0">
                  <c:v>Danot</c:v>
                </c:pt>
                <c:pt idx="1">
                  <c:v>Kabribayah</c:v>
                </c:pt>
                <c:pt idx="2">
                  <c:v>Bokh</c:v>
                </c:pt>
                <c:pt idx="3">
                  <c:v>Dhagahbour</c:v>
                </c:pt>
                <c:pt idx="4">
                  <c:v>Gursum</c:v>
                </c:pt>
                <c:pt idx="5">
                  <c:v>Adadle</c:v>
                </c:pt>
                <c:pt idx="6">
                  <c:v>Kalafo</c:v>
                </c:pt>
                <c:pt idx="7">
                  <c:v>Jarati</c:v>
                </c:pt>
                <c:pt idx="8">
                  <c:v>Moyale</c:v>
                </c:pt>
                <c:pt idx="9">
                  <c:v>Erer</c:v>
                </c:pt>
                <c:pt idx="10">
                  <c:v>Fik</c:v>
                </c:pt>
                <c:pt idx="11">
                  <c:v>Kabridahar</c:v>
                </c:pt>
                <c:pt idx="12">
                  <c:v>Hargele</c:v>
                </c:pt>
                <c:pt idx="13">
                  <c:v>Shinile</c:v>
                </c:pt>
              </c:strCache>
            </c:strRef>
          </c:cat>
          <c:val>
            <c:numRef>
              <c:f>'Woreda scorecard'!$AF$3:$AF$16</c:f>
              <c:numCache>
                <c:formatCode>_(* #,##0_);_(* \(#,##0\);_(* "-"??_);_(@_)</c:formatCode>
                <c:ptCount val="14"/>
                <c:pt idx="0">
                  <c:v>5.5</c:v>
                </c:pt>
                <c:pt idx="1">
                  <c:v>1.5580736543909348</c:v>
                </c:pt>
                <c:pt idx="2">
                  <c:v>5.5</c:v>
                </c:pt>
                <c:pt idx="3">
                  <c:v>3.6666666666666665</c:v>
                </c:pt>
                <c:pt idx="4">
                  <c:v>2.7591973244147154</c:v>
                </c:pt>
                <c:pt idx="5">
                  <c:v>5.5</c:v>
                </c:pt>
                <c:pt idx="6">
                  <c:v>2.5384615384615383</c:v>
                </c:pt>
                <c:pt idx="7">
                  <c:v>4.125</c:v>
                </c:pt>
                <c:pt idx="8">
                  <c:v>2.0625</c:v>
                </c:pt>
                <c:pt idx="9">
                  <c:v>0</c:v>
                </c:pt>
                <c:pt idx="10">
                  <c:v>2.2000000000000002</c:v>
                </c:pt>
                <c:pt idx="11">
                  <c:v>0</c:v>
                </c:pt>
                <c:pt idx="12">
                  <c:v>5.5</c:v>
                </c:pt>
                <c:pt idx="13">
                  <c:v>0</c:v>
                </c:pt>
              </c:numCache>
            </c:numRef>
          </c:val>
          <c:extLst>
            <c:ext xmlns:c16="http://schemas.microsoft.com/office/drawing/2014/chart" uri="{C3380CC4-5D6E-409C-BE32-E72D297353CC}">
              <c16:uniqueId val="{0000000A-BA9A-48D4-A238-75B40DC042A0}"/>
            </c:ext>
          </c:extLst>
        </c:ser>
        <c:dLbls>
          <c:showLegendKey val="0"/>
          <c:showVal val="0"/>
          <c:showCatName val="0"/>
          <c:showSerName val="0"/>
          <c:showPercent val="0"/>
          <c:showBubbleSize val="0"/>
        </c:dLbls>
        <c:gapWidth val="182"/>
        <c:axId val="543373096"/>
        <c:axId val="543379000"/>
      </c:barChart>
      <c:catAx>
        <c:axId val="543373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fr-FR"/>
          </a:p>
        </c:txPr>
        <c:crossAx val="543379000"/>
        <c:crosses val="autoZero"/>
        <c:auto val="1"/>
        <c:lblAlgn val="ctr"/>
        <c:lblOffset val="100"/>
        <c:noMultiLvlLbl val="0"/>
      </c:catAx>
      <c:valAx>
        <c:axId val="543379000"/>
        <c:scaling>
          <c:orientation val="minMax"/>
        </c:scaling>
        <c:delete val="1"/>
        <c:axPos val="b"/>
        <c:numFmt formatCode="_(* #,##0_);_(* \(#,##0\);_(* &quot;-&quot;??_);_(@_)" sourceLinked="1"/>
        <c:majorTickMark val="none"/>
        <c:minorTickMark val="none"/>
        <c:tickLblPos val="nextTo"/>
        <c:crossAx val="543373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900" b="1"/>
              <a:t>Proportion</a:t>
            </a:r>
            <a:r>
              <a:rPr lang="en-US" sz="900" b="1" baseline="0"/>
              <a:t> of contract staff vs standard (4 contract staff / woreda)</a:t>
            </a:r>
            <a:endParaRPr lang="en-US" sz="900" b="1"/>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dLbls>
            <c:dLbl>
              <c:idx val="1"/>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rgbClr val="FF0000"/>
                      </a:solidFill>
                      <a:latin typeface="+mn-lt"/>
                      <a:ea typeface="+mn-ea"/>
                      <a:cs typeface="+mn-cs"/>
                    </a:defRPr>
                  </a:pPr>
                  <a:endParaRPr lang="fr-FR"/>
                </a:p>
              </c:txPr>
              <c:showLegendKey val="0"/>
              <c:showVal val="1"/>
              <c:showCatName val="0"/>
              <c:showSerName val="0"/>
              <c:showPercent val="0"/>
              <c:showBubbleSize val="0"/>
              <c:extLst>
                <c:ext xmlns:c16="http://schemas.microsoft.com/office/drawing/2014/chart" uri="{C3380CC4-5D6E-409C-BE32-E72D297353CC}">
                  <c16:uniqueId val="{00000000-777E-47E1-996B-AE4AE821EF6E}"/>
                </c:ext>
              </c:extLst>
            </c:dLbl>
            <c:dLbl>
              <c:idx val="6"/>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rgbClr val="FFC000"/>
                      </a:solidFill>
                      <a:latin typeface="+mn-lt"/>
                      <a:ea typeface="+mn-ea"/>
                      <a:cs typeface="+mn-cs"/>
                    </a:defRPr>
                  </a:pPr>
                  <a:endParaRPr lang="fr-FR"/>
                </a:p>
              </c:txPr>
              <c:showLegendKey val="0"/>
              <c:showVal val="1"/>
              <c:showCatName val="0"/>
              <c:showSerName val="0"/>
              <c:showPercent val="0"/>
              <c:showBubbleSize val="0"/>
              <c:extLst>
                <c:ext xmlns:c16="http://schemas.microsoft.com/office/drawing/2014/chart" uri="{C3380CC4-5D6E-409C-BE32-E72D297353CC}">
                  <c16:uniqueId val="{00000001-777E-47E1-996B-AE4AE821EF6E}"/>
                </c:ext>
              </c:extLst>
            </c:dLbl>
            <c:dLbl>
              <c:idx val="1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rgbClr val="FFC000"/>
                      </a:solidFill>
                      <a:latin typeface="+mn-lt"/>
                      <a:ea typeface="+mn-ea"/>
                      <a:cs typeface="+mn-cs"/>
                    </a:defRPr>
                  </a:pPr>
                  <a:endParaRPr lang="fr-FR"/>
                </a:p>
              </c:txPr>
              <c:showLegendKey val="0"/>
              <c:showVal val="1"/>
              <c:showCatName val="0"/>
              <c:showSerName val="0"/>
              <c:showPercent val="0"/>
              <c:showBubbleSize val="0"/>
              <c:extLst>
                <c:ext xmlns:c16="http://schemas.microsoft.com/office/drawing/2014/chart" uri="{C3380CC4-5D6E-409C-BE32-E72D297353CC}">
                  <c16:uniqueId val="{00000002-777E-47E1-996B-AE4AE821EF6E}"/>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'Woreda scorecard'!$C$3:$C$16</c:f>
              <c:strCache>
                <c:ptCount val="14"/>
                <c:pt idx="0">
                  <c:v>Danot</c:v>
                </c:pt>
                <c:pt idx="1">
                  <c:v>Kabribayah</c:v>
                </c:pt>
                <c:pt idx="2">
                  <c:v>Bokh</c:v>
                </c:pt>
                <c:pt idx="3">
                  <c:v>Dhagahbour</c:v>
                </c:pt>
                <c:pt idx="4">
                  <c:v>Gursum</c:v>
                </c:pt>
                <c:pt idx="5">
                  <c:v>Adadle</c:v>
                </c:pt>
                <c:pt idx="6">
                  <c:v>Kalafo</c:v>
                </c:pt>
                <c:pt idx="7">
                  <c:v>Jarati</c:v>
                </c:pt>
                <c:pt idx="8">
                  <c:v>Moyale</c:v>
                </c:pt>
                <c:pt idx="9">
                  <c:v>Erer</c:v>
                </c:pt>
                <c:pt idx="10">
                  <c:v>Fik</c:v>
                </c:pt>
                <c:pt idx="11">
                  <c:v>Kabridahar</c:v>
                </c:pt>
                <c:pt idx="12">
                  <c:v>Hargele</c:v>
                </c:pt>
                <c:pt idx="13">
                  <c:v>Shinile</c:v>
                </c:pt>
              </c:strCache>
            </c:strRef>
          </c:cat>
          <c:val>
            <c:numRef>
              <c:f>'Woreda scorecard'!$AI$3:$AI$16</c:f>
              <c:numCache>
                <c:formatCode>0%</c:formatCode>
                <c:ptCount val="14"/>
                <c:pt idx="0">
                  <c:v>1</c:v>
                </c:pt>
                <c:pt idx="1">
                  <c:v>0</c:v>
                </c:pt>
                <c:pt idx="2">
                  <c:v>1</c:v>
                </c:pt>
                <c:pt idx="3">
                  <c:v>1</c:v>
                </c:pt>
                <c:pt idx="4">
                  <c:v>1</c:v>
                </c:pt>
                <c:pt idx="5">
                  <c:v>1</c:v>
                </c:pt>
                <c:pt idx="6">
                  <c:v>0.75</c:v>
                </c:pt>
                <c:pt idx="7">
                  <c:v>1</c:v>
                </c:pt>
                <c:pt idx="8">
                  <c:v>1</c:v>
                </c:pt>
                <c:pt idx="9">
                  <c:v>1</c:v>
                </c:pt>
                <c:pt idx="10">
                  <c:v>0.75</c:v>
                </c:pt>
                <c:pt idx="11">
                  <c:v>1</c:v>
                </c:pt>
                <c:pt idx="12">
                  <c:v>1</c:v>
                </c:pt>
                <c:pt idx="13">
                  <c:v>1</c:v>
                </c:pt>
              </c:numCache>
            </c:numRef>
          </c:val>
          <c:extLst>
            <c:ext xmlns:c16="http://schemas.microsoft.com/office/drawing/2014/chart" uri="{C3380CC4-5D6E-409C-BE32-E72D297353CC}">
              <c16:uniqueId val="{00000003-777E-47E1-996B-AE4AE821EF6E}"/>
            </c:ext>
          </c:extLst>
        </c:ser>
        <c:dLbls>
          <c:showLegendKey val="0"/>
          <c:showVal val="0"/>
          <c:showCatName val="0"/>
          <c:showSerName val="0"/>
          <c:showPercent val="0"/>
          <c:showBubbleSize val="0"/>
        </c:dLbls>
        <c:gapWidth val="219"/>
        <c:overlap val="-27"/>
        <c:axId val="391081664"/>
        <c:axId val="391076416"/>
      </c:barChart>
      <c:catAx>
        <c:axId val="3910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fr-FR"/>
          </a:p>
        </c:txPr>
        <c:crossAx val="391076416"/>
        <c:crosses val="autoZero"/>
        <c:auto val="1"/>
        <c:lblAlgn val="ctr"/>
        <c:lblOffset val="100"/>
        <c:noMultiLvlLbl val="0"/>
      </c:catAx>
      <c:valAx>
        <c:axId val="391076416"/>
        <c:scaling>
          <c:orientation val="minMax"/>
        </c:scaling>
        <c:delete val="1"/>
        <c:axPos val="l"/>
        <c:numFmt formatCode="0%" sourceLinked="1"/>
        <c:majorTickMark val="none"/>
        <c:minorTickMark val="none"/>
        <c:tickLblPos val="nextTo"/>
        <c:crossAx val="391081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t>Overall performance</a:t>
            </a:r>
            <a:endParaRPr lang="en-US" sz="800"/>
          </a:p>
          <a:p>
            <a:pPr>
              <a:defRPr/>
            </a:pPr>
            <a:r>
              <a:rPr lang="en-US" sz="800"/>
              <a:t>(% of woredas matching</a:t>
            </a:r>
            <a:r>
              <a:rPr lang="en-US" sz="800" baseline="0"/>
              <a:t> all criterias)</a:t>
            </a:r>
            <a:endParaRPr lang="en-US" sz="800"/>
          </a:p>
        </c:rich>
      </c:tx>
      <c:layout>
        <c:manualLayout>
          <c:xMode val="edge"/>
          <c:yMode val="edge"/>
          <c:x val="0.36366602872361375"/>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fr-FR"/>
        </a:p>
      </c:txPr>
    </c:title>
    <c:autoTitleDeleted val="0"/>
    <c:plotArea>
      <c:layout>
        <c:manualLayout>
          <c:layoutTarget val="inner"/>
          <c:xMode val="edge"/>
          <c:yMode val="edge"/>
          <c:x val="0.13077995133066747"/>
          <c:y val="0.16784935027638406"/>
          <c:w val="0.82958813633383521"/>
          <c:h val="0.84514775882012083"/>
        </c:manualLayout>
      </c:layout>
      <c:doughnutChart>
        <c:varyColors val="1"/>
        <c:ser>
          <c:idx val="0"/>
          <c:order val="0"/>
          <c:dPt>
            <c:idx val="0"/>
            <c:bubble3D val="0"/>
            <c:spPr>
              <a:solidFill>
                <a:srgbClr val="C00000"/>
              </a:solidFill>
              <a:ln>
                <a:noFill/>
              </a:ln>
              <a:effectLst/>
            </c:spPr>
            <c:extLst>
              <c:ext xmlns:c16="http://schemas.microsoft.com/office/drawing/2014/chart" uri="{C3380CC4-5D6E-409C-BE32-E72D297353CC}">
                <c16:uniqueId val="{00000001-D7F9-4C08-90F0-6C5141EB7735}"/>
              </c:ext>
            </c:extLst>
          </c:dPt>
          <c:dPt>
            <c:idx val="1"/>
            <c:bubble3D val="0"/>
            <c:spPr>
              <a:solidFill>
                <a:srgbClr val="FF0000"/>
              </a:solidFill>
              <a:ln>
                <a:noFill/>
              </a:ln>
              <a:effectLst/>
            </c:spPr>
            <c:extLst>
              <c:ext xmlns:c16="http://schemas.microsoft.com/office/drawing/2014/chart" uri="{C3380CC4-5D6E-409C-BE32-E72D297353CC}">
                <c16:uniqueId val="{00000003-D7F9-4C08-90F0-6C5141EB7735}"/>
              </c:ext>
            </c:extLst>
          </c:dPt>
          <c:dPt>
            <c:idx val="2"/>
            <c:bubble3D val="0"/>
            <c:spPr>
              <a:solidFill>
                <a:srgbClr val="FF6600"/>
              </a:solidFill>
              <a:ln>
                <a:noFill/>
              </a:ln>
              <a:effectLst/>
            </c:spPr>
            <c:extLst>
              <c:ext xmlns:c16="http://schemas.microsoft.com/office/drawing/2014/chart" uri="{C3380CC4-5D6E-409C-BE32-E72D297353CC}">
                <c16:uniqueId val="{00000005-D7F9-4C08-90F0-6C5141EB7735}"/>
              </c:ext>
            </c:extLst>
          </c:dPt>
          <c:dPt>
            <c:idx val="3"/>
            <c:bubble3D val="0"/>
            <c:spPr>
              <a:solidFill>
                <a:srgbClr val="FF9933"/>
              </a:solidFill>
              <a:ln>
                <a:noFill/>
              </a:ln>
              <a:effectLst/>
            </c:spPr>
            <c:extLst>
              <c:ext xmlns:c16="http://schemas.microsoft.com/office/drawing/2014/chart" uri="{C3380CC4-5D6E-409C-BE32-E72D297353CC}">
                <c16:uniqueId val="{00000007-D7F9-4C08-90F0-6C5141EB7735}"/>
              </c:ext>
            </c:extLst>
          </c:dPt>
          <c:dPt>
            <c:idx val="4"/>
            <c:bubble3D val="0"/>
            <c:spPr>
              <a:solidFill>
                <a:srgbClr val="FFCC66"/>
              </a:solidFill>
              <a:ln>
                <a:noFill/>
              </a:ln>
              <a:effectLst/>
            </c:spPr>
            <c:extLst>
              <c:ext xmlns:c16="http://schemas.microsoft.com/office/drawing/2014/chart" uri="{C3380CC4-5D6E-409C-BE32-E72D297353CC}">
                <c16:uniqueId val="{00000009-D7F9-4C08-90F0-6C5141EB7735}"/>
              </c:ext>
            </c:extLst>
          </c:dPt>
          <c:dPt>
            <c:idx val="5"/>
            <c:bubble3D val="0"/>
            <c:spPr>
              <a:solidFill>
                <a:srgbClr val="FFFF00"/>
              </a:solidFill>
              <a:ln>
                <a:noFill/>
              </a:ln>
              <a:effectLst/>
            </c:spPr>
            <c:extLst>
              <c:ext xmlns:c16="http://schemas.microsoft.com/office/drawing/2014/chart" uri="{C3380CC4-5D6E-409C-BE32-E72D297353CC}">
                <c16:uniqueId val="{0000000B-D7F9-4C08-90F0-6C5141EB7735}"/>
              </c:ext>
            </c:extLst>
          </c:dPt>
          <c:dPt>
            <c:idx val="6"/>
            <c:bubble3D val="0"/>
            <c:spPr>
              <a:solidFill>
                <a:srgbClr val="92D050"/>
              </a:solidFill>
              <a:ln>
                <a:noFill/>
              </a:ln>
              <a:effectLst/>
            </c:spPr>
            <c:extLst>
              <c:ext xmlns:c16="http://schemas.microsoft.com/office/drawing/2014/chart" uri="{C3380CC4-5D6E-409C-BE32-E72D297353CC}">
                <c16:uniqueId val="{0000000D-D7F9-4C08-90F0-6C5141EB7735}"/>
              </c:ext>
            </c:extLst>
          </c:dPt>
          <c:dPt>
            <c:idx val="7"/>
            <c:bubble3D val="0"/>
            <c:spPr>
              <a:solidFill>
                <a:srgbClr val="00CC00"/>
              </a:solidFill>
              <a:ln>
                <a:noFill/>
              </a:ln>
              <a:effectLst/>
            </c:spPr>
            <c:extLst>
              <c:ext xmlns:c16="http://schemas.microsoft.com/office/drawing/2014/chart" uri="{C3380CC4-5D6E-409C-BE32-E72D297353CC}">
                <c16:uniqueId val="{0000000F-D7F9-4C08-90F0-6C5141EB7735}"/>
              </c:ext>
            </c:extLst>
          </c:dPt>
          <c:dPt>
            <c:idx val="8"/>
            <c:bubble3D val="0"/>
            <c:spPr>
              <a:solidFill>
                <a:srgbClr val="00B050"/>
              </a:solidFill>
              <a:ln>
                <a:noFill/>
              </a:ln>
              <a:effectLst/>
            </c:spPr>
            <c:extLst>
              <c:ext xmlns:c16="http://schemas.microsoft.com/office/drawing/2014/chart" uri="{C3380CC4-5D6E-409C-BE32-E72D297353CC}">
                <c16:uniqueId val="{00000011-D7F9-4C08-90F0-6C5141EB7735}"/>
              </c:ext>
            </c:extLst>
          </c:dPt>
          <c:dPt>
            <c:idx val="9"/>
            <c:bubble3D val="0"/>
            <c:spPr>
              <a:solidFill>
                <a:srgbClr val="009900"/>
              </a:solidFill>
              <a:ln>
                <a:noFill/>
              </a:ln>
              <a:effectLst/>
            </c:spPr>
            <c:extLst>
              <c:ext xmlns:c16="http://schemas.microsoft.com/office/drawing/2014/chart" uri="{C3380CC4-5D6E-409C-BE32-E72D297353CC}">
                <c16:uniqueId val="{00000013-D7F9-4C08-90F0-6C5141EB7735}"/>
              </c:ext>
            </c:extLst>
          </c:dPt>
          <c:dPt>
            <c:idx val="10"/>
            <c:bubble3D val="0"/>
            <c:spPr>
              <a:noFill/>
              <a:ln>
                <a:noFill/>
              </a:ln>
              <a:effectLst/>
            </c:spPr>
            <c:extLst>
              <c:ext xmlns:c16="http://schemas.microsoft.com/office/drawing/2014/chart" uri="{C3380CC4-5D6E-409C-BE32-E72D297353CC}">
                <c16:uniqueId val="{00000015-D7F9-4C08-90F0-6C5141EB7735}"/>
              </c:ext>
            </c:extLst>
          </c:dPt>
          <c:val>
            <c:numRef>
              <c:f>'Battery and speedometer chart'!$N$16:$N$26</c:f>
              <c:numCache>
                <c:formatCode>General</c:formatCode>
                <c:ptCount val="11"/>
                <c:pt idx="0">
                  <c:v>10</c:v>
                </c:pt>
                <c:pt idx="1">
                  <c:v>10</c:v>
                </c:pt>
                <c:pt idx="2">
                  <c:v>10</c:v>
                </c:pt>
                <c:pt idx="3">
                  <c:v>10</c:v>
                </c:pt>
                <c:pt idx="4">
                  <c:v>10</c:v>
                </c:pt>
                <c:pt idx="5">
                  <c:v>10</c:v>
                </c:pt>
                <c:pt idx="6">
                  <c:v>10</c:v>
                </c:pt>
                <c:pt idx="7">
                  <c:v>10</c:v>
                </c:pt>
                <c:pt idx="8">
                  <c:v>10</c:v>
                </c:pt>
                <c:pt idx="9">
                  <c:v>10</c:v>
                </c:pt>
                <c:pt idx="10">
                  <c:v>100</c:v>
                </c:pt>
              </c:numCache>
            </c:numRef>
          </c:val>
          <c:extLst>
            <c:ext xmlns:c16="http://schemas.microsoft.com/office/drawing/2014/chart" uri="{C3380CC4-5D6E-409C-BE32-E72D297353CC}">
              <c16:uniqueId val="{00000016-D7F9-4C08-90F0-6C5141EB7735}"/>
            </c:ext>
          </c:extLst>
        </c:ser>
        <c:dLbls>
          <c:showLegendKey val="0"/>
          <c:showVal val="0"/>
          <c:showCatName val="0"/>
          <c:showSerName val="0"/>
          <c:showPercent val="0"/>
          <c:showBubbleSize val="0"/>
          <c:showLeaderLines val="1"/>
        </c:dLbls>
        <c:firstSliceAng val="270"/>
        <c:holeSize val="50"/>
      </c:doughnutChart>
      <c:pieChart>
        <c:varyColors val="1"/>
        <c:ser>
          <c:idx val="1"/>
          <c:order val="1"/>
          <c:tx>
            <c:strRef>
              <c:f>'Battery and speedometer chart'!$P$16</c:f>
              <c:strCache>
                <c:ptCount val="1"/>
                <c:pt idx="0">
                  <c:v>Pointer</c:v>
                </c:pt>
              </c:strCache>
            </c:strRef>
          </c:tx>
          <c:spPr>
            <a:solidFill>
              <a:schemeClr val="tx1"/>
            </a:solidFill>
          </c:spPr>
          <c:dPt>
            <c:idx val="0"/>
            <c:bubble3D val="0"/>
            <c:spPr>
              <a:noFill/>
              <a:ln>
                <a:noFill/>
              </a:ln>
              <a:effectLst/>
            </c:spPr>
            <c:extLst>
              <c:ext xmlns:c16="http://schemas.microsoft.com/office/drawing/2014/chart" uri="{C3380CC4-5D6E-409C-BE32-E72D297353CC}">
                <c16:uniqueId val="{00000018-D7F9-4C08-90F0-6C5141EB7735}"/>
              </c:ext>
            </c:extLst>
          </c:dPt>
          <c:dPt>
            <c:idx val="1"/>
            <c:bubble3D val="0"/>
            <c:spPr>
              <a:solidFill>
                <a:schemeClr val="tx1"/>
              </a:solidFill>
              <a:ln>
                <a:noFill/>
              </a:ln>
              <a:effectLst/>
            </c:spPr>
            <c:extLst>
              <c:ext xmlns:c16="http://schemas.microsoft.com/office/drawing/2014/chart" uri="{C3380CC4-5D6E-409C-BE32-E72D297353CC}">
                <c16:uniqueId val="{0000001A-D7F9-4C08-90F0-6C5141EB7735}"/>
              </c:ext>
            </c:extLst>
          </c:dPt>
          <c:dPt>
            <c:idx val="2"/>
            <c:bubble3D val="0"/>
            <c:spPr>
              <a:noFill/>
              <a:ln>
                <a:noFill/>
              </a:ln>
              <a:effectLst/>
            </c:spPr>
            <c:extLst>
              <c:ext xmlns:c16="http://schemas.microsoft.com/office/drawing/2014/chart" uri="{C3380CC4-5D6E-409C-BE32-E72D297353CC}">
                <c16:uniqueId val="{0000001C-D7F9-4C08-90F0-6C5141EB7735}"/>
              </c:ext>
            </c:extLst>
          </c:dPt>
          <c:dLbls>
            <c:dLbl>
              <c:idx val="0"/>
              <c:delete val="1"/>
              <c:extLst>
                <c:ext xmlns:c15="http://schemas.microsoft.com/office/drawing/2012/chart" uri="{CE6537A1-D6FC-4f65-9D91-7224C49458BB}"/>
                <c:ext xmlns:c16="http://schemas.microsoft.com/office/drawing/2014/chart" uri="{C3380CC4-5D6E-409C-BE32-E72D297353CC}">
                  <c16:uniqueId val="{00000018-D7F9-4C08-90F0-6C5141EB7735}"/>
                </c:ext>
              </c:extLst>
            </c:dLbl>
            <c:dLbl>
              <c:idx val="1"/>
              <c:layout>
                <c:manualLayout>
                  <c:x val="3.5420621272118737E-3"/>
                  <c:y val="8.5823742361180091E-3"/>
                </c:manualLayout>
              </c:layout>
              <c:tx>
                <c:strRef>
                  <c:f>'Battery and speedometer chart'!$R$16</c:f>
                  <c:strCache>
                    <c:ptCount val="1"/>
                    <c:pt idx="0">
                      <c:v>36%</c:v>
                    </c:pt>
                  </c:strCache>
                </c:strRef>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2">
                          <a:lumMod val="75000"/>
                        </a:schemeClr>
                      </a:solidFill>
                      <a:latin typeface="+mn-lt"/>
                      <a:ea typeface="+mn-ea"/>
                      <a:cs typeface="+mn-cs"/>
                    </a:defRPr>
                  </a:pPr>
                  <a:endParaRPr lang="fr-FR"/>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dlblFTEntry>
                      <c15:txfldGUID>{7A3A6A6C-FF4B-49DE-984D-54518930C94F}</c15:txfldGUID>
                      <c15:f>'Battery and speedometer chart'!$R$16</c15:f>
                      <c15:dlblFieldTableCache>
                        <c:ptCount val="1"/>
                        <c:pt idx="0">
                          <c:v>36%</c:v>
                        </c:pt>
                      </c15:dlblFieldTableCache>
                    </c15:dlblFTEntry>
                  </c15:dlblFieldTable>
                  <c15:showDataLabelsRange val="0"/>
                </c:ext>
                <c:ext xmlns:c16="http://schemas.microsoft.com/office/drawing/2014/chart" uri="{C3380CC4-5D6E-409C-BE32-E72D297353CC}">
                  <c16:uniqueId val="{0000001A-D7F9-4C08-90F0-6C5141EB7735}"/>
                </c:ext>
              </c:extLst>
            </c:dLbl>
            <c:dLbl>
              <c:idx val="2"/>
              <c:delete val="1"/>
              <c:extLst>
                <c:ext xmlns:c15="http://schemas.microsoft.com/office/drawing/2012/chart" uri="{CE6537A1-D6FC-4f65-9D91-7224C49458BB}"/>
                <c:ext xmlns:c16="http://schemas.microsoft.com/office/drawing/2014/chart" uri="{C3380CC4-5D6E-409C-BE32-E72D297353CC}">
                  <c16:uniqueId val="{0000001C-D7F9-4C08-90F0-6C5141EB773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extLst>
          </c:dLbls>
          <c:val>
            <c:numRef>
              <c:f>'Battery and speedometer chart'!$Q$16:$Q$18</c:f>
              <c:numCache>
                <c:formatCode>General</c:formatCode>
                <c:ptCount val="3"/>
                <c:pt idx="0">
                  <c:v>5</c:v>
                </c:pt>
                <c:pt idx="1">
                  <c:v>0.1</c:v>
                </c:pt>
                <c:pt idx="2">
                  <c:v>22.9</c:v>
                </c:pt>
              </c:numCache>
            </c:numRef>
          </c:val>
          <c:extLst>
            <c:ext xmlns:c16="http://schemas.microsoft.com/office/drawing/2014/chart" uri="{C3380CC4-5D6E-409C-BE32-E72D297353CC}">
              <c16:uniqueId val="{0000001D-D7F9-4C08-90F0-6C5141EB7735}"/>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1200" b="1" i="0" baseline="0">
                <a:effectLst/>
              </a:rPr>
              <a:t>Proportion of woredas meeting criteria</a:t>
            </a:r>
            <a:endParaRPr lang="en-US" sz="1200">
              <a:effectLst/>
            </a:endParaRPr>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stacked"/>
        <c:varyColors val="0"/>
        <c:ser>
          <c:idx val="1"/>
          <c:order val="1"/>
          <c:spPr>
            <a:solidFill>
              <a:schemeClr val="accent2"/>
            </a:solidFill>
            <a:ln>
              <a:noFill/>
            </a:ln>
            <a:effectLst/>
          </c:spPr>
          <c:invertIfNegative val="0"/>
          <c:dPt>
            <c:idx val="0"/>
            <c:invertIfNegative val="0"/>
            <c:bubble3D val="0"/>
            <c:spPr>
              <a:solidFill>
                <a:srgbClr val="FF9900"/>
              </a:solidFill>
              <a:ln>
                <a:noFill/>
              </a:ln>
              <a:effectLst/>
            </c:spPr>
            <c:extLst>
              <c:ext xmlns:c16="http://schemas.microsoft.com/office/drawing/2014/chart" uri="{C3380CC4-5D6E-409C-BE32-E72D297353CC}">
                <c16:uniqueId val="{00000001-BF07-4DFD-A5B9-780C20641EA5}"/>
              </c:ext>
            </c:extLst>
          </c:dPt>
          <c:dPt>
            <c:idx val="1"/>
            <c:invertIfNegative val="0"/>
            <c:bubble3D val="0"/>
            <c:spPr>
              <a:solidFill>
                <a:srgbClr val="669900"/>
              </a:solidFill>
              <a:ln>
                <a:noFill/>
              </a:ln>
              <a:effectLst/>
            </c:spPr>
            <c:extLst>
              <c:ext xmlns:c16="http://schemas.microsoft.com/office/drawing/2014/chart" uri="{C3380CC4-5D6E-409C-BE32-E72D297353CC}">
                <c16:uniqueId val="{00000003-BF07-4DFD-A5B9-780C20641EA5}"/>
              </c:ext>
            </c:extLst>
          </c:dPt>
          <c:dPt>
            <c:idx val="2"/>
            <c:invertIfNegative val="0"/>
            <c:bubble3D val="0"/>
            <c:spPr>
              <a:solidFill>
                <a:srgbClr val="9900CC"/>
              </a:solidFill>
              <a:ln>
                <a:noFill/>
              </a:ln>
              <a:effectLst/>
            </c:spPr>
            <c:extLst>
              <c:ext xmlns:c16="http://schemas.microsoft.com/office/drawing/2014/chart" uri="{C3380CC4-5D6E-409C-BE32-E72D297353CC}">
                <c16:uniqueId val="{00000005-BF07-4DFD-A5B9-780C20641EA5}"/>
              </c:ext>
            </c:extLst>
          </c:dPt>
          <c:dPt>
            <c:idx val="3"/>
            <c:invertIfNegative val="0"/>
            <c:bubble3D val="0"/>
            <c:spPr>
              <a:solidFill>
                <a:schemeClr val="accent4">
                  <a:lumMod val="50000"/>
                </a:schemeClr>
              </a:solidFill>
              <a:ln>
                <a:noFill/>
              </a:ln>
              <a:effectLst/>
            </c:spPr>
            <c:extLst>
              <c:ext xmlns:c16="http://schemas.microsoft.com/office/drawing/2014/chart" uri="{C3380CC4-5D6E-409C-BE32-E72D297353CC}">
                <c16:uniqueId val="{00000007-BF07-4DFD-A5B9-780C20641EA5}"/>
              </c:ext>
            </c:extLst>
          </c:dPt>
          <c:dLbls>
            <c:dLbl>
              <c:idx val="2"/>
              <c:layout>
                <c:manualLayout>
                  <c:x val="0"/>
                  <c:y val="-0.10004032054182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F07-4DFD-A5B9-780C20641EA5}"/>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'Battery and speedometer chart'!$A$4:$A$7</c:f>
              <c:strCache>
                <c:ptCount val="4"/>
                <c:pt idx="0">
                  <c:v>Full capcity training</c:v>
                </c:pt>
                <c:pt idx="1">
                  <c:v>Adequate contract staff provision</c:v>
                </c:pt>
                <c:pt idx="2">
                  <c:v>Adequate physical resources</c:v>
                </c:pt>
                <c:pt idx="3">
                  <c:v>Availbility of MFI and PaSACCO</c:v>
                </c:pt>
              </c:strCache>
            </c:strRef>
          </c:cat>
          <c:val>
            <c:numRef>
              <c:f>'Battery and speedometer chart'!$F$4:$F$7</c:f>
              <c:numCache>
                <c:formatCode>0%</c:formatCode>
                <c:ptCount val="4"/>
                <c:pt idx="0">
                  <c:v>0.44444444444444442</c:v>
                </c:pt>
                <c:pt idx="1">
                  <c:v>0.61111111111111116</c:v>
                </c:pt>
                <c:pt idx="2">
                  <c:v>0.3888888888888889</c:v>
                </c:pt>
                <c:pt idx="3">
                  <c:v>0.72222222222222221</c:v>
                </c:pt>
              </c:numCache>
            </c:numRef>
          </c:val>
          <c:extLst>
            <c:ext xmlns:c16="http://schemas.microsoft.com/office/drawing/2014/chart" uri="{C3380CC4-5D6E-409C-BE32-E72D297353CC}">
              <c16:uniqueId val="{00000008-BF07-4DFD-A5B9-780C20641EA5}"/>
            </c:ext>
          </c:extLst>
        </c:ser>
        <c:dLbls>
          <c:showLegendKey val="0"/>
          <c:showVal val="0"/>
          <c:showCatName val="0"/>
          <c:showSerName val="0"/>
          <c:showPercent val="0"/>
          <c:showBubbleSize val="0"/>
        </c:dLbls>
        <c:gapWidth val="243"/>
        <c:overlap val="100"/>
        <c:axId val="607839592"/>
        <c:axId val="607842872"/>
      </c:barChart>
      <c:barChart>
        <c:barDir val="col"/>
        <c:grouping val="stacked"/>
        <c:varyColors val="0"/>
        <c:ser>
          <c:idx val="0"/>
          <c:order val="0"/>
          <c:spPr>
            <a:blipFill dpi="0" rotWithShape="1">
              <a:blip xmlns:r="http://schemas.openxmlformats.org/officeDocument/2006/relationships" r:embed="rId3">
                <a:alphaModFix amt="80000"/>
              </a:blip>
              <a:srcRect/>
              <a:stretch>
                <a:fillRect/>
              </a:stretch>
            </a:blipFill>
            <a:ln>
              <a:noFill/>
            </a:ln>
            <a:effectLst/>
          </c:spPr>
          <c:invertIfNegative val="0"/>
          <c:pictureOptions>
            <c:pictureFormat val="stretch"/>
          </c:pictureOptions>
          <c:cat>
            <c:strRef>
              <c:f>'Battery and speedometer chart'!$A$4:$A$7</c:f>
              <c:strCache>
                <c:ptCount val="4"/>
                <c:pt idx="0">
                  <c:v>Full capcity training</c:v>
                </c:pt>
                <c:pt idx="1">
                  <c:v>Adequate contract staff provision</c:v>
                </c:pt>
                <c:pt idx="2">
                  <c:v>Adequate physical resources</c:v>
                </c:pt>
                <c:pt idx="3">
                  <c:v>Availbility of MFI and PaSACCO</c:v>
                </c:pt>
              </c:strCache>
            </c:strRef>
          </c:cat>
          <c:val>
            <c:numRef>
              <c:f>'Battery and speedometer chart'!$E$4:$E$7</c:f>
              <c:numCache>
                <c:formatCode>0%</c:formatCode>
                <c:ptCount val="4"/>
                <c:pt idx="0">
                  <c:v>1.1000000000000001</c:v>
                </c:pt>
                <c:pt idx="1">
                  <c:v>1.1000000000000001</c:v>
                </c:pt>
                <c:pt idx="2">
                  <c:v>1.1000000000000001</c:v>
                </c:pt>
                <c:pt idx="3">
                  <c:v>1.1000000000000001</c:v>
                </c:pt>
              </c:numCache>
            </c:numRef>
          </c:val>
          <c:extLst>
            <c:ext xmlns:c16="http://schemas.microsoft.com/office/drawing/2014/chart" uri="{C3380CC4-5D6E-409C-BE32-E72D297353CC}">
              <c16:uniqueId val="{00000009-BF07-4DFD-A5B9-780C20641EA5}"/>
            </c:ext>
          </c:extLst>
        </c:ser>
        <c:dLbls>
          <c:showLegendKey val="0"/>
          <c:showVal val="0"/>
          <c:showCatName val="0"/>
          <c:showSerName val="0"/>
          <c:showPercent val="0"/>
          <c:showBubbleSize val="0"/>
        </c:dLbls>
        <c:gapWidth val="230"/>
        <c:overlap val="100"/>
        <c:axId val="513914304"/>
        <c:axId val="513912992"/>
      </c:barChart>
      <c:catAx>
        <c:axId val="607839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607842872"/>
        <c:crosses val="autoZero"/>
        <c:auto val="1"/>
        <c:lblAlgn val="ctr"/>
        <c:lblOffset val="100"/>
        <c:noMultiLvlLbl val="0"/>
      </c:catAx>
      <c:valAx>
        <c:axId val="607842872"/>
        <c:scaling>
          <c:orientation val="minMax"/>
        </c:scaling>
        <c:delete val="1"/>
        <c:axPos val="l"/>
        <c:numFmt formatCode="0%" sourceLinked="1"/>
        <c:majorTickMark val="none"/>
        <c:minorTickMark val="none"/>
        <c:tickLblPos val="nextTo"/>
        <c:crossAx val="607839592"/>
        <c:crosses val="autoZero"/>
        <c:crossBetween val="between"/>
      </c:valAx>
      <c:valAx>
        <c:axId val="513912992"/>
        <c:scaling>
          <c:orientation val="minMax"/>
        </c:scaling>
        <c:delete val="1"/>
        <c:axPos val="r"/>
        <c:numFmt formatCode="0%" sourceLinked="1"/>
        <c:majorTickMark val="out"/>
        <c:minorTickMark val="none"/>
        <c:tickLblPos val="nextTo"/>
        <c:crossAx val="513914304"/>
        <c:crosses val="max"/>
        <c:crossBetween val="between"/>
      </c:valAx>
      <c:catAx>
        <c:axId val="513914304"/>
        <c:scaling>
          <c:orientation val="minMax"/>
        </c:scaling>
        <c:delete val="1"/>
        <c:axPos val="b"/>
        <c:numFmt formatCode="General" sourceLinked="1"/>
        <c:majorTickMark val="out"/>
        <c:minorTickMark val="none"/>
        <c:tickLblPos val="nextTo"/>
        <c:crossAx val="51391299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900" b="1"/>
              <a:t>Decicated time / client group / woreda</a:t>
            </a:r>
            <a:r>
              <a:rPr lang="en-US" sz="900" b="1" baseline="0"/>
              <a:t> regular staff / year (day)</a:t>
            </a:r>
            <a:endParaRPr lang="en-US" sz="900" b="1"/>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spPr>
            <a:solidFill>
              <a:schemeClr val="accent1"/>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1-9BE5-46F4-9969-3F264EA8A37B}"/>
              </c:ext>
            </c:extLst>
          </c:dPt>
          <c:dPt>
            <c:idx val="4"/>
            <c:invertIfNegative val="0"/>
            <c:bubble3D val="0"/>
            <c:spPr>
              <a:solidFill>
                <a:srgbClr val="FFC000"/>
              </a:solidFill>
              <a:ln>
                <a:noFill/>
              </a:ln>
              <a:effectLst/>
            </c:spPr>
            <c:extLst>
              <c:ext xmlns:c16="http://schemas.microsoft.com/office/drawing/2014/chart" uri="{C3380CC4-5D6E-409C-BE32-E72D297353CC}">
                <c16:uniqueId val="{00000003-9BE5-46F4-9969-3F264EA8A37B}"/>
              </c:ext>
            </c:extLst>
          </c:dPt>
          <c:dPt>
            <c:idx val="6"/>
            <c:invertIfNegative val="0"/>
            <c:bubble3D val="0"/>
            <c:spPr>
              <a:solidFill>
                <a:srgbClr val="FFC000"/>
              </a:solidFill>
              <a:ln>
                <a:noFill/>
              </a:ln>
              <a:effectLst/>
            </c:spPr>
            <c:extLst>
              <c:ext xmlns:c16="http://schemas.microsoft.com/office/drawing/2014/chart" uri="{C3380CC4-5D6E-409C-BE32-E72D297353CC}">
                <c16:uniqueId val="{00000005-9BE5-46F4-9969-3F264EA8A37B}"/>
              </c:ext>
            </c:extLst>
          </c:dPt>
          <c:dPt>
            <c:idx val="8"/>
            <c:invertIfNegative val="0"/>
            <c:bubble3D val="0"/>
            <c:spPr>
              <a:solidFill>
                <a:srgbClr val="FF0000"/>
              </a:solidFill>
              <a:ln>
                <a:noFill/>
              </a:ln>
              <a:effectLst/>
            </c:spPr>
            <c:extLst>
              <c:ext xmlns:c16="http://schemas.microsoft.com/office/drawing/2014/chart" uri="{C3380CC4-5D6E-409C-BE32-E72D297353CC}">
                <c16:uniqueId val="{00000007-9BE5-46F4-9969-3F264EA8A37B}"/>
              </c:ext>
            </c:extLst>
          </c:dPt>
          <c:dPt>
            <c:idx val="10"/>
            <c:invertIfNegative val="0"/>
            <c:bubble3D val="0"/>
            <c:spPr>
              <a:solidFill>
                <a:srgbClr val="FF0000"/>
              </a:solidFill>
              <a:ln>
                <a:noFill/>
              </a:ln>
              <a:effectLst/>
            </c:spPr>
            <c:extLst>
              <c:ext xmlns:c16="http://schemas.microsoft.com/office/drawing/2014/chart" uri="{C3380CC4-5D6E-409C-BE32-E72D297353CC}">
                <c16:uniqueId val="{00000009-9BE5-46F4-9969-3F264EA8A37B}"/>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'Woreda scorecard'!$C$3:$C$16</c:f>
              <c:strCache>
                <c:ptCount val="14"/>
                <c:pt idx="0">
                  <c:v>Danot</c:v>
                </c:pt>
                <c:pt idx="1">
                  <c:v>Kabribayah</c:v>
                </c:pt>
                <c:pt idx="2">
                  <c:v>Bokh</c:v>
                </c:pt>
                <c:pt idx="3">
                  <c:v>Dhagahbour</c:v>
                </c:pt>
                <c:pt idx="4">
                  <c:v>Gursum</c:v>
                </c:pt>
                <c:pt idx="5">
                  <c:v>Adadle</c:v>
                </c:pt>
                <c:pt idx="6">
                  <c:v>Kalafo</c:v>
                </c:pt>
                <c:pt idx="7">
                  <c:v>Jarati</c:v>
                </c:pt>
                <c:pt idx="8">
                  <c:v>Moyale</c:v>
                </c:pt>
                <c:pt idx="9">
                  <c:v>Erer</c:v>
                </c:pt>
                <c:pt idx="10">
                  <c:v>Fik</c:v>
                </c:pt>
                <c:pt idx="11">
                  <c:v>Kabridahar</c:v>
                </c:pt>
                <c:pt idx="12">
                  <c:v>Hargele</c:v>
                </c:pt>
                <c:pt idx="13">
                  <c:v>Shinile</c:v>
                </c:pt>
              </c:strCache>
            </c:strRef>
          </c:cat>
          <c:val>
            <c:numRef>
              <c:f>'Woreda scorecard'!$AF$3:$AF$16</c:f>
              <c:numCache>
                <c:formatCode>_(* #,##0_);_(* \(#,##0\);_(* "-"??_);_(@_)</c:formatCode>
                <c:ptCount val="14"/>
                <c:pt idx="0">
                  <c:v>5.5</c:v>
                </c:pt>
                <c:pt idx="1">
                  <c:v>1.5580736543909348</c:v>
                </c:pt>
                <c:pt idx="2">
                  <c:v>5.5</c:v>
                </c:pt>
                <c:pt idx="3">
                  <c:v>3.6666666666666665</c:v>
                </c:pt>
                <c:pt idx="4">
                  <c:v>2.7591973244147154</c:v>
                </c:pt>
                <c:pt idx="5">
                  <c:v>5.5</c:v>
                </c:pt>
                <c:pt idx="6">
                  <c:v>2.5384615384615383</c:v>
                </c:pt>
                <c:pt idx="7">
                  <c:v>4.125</c:v>
                </c:pt>
                <c:pt idx="8">
                  <c:v>2.0625</c:v>
                </c:pt>
                <c:pt idx="9">
                  <c:v>0</c:v>
                </c:pt>
                <c:pt idx="10">
                  <c:v>2.2000000000000002</c:v>
                </c:pt>
                <c:pt idx="11">
                  <c:v>0</c:v>
                </c:pt>
                <c:pt idx="12">
                  <c:v>5.5</c:v>
                </c:pt>
                <c:pt idx="13">
                  <c:v>0</c:v>
                </c:pt>
              </c:numCache>
            </c:numRef>
          </c:val>
          <c:extLst>
            <c:ext xmlns:c16="http://schemas.microsoft.com/office/drawing/2014/chart" uri="{C3380CC4-5D6E-409C-BE32-E72D297353CC}">
              <c16:uniqueId val="{0000000A-9BE5-46F4-9969-3F264EA8A37B}"/>
            </c:ext>
          </c:extLst>
        </c:ser>
        <c:dLbls>
          <c:showLegendKey val="0"/>
          <c:showVal val="0"/>
          <c:showCatName val="0"/>
          <c:showSerName val="0"/>
          <c:showPercent val="0"/>
          <c:showBubbleSize val="0"/>
        </c:dLbls>
        <c:gapWidth val="182"/>
        <c:axId val="543373096"/>
        <c:axId val="543379000"/>
      </c:barChart>
      <c:catAx>
        <c:axId val="543373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fr-FR"/>
          </a:p>
        </c:txPr>
        <c:crossAx val="543379000"/>
        <c:crosses val="autoZero"/>
        <c:auto val="1"/>
        <c:lblAlgn val="ctr"/>
        <c:lblOffset val="100"/>
        <c:noMultiLvlLbl val="0"/>
      </c:catAx>
      <c:valAx>
        <c:axId val="543379000"/>
        <c:scaling>
          <c:orientation val="minMax"/>
        </c:scaling>
        <c:delete val="1"/>
        <c:axPos val="b"/>
        <c:numFmt formatCode="_(* #,##0_);_(* \(#,##0\);_(* &quot;-&quot;??_);_(@_)" sourceLinked="1"/>
        <c:majorTickMark val="none"/>
        <c:minorTickMark val="none"/>
        <c:tickLblPos val="nextTo"/>
        <c:crossAx val="543373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900" b="1"/>
              <a:t>Proportion</a:t>
            </a:r>
            <a:r>
              <a:rPr lang="en-US" sz="900" b="1" baseline="0"/>
              <a:t> of contract staff vs standard (4 contract staff / woreda)</a:t>
            </a:r>
            <a:endParaRPr lang="en-US" sz="900" b="1"/>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dLbls>
            <c:dLbl>
              <c:idx val="1"/>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rgbClr val="FF0000"/>
                      </a:solidFill>
                      <a:latin typeface="+mn-lt"/>
                      <a:ea typeface="+mn-ea"/>
                      <a:cs typeface="+mn-cs"/>
                    </a:defRPr>
                  </a:pPr>
                  <a:endParaRPr lang="fr-FR"/>
                </a:p>
              </c:txPr>
              <c:showLegendKey val="0"/>
              <c:showVal val="1"/>
              <c:showCatName val="0"/>
              <c:showSerName val="0"/>
              <c:showPercent val="0"/>
              <c:showBubbleSize val="0"/>
              <c:extLst>
                <c:ext xmlns:c16="http://schemas.microsoft.com/office/drawing/2014/chart" uri="{C3380CC4-5D6E-409C-BE32-E72D297353CC}">
                  <c16:uniqueId val="{00000000-F2A9-4D0E-9857-F6CF552E1D45}"/>
                </c:ext>
              </c:extLst>
            </c:dLbl>
            <c:dLbl>
              <c:idx val="6"/>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rgbClr val="FFC000"/>
                      </a:solidFill>
                      <a:latin typeface="+mn-lt"/>
                      <a:ea typeface="+mn-ea"/>
                      <a:cs typeface="+mn-cs"/>
                    </a:defRPr>
                  </a:pPr>
                  <a:endParaRPr lang="fr-FR"/>
                </a:p>
              </c:txPr>
              <c:showLegendKey val="0"/>
              <c:showVal val="1"/>
              <c:showCatName val="0"/>
              <c:showSerName val="0"/>
              <c:showPercent val="0"/>
              <c:showBubbleSize val="0"/>
              <c:extLst>
                <c:ext xmlns:c16="http://schemas.microsoft.com/office/drawing/2014/chart" uri="{C3380CC4-5D6E-409C-BE32-E72D297353CC}">
                  <c16:uniqueId val="{00000001-F2A9-4D0E-9857-F6CF552E1D45}"/>
                </c:ext>
              </c:extLst>
            </c:dLbl>
            <c:dLbl>
              <c:idx val="1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rgbClr val="FFC000"/>
                      </a:solidFill>
                      <a:latin typeface="+mn-lt"/>
                      <a:ea typeface="+mn-ea"/>
                      <a:cs typeface="+mn-cs"/>
                    </a:defRPr>
                  </a:pPr>
                  <a:endParaRPr lang="fr-FR"/>
                </a:p>
              </c:txPr>
              <c:showLegendKey val="0"/>
              <c:showVal val="1"/>
              <c:showCatName val="0"/>
              <c:showSerName val="0"/>
              <c:showPercent val="0"/>
              <c:showBubbleSize val="0"/>
              <c:extLst>
                <c:ext xmlns:c16="http://schemas.microsoft.com/office/drawing/2014/chart" uri="{C3380CC4-5D6E-409C-BE32-E72D297353CC}">
                  <c16:uniqueId val="{00000002-F2A9-4D0E-9857-F6CF552E1D45}"/>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'Woreda scorecard'!$C$3:$C$16</c:f>
              <c:strCache>
                <c:ptCount val="14"/>
                <c:pt idx="0">
                  <c:v>Danot</c:v>
                </c:pt>
                <c:pt idx="1">
                  <c:v>Kabribayah</c:v>
                </c:pt>
                <c:pt idx="2">
                  <c:v>Bokh</c:v>
                </c:pt>
                <c:pt idx="3">
                  <c:v>Dhagahbour</c:v>
                </c:pt>
                <c:pt idx="4">
                  <c:v>Gursum</c:v>
                </c:pt>
                <c:pt idx="5">
                  <c:v>Adadle</c:v>
                </c:pt>
                <c:pt idx="6">
                  <c:v>Kalafo</c:v>
                </c:pt>
                <c:pt idx="7">
                  <c:v>Jarati</c:v>
                </c:pt>
                <c:pt idx="8">
                  <c:v>Moyale</c:v>
                </c:pt>
                <c:pt idx="9">
                  <c:v>Erer</c:v>
                </c:pt>
                <c:pt idx="10">
                  <c:v>Fik</c:v>
                </c:pt>
                <c:pt idx="11">
                  <c:v>Kabridahar</c:v>
                </c:pt>
                <c:pt idx="12">
                  <c:v>Hargele</c:v>
                </c:pt>
                <c:pt idx="13">
                  <c:v>Shinile</c:v>
                </c:pt>
              </c:strCache>
            </c:strRef>
          </c:cat>
          <c:val>
            <c:numRef>
              <c:f>'Woreda scorecard'!$AI$3:$AI$16</c:f>
              <c:numCache>
                <c:formatCode>0%</c:formatCode>
                <c:ptCount val="14"/>
                <c:pt idx="0">
                  <c:v>1</c:v>
                </c:pt>
                <c:pt idx="1">
                  <c:v>0</c:v>
                </c:pt>
                <c:pt idx="2">
                  <c:v>1</c:v>
                </c:pt>
                <c:pt idx="3">
                  <c:v>1</c:v>
                </c:pt>
                <c:pt idx="4">
                  <c:v>1</c:v>
                </c:pt>
                <c:pt idx="5">
                  <c:v>1</c:v>
                </c:pt>
                <c:pt idx="6">
                  <c:v>0.75</c:v>
                </c:pt>
                <c:pt idx="7">
                  <c:v>1</c:v>
                </c:pt>
                <c:pt idx="8">
                  <c:v>1</c:v>
                </c:pt>
                <c:pt idx="9">
                  <c:v>1</c:v>
                </c:pt>
                <c:pt idx="10">
                  <c:v>0.75</c:v>
                </c:pt>
                <c:pt idx="11">
                  <c:v>1</c:v>
                </c:pt>
                <c:pt idx="12">
                  <c:v>1</c:v>
                </c:pt>
                <c:pt idx="13">
                  <c:v>1</c:v>
                </c:pt>
              </c:numCache>
            </c:numRef>
          </c:val>
          <c:extLst>
            <c:ext xmlns:c16="http://schemas.microsoft.com/office/drawing/2014/chart" uri="{C3380CC4-5D6E-409C-BE32-E72D297353CC}">
              <c16:uniqueId val="{00000003-F2A9-4D0E-9857-F6CF552E1D45}"/>
            </c:ext>
          </c:extLst>
        </c:ser>
        <c:dLbls>
          <c:showLegendKey val="0"/>
          <c:showVal val="0"/>
          <c:showCatName val="0"/>
          <c:showSerName val="0"/>
          <c:showPercent val="0"/>
          <c:showBubbleSize val="0"/>
        </c:dLbls>
        <c:gapWidth val="219"/>
        <c:overlap val="-27"/>
        <c:axId val="391081664"/>
        <c:axId val="391076416"/>
      </c:barChart>
      <c:catAx>
        <c:axId val="3910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fr-FR"/>
          </a:p>
        </c:txPr>
        <c:crossAx val="391076416"/>
        <c:crosses val="autoZero"/>
        <c:auto val="1"/>
        <c:lblAlgn val="ctr"/>
        <c:lblOffset val="100"/>
        <c:noMultiLvlLbl val="0"/>
      </c:catAx>
      <c:valAx>
        <c:axId val="391076416"/>
        <c:scaling>
          <c:orientation val="minMax"/>
        </c:scaling>
        <c:delete val="1"/>
        <c:axPos val="l"/>
        <c:numFmt formatCode="0%" sourceLinked="1"/>
        <c:majorTickMark val="none"/>
        <c:minorTickMark val="none"/>
        <c:tickLblPos val="nextTo"/>
        <c:crossAx val="391081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t>Overall performance</a:t>
            </a:r>
            <a:endParaRPr lang="en-US" sz="800"/>
          </a:p>
          <a:p>
            <a:pPr>
              <a:defRPr/>
            </a:pPr>
            <a:r>
              <a:rPr lang="en-US" sz="800"/>
              <a:t>(% of woredas matching</a:t>
            </a:r>
            <a:r>
              <a:rPr lang="en-US" sz="800" baseline="0"/>
              <a:t> all criterias)</a:t>
            </a:r>
            <a:endParaRPr lang="en-US" sz="800"/>
          </a:p>
        </c:rich>
      </c:tx>
      <c:layout>
        <c:manualLayout>
          <c:xMode val="edge"/>
          <c:yMode val="edge"/>
          <c:x val="0.36366602872361375"/>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fr-FR"/>
        </a:p>
      </c:txPr>
    </c:title>
    <c:autoTitleDeleted val="0"/>
    <c:plotArea>
      <c:layout>
        <c:manualLayout>
          <c:layoutTarget val="inner"/>
          <c:xMode val="edge"/>
          <c:yMode val="edge"/>
          <c:x val="0.13077995133066747"/>
          <c:y val="0.16784935027638406"/>
          <c:w val="0.82958813633383521"/>
          <c:h val="0.84514775882012083"/>
        </c:manualLayout>
      </c:layout>
      <c:doughnutChart>
        <c:varyColors val="1"/>
        <c:ser>
          <c:idx val="0"/>
          <c:order val="0"/>
          <c:dPt>
            <c:idx val="0"/>
            <c:bubble3D val="0"/>
            <c:spPr>
              <a:solidFill>
                <a:srgbClr val="C00000"/>
              </a:solidFill>
              <a:ln>
                <a:noFill/>
              </a:ln>
              <a:effectLst/>
            </c:spPr>
            <c:extLst>
              <c:ext xmlns:c16="http://schemas.microsoft.com/office/drawing/2014/chart" uri="{C3380CC4-5D6E-409C-BE32-E72D297353CC}">
                <c16:uniqueId val="{00000001-0EA2-4009-9A2D-F028C17D02B7}"/>
              </c:ext>
            </c:extLst>
          </c:dPt>
          <c:dPt>
            <c:idx val="1"/>
            <c:bubble3D val="0"/>
            <c:spPr>
              <a:solidFill>
                <a:srgbClr val="FF0000"/>
              </a:solidFill>
              <a:ln>
                <a:noFill/>
              </a:ln>
              <a:effectLst/>
            </c:spPr>
            <c:extLst>
              <c:ext xmlns:c16="http://schemas.microsoft.com/office/drawing/2014/chart" uri="{C3380CC4-5D6E-409C-BE32-E72D297353CC}">
                <c16:uniqueId val="{00000003-0EA2-4009-9A2D-F028C17D02B7}"/>
              </c:ext>
            </c:extLst>
          </c:dPt>
          <c:dPt>
            <c:idx val="2"/>
            <c:bubble3D val="0"/>
            <c:spPr>
              <a:solidFill>
                <a:srgbClr val="FF6600"/>
              </a:solidFill>
              <a:ln>
                <a:noFill/>
              </a:ln>
              <a:effectLst/>
            </c:spPr>
            <c:extLst>
              <c:ext xmlns:c16="http://schemas.microsoft.com/office/drawing/2014/chart" uri="{C3380CC4-5D6E-409C-BE32-E72D297353CC}">
                <c16:uniqueId val="{00000005-0EA2-4009-9A2D-F028C17D02B7}"/>
              </c:ext>
            </c:extLst>
          </c:dPt>
          <c:dPt>
            <c:idx val="3"/>
            <c:bubble3D val="0"/>
            <c:spPr>
              <a:solidFill>
                <a:srgbClr val="FF9933"/>
              </a:solidFill>
              <a:ln>
                <a:noFill/>
              </a:ln>
              <a:effectLst/>
            </c:spPr>
            <c:extLst>
              <c:ext xmlns:c16="http://schemas.microsoft.com/office/drawing/2014/chart" uri="{C3380CC4-5D6E-409C-BE32-E72D297353CC}">
                <c16:uniqueId val="{00000007-0EA2-4009-9A2D-F028C17D02B7}"/>
              </c:ext>
            </c:extLst>
          </c:dPt>
          <c:dPt>
            <c:idx val="4"/>
            <c:bubble3D val="0"/>
            <c:spPr>
              <a:solidFill>
                <a:srgbClr val="FFCC66"/>
              </a:solidFill>
              <a:ln>
                <a:noFill/>
              </a:ln>
              <a:effectLst/>
            </c:spPr>
            <c:extLst>
              <c:ext xmlns:c16="http://schemas.microsoft.com/office/drawing/2014/chart" uri="{C3380CC4-5D6E-409C-BE32-E72D297353CC}">
                <c16:uniqueId val="{00000009-0EA2-4009-9A2D-F028C17D02B7}"/>
              </c:ext>
            </c:extLst>
          </c:dPt>
          <c:dPt>
            <c:idx val="5"/>
            <c:bubble3D val="0"/>
            <c:spPr>
              <a:solidFill>
                <a:srgbClr val="FFFF00"/>
              </a:solidFill>
              <a:ln>
                <a:noFill/>
              </a:ln>
              <a:effectLst/>
            </c:spPr>
            <c:extLst>
              <c:ext xmlns:c16="http://schemas.microsoft.com/office/drawing/2014/chart" uri="{C3380CC4-5D6E-409C-BE32-E72D297353CC}">
                <c16:uniqueId val="{0000000B-0EA2-4009-9A2D-F028C17D02B7}"/>
              </c:ext>
            </c:extLst>
          </c:dPt>
          <c:dPt>
            <c:idx val="6"/>
            <c:bubble3D val="0"/>
            <c:spPr>
              <a:solidFill>
                <a:srgbClr val="92D050"/>
              </a:solidFill>
              <a:ln>
                <a:noFill/>
              </a:ln>
              <a:effectLst/>
            </c:spPr>
            <c:extLst>
              <c:ext xmlns:c16="http://schemas.microsoft.com/office/drawing/2014/chart" uri="{C3380CC4-5D6E-409C-BE32-E72D297353CC}">
                <c16:uniqueId val="{0000000D-0EA2-4009-9A2D-F028C17D02B7}"/>
              </c:ext>
            </c:extLst>
          </c:dPt>
          <c:dPt>
            <c:idx val="7"/>
            <c:bubble3D val="0"/>
            <c:spPr>
              <a:solidFill>
                <a:srgbClr val="00CC00"/>
              </a:solidFill>
              <a:ln>
                <a:noFill/>
              </a:ln>
              <a:effectLst/>
            </c:spPr>
            <c:extLst>
              <c:ext xmlns:c16="http://schemas.microsoft.com/office/drawing/2014/chart" uri="{C3380CC4-5D6E-409C-BE32-E72D297353CC}">
                <c16:uniqueId val="{0000000F-0EA2-4009-9A2D-F028C17D02B7}"/>
              </c:ext>
            </c:extLst>
          </c:dPt>
          <c:dPt>
            <c:idx val="8"/>
            <c:bubble3D val="0"/>
            <c:spPr>
              <a:solidFill>
                <a:srgbClr val="00B050"/>
              </a:solidFill>
              <a:ln>
                <a:noFill/>
              </a:ln>
              <a:effectLst/>
            </c:spPr>
            <c:extLst>
              <c:ext xmlns:c16="http://schemas.microsoft.com/office/drawing/2014/chart" uri="{C3380CC4-5D6E-409C-BE32-E72D297353CC}">
                <c16:uniqueId val="{00000011-0EA2-4009-9A2D-F028C17D02B7}"/>
              </c:ext>
            </c:extLst>
          </c:dPt>
          <c:dPt>
            <c:idx val="9"/>
            <c:bubble3D val="0"/>
            <c:spPr>
              <a:solidFill>
                <a:srgbClr val="009900"/>
              </a:solidFill>
              <a:ln>
                <a:noFill/>
              </a:ln>
              <a:effectLst/>
            </c:spPr>
            <c:extLst>
              <c:ext xmlns:c16="http://schemas.microsoft.com/office/drawing/2014/chart" uri="{C3380CC4-5D6E-409C-BE32-E72D297353CC}">
                <c16:uniqueId val="{00000013-0EA2-4009-9A2D-F028C17D02B7}"/>
              </c:ext>
            </c:extLst>
          </c:dPt>
          <c:dPt>
            <c:idx val="10"/>
            <c:bubble3D val="0"/>
            <c:spPr>
              <a:noFill/>
              <a:ln>
                <a:noFill/>
              </a:ln>
              <a:effectLst/>
            </c:spPr>
            <c:extLst>
              <c:ext xmlns:c16="http://schemas.microsoft.com/office/drawing/2014/chart" uri="{C3380CC4-5D6E-409C-BE32-E72D297353CC}">
                <c16:uniqueId val="{00000015-0EA2-4009-9A2D-F028C17D02B7}"/>
              </c:ext>
            </c:extLst>
          </c:dPt>
          <c:val>
            <c:numRef>
              <c:f>'Battery and speedometer chart'!$N$16:$N$26</c:f>
              <c:numCache>
                <c:formatCode>General</c:formatCode>
                <c:ptCount val="11"/>
                <c:pt idx="0">
                  <c:v>10</c:v>
                </c:pt>
                <c:pt idx="1">
                  <c:v>10</c:v>
                </c:pt>
                <c:pt idx="2">
                  <c:v>10</c:v>
                </c:pt>
                <c:pt idx="3">
                  <c:v>10</c:v>
                </c:pt>
                <c:pt idx="4">
                  <c:v>10</c:v>
                </c:pt>
                <c:pt idx="5">
                  <c:v>10</c:v>
                </c:pt>
                <c:pt idx="6">
                  <c:v>10</c:v>
                </c:pt>
                <c:pt idx="7">
                  <c:v>10</c:v>
                </c:pt>
                <c:pt idx="8">
                  <c:v>10</c:v>
                </c:pt>
                <c:pt idx="9">
                  <c:v>10</c:v>
                </c:pt>
                <c:pt idx="10">
                  <c:v>100</c:v>
                </c:pt>
              </c:numCache>
            </c:numRef>
          </c:val>
          <c:extLst>
            <c:ext xmlns:c16="http://schemas.microsoft.com/office/drawing/2014/chart" uri="{C3380CC4-5D6E-409C-BE32-E72D297353CC}">
              <c16:uniqueId val="{00000016-0EA2-4009-9A2D-F028C17D02B7}"/>
            </c:ext>
          </c:extLst>
        </c:ser>
        <c:dLbls>
          <c:showLegendKey val="0"/>
          <c:showVal val="0"/>
          <c:showCatName val="0"/>
          <c:showSerName val="0"/>
          <c:showPercent val="0"/>
          <c:showBubbleSize val="0"/>
          <c:showLeaderLines val="1"/>
        </c:dLbls>
        <c:firstSliceAng val="270"/>
        <c:holeSize val="50"/>
      </c:doughnutChart>
      <c:pieChart>
        <c:varyColors val="1"/>
        <c:ser>
          <c:idx val="1"/>
          <c:order val="1"/>
          <c:tx>
            <c:strRef>
              <c:f>'Battery and speedometer chart'!$P$16</c:f>
              <c:strCache>
                <c:ptCount val="1"/>
                <c:pt idx="0">
                  <c:v>Pointer</c:v>
                </c:pt>
              </c:strCache>
            </c:strRef>
          </c:tx>
          <c:spPr>
            <a:solidFill>
              <a:schemeClr val="tx1"/>
            </a:solidFill>
          </c:spPr>
          <c:dPt>
            <c:idx val="0"/>
            <c:bubble3D val="0"/>
            <c:spPr>
              <a:noFill/>
              <a:ln>
                <a:noFill/>
              </a:ln>
              <a:effectLst/>
            </c:spPr>
            <c:extLst>
              <c:ext xmlns:c16="http://schemas.microsoft.com/office/drawing/2014/chart" uri="{C3380CC4-5D6E-409C-BE32-E72D297353CC}">
                <c16:uniqueId val="{00000018-0EA2-4009-9A2D-F028C17D02B7}"/>
              </c:ext>
            </c:extLst>
          </c:dPt>
          <c:dPt>
            <c:idx val="1"/>
            <c:bubble3D val="0"/>
            <c:spPr>
              <a:solidFill>
                <a:schemeClr val="tx1"/>
              </a:solidFill>
              <a:ln>
                <a:noFill/>
              </a:ln>
              <a:effectLst/>
            </c:spPr>
            <c:extLst>
              <c:ext xmlns:c16="http://schemas.microsoft.com/office/drawing/2014/chart" uri="{C3380CC4-5D6E-409C-BE32-E72D297353CC}">
                <c16:uniqueId val="{0000001A-0EA2-4009-9A2D-F028C17D02B7}"/>
              </c:ext>
            </c:extLst>
          </c:dPt>
          <c:dPt>
            <c:idx val="2"/>
            <c:bubble3D val="0"/>
            <c:spPr>
              <a:noFill/>
              <a:ln>
                <a:noFill/>
              </a:ln>
              <a:effectLst/>
            </c:spPr>
            <c:extLst>
              <c:ext xmlns:c16="http://schemas.microsoft.com/office/drawing/2014/chart" uri="{C3380CC4-5D6E-409C-BE32-E72D297353CC}">
                <c16:uniqueId val="{0000001C-0EA2-4009-9A2D-F028C17D02B7}"/>
              </c:ext>
            </c:extLst>
          </c:dPt>
          <c:dLbls>
            <c:dLbl>
              <c:idx val="0"/>
              <c:delete val="1"/>
              <c:extLst>
                <c:ext xmlns:c15="http://schemas.microsoft.com/office/drawing/2012/chart" uri="{CE6537A1-D6FC-4f65-9D91-7224C49458BB}"/>
                <c:ext xmlns:c16="http://schemas.microsoft.com/office/drawing/2014/chart" uri="{C3380CC4-5D6E-409C-BE32-E72D297353CC}">
                  <c16:uniqueId val="{00000018-0EA2-4009-9A2D-F028C17D02B7}"/>
                </c:ext>
              </c:extLst>
            </c:dLbl>
            <c:dLbl>
              <c:idx val="1"/>
              <c:layout>
                <c:manualLayout>
                  <c:x val="3.5420621272118737E-3"/>
                  <c:y val="8.5823742361180091E-3"/>
                </c:manualLayout>
              </c:layout>
              <c:tx>
                <c:strRef>
                  <c:f>'Battery and speedometer chart'!$R$16</c:f>
                  <c:strCache>
                    <c:ptCount val="1"/>
                    <c:pt idx="0">
                      <c:v>36%</c:v>
                    </c:pt>
                  </c:strCache>
                </c:strRef>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2">
                          <a:lumMod val="75000"/>
                        </a:schemeClr>
                      </a:solidFill>
                      <a:latin typeface="+mn-lt"/>
                      <a:ea typeface="+mn-ea"/>
                      <a:cs typeface="+mn-cs"/>
                    </a:defRPr>
                  </a:pPr>
                  <a:endParaRPr lang="fr-FR"/>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dlblFTEntry>
                      <c15:txfldGUID>{C6F3A6DF-26BA-4D3B-99CD-90EAD870FB7E}</c15:txfldGUID>
                      <c15:f>'Battery and speedometer chart'!$R$16</c15:f>
                      <c15:dlblFieldTableCache>
                        <c:ptCount val="1"/>
                        <c:pt idx="0">
                          <c:v>36%</c:v>
                        </c:pt>
                      </c15:dlblFieldTableCache>
                    </c15:dlblFTEntry>
                  </c15:dlblFieldTable>
                  <c15:showDataLabelsRange val="0"/>
                </c:ext>
                <c:ext xmlns:c16="http://schemas.microsoft.com/office/drawing/2014/chart" uri="{C3380CC4-5D6E-409C-BE32-E72D297353CC}">
                  <c16:uniqueId val="{0000001A-0EA2-4009-9A2D-F028C17D02B7}"/>
                </c:ext>
              </c:extLst>
            </c:dLbl>
            <c:dLbl>
              <c:idx val="2"/>
              <c:delete val="1"/>
              <c:extLst>
                <c:ext xmlns:c15="http://schemas.microsoft.com/office/drawing/2012/chart" uri="{CE6537A1-D6FC-4f65-9D91-7224C49458BB}"/>
                <c:ext xmlns:c16="http://schemas.microsoft.com/office/drawing/2014/chart" uri="{C3380CC4-5D6E-409C-BE32-E72D297353CC}">
                  <c16:uniqueId val="{0000001C-0EA2-4009-9A2D-F028C17D02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extLst>
          </c:dLbls>
          <c:val>
            <c:numRef>
              <c:f>'Battery and speedometer chart'!$Q$16:$Q$18</c:f>
              <c:numCache>
                <c:formatCode>General</c:formatCode>
                <c:ptCount val="3"/>
                <c:pt idx="0">
                  <c:v>5</c:v>
                </c:pt>
                <c:pt idx="1">
                  <c:v>0.1</c:v>
                </c:pt>
                <c:pt idx="2">
                  <c:v>22.9</c:v>
                </c:pt>
              </c:numCache>
            </c:numRef>
          </c:val>
          <c:extLst>
            <c:ext xmlns:c16="http://schemas.microsoft.com/office/drawing/2014/chart" uri="{C3380CC4-5D6E-409C-BE32-E72D297353CC}">
              <c16:uniqueId val="{0000001D-0EA2-4009-9A2D-F028C17D02B7}"/>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1200" b="1" i="0" baseline="0">
                <a:effectLst/>
              </a:rPr>
              <a:t>Proportion of woredas meeting criteria</a:t>
            </a:r>
            <a:endParaRPr lang="en-US" sz="1200">
              <a:effectLst/>
            </a:endParaRPr>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stacked"/>
        <c:varyColors val="0"/>
        <c:ser>
          <c:idx val="1"/>
          <c:order val="1"/>
          <c:spPr>
            <a:solidFill>
              <a:schemeClr val="accent2"/>
            </a:solidFill>
            <a:ln>
              <a:noFill/>
            </a:ln>
            <a:effectLst/>
          </c:spPr>
          <c:invertIfNegative val="0"/>
          <c:dPt>
            <c:idx val="0"/>
            <c:invertIfNegative val="0"/>
            <c:bubble3D val="0"/>
            <c:spPr>
              <a:solidFill>
                <a:srgbClr val="FF9900"/>
              </a:solidFill>
              <a:ln>
                <a:noFill/>
              </a:ln>
              <a:effectLst/>
            </c:spPr>
            <c:extLst>
              <c:ext xmlns:c16="http://schemas.microsoft.com/office/drawing/2014/chart" uri="{C3380CC4-5D6E-409C-BE32-E72D297353CC}">
                <c16:uniqueId val="{00000001-B480-4439-977F-26A0B4A56041}"/>
              </c:ext>
            </c:extLst>
          </c:dPt>
          <c:dPt>
            <c:idx val="1"/>
            <c:invertIfNegative val="0"/>
            <c:bubble3D val="0"/>
            <c:spPr>
              <a:solidFill>
                <a:srgbClr val="669900"/>
              </a:solidFill>
              <a:ln>
                <a:noFill/>
              </a:ln>
              <a:effectLst/>
            </c:spPr>
            <c:extLst>
              <c:ext xmlns:c16="http://schemas.microsoft.com/office/drawing/2014/chart" uri="{C3380CC4-5D6E-409C-BE32-E72D297353CC}">
                <c16:uniqueId val="{00000003-B480-4439-977F-26A0B4A56041}"/>
              </c:ext>
            </c:extLst>
          </c:dPt>
          <c:dPt>
            <c:idx val="2"/>
            <c:invertIfNegative val="0"/>
            <c:bubble3D val="0"/>
            <c:spPr>
              <a:solidFill>
                <a:srgbClr val="9900CC"/>
              </a:solidFill>
              <a:ln>
                <a:noFill/>
              </a:ln>
              <a:effectLst/>
            </c:spPr>
            <c:extLst>
              <c:ext xmlns:c16="http://schemas.microsoft.com/office/drawing/2014/chart" uri="{C3380CC4-5D6E-409C-BE32-E72D297353CC}">
                <c16:uniqueId val="{00000005-B480-4439-977F-26A0B4A56041}"/>
              </c:ext>
            </c:extLst>
          </c:dPt>
          <c:dPt>
            <c:idx val="3"/>
            <c:invertIfNegative val="0"/>
            <c:bubble3D val="0"/>
            <c:spPr>
              <a:solidFill>
                <a:schemeClr val="accent4">
                  <a:lumMod val="50000"/>
                </a:schemeClr>
              </a:solidFill>
              <a:ln>
                <a:noFill/>
              </a:ln>
              <a:effectLst/>
            </c:spPr>
            <c:extLst>
              <c:ext xmlns:c16="http://schemas.microsoft.com/office/drawing/2014/chart" uri="{C3380CC4-5D6E-409C-BE32-E72D297353CC}">
                <c16:uniqueId val="{00000007-B480-4439-977F-26A0B4A56041}"/>
              </c:ext>
            </c:extLst>
          </c:dPt>
          <c:dLbls>
            <c:dLbl>
              <c:idx val="2"/>
              <c:layout>
                <c:manualLayout>
                  <c:x val="0"/>
                  <c:y val="-0.10004032054182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480-4439-977F-26A0B4A56041}"/>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'Battery and speedometer chart'!$A$4:$A$7</c:f>
              <c:strCache>
                <c:ptCount val="4"/>
                <c:pt idx="0">
                  <c:v>Full capcity training</c:v>
                </c:pt>
                <c:pt idx="1">
                  <c:v>Adequate contract staff provision</c:v>
                </c:pt>
                <c:pt idx="2">
                  <c:v>Adequate physical resources</c:v>
                </c:pt>
                <c:pt idx="3">
                  <c:v>Availbility of MFI and PaSACCO</c:v>
                </c:pt>
              </c:strCache>
            </c:strRef>
          </c:cat>
          <c:val>
            <c:numRef>
              <c:f>'Battery and speedometer chart'!$F$4:$F$7</c:f>
              <c:numCache>
                <c:formatCode>0%</c:formatCode>
                <c:ptCount val="4"/>
                <c:pt idx="0">
                  <c:v>0.44444444444444442</c:v>
                </c:pt>
                <c:pt idx="1">
                  <c:v>0.61111111111111116</c:v>
                </c:pt>
                <c:pt idx="2">
                  <c:v>0.3888888888888889</c:v>
                </c:pt>
                <c:pt idx="3">
                  <c:v>0.72222222222222221</c:v>
                </c:pt>
              </c:numCache>
            </c:numRef>
          </c:val>
          <c:extLst>
            <c:ext xmlns:c16="http://schemas.microsoft.com/office/drawing/2014/chart" uri="{C3380CC4-5D6E-409C-BE32-E72D297353CC}">
              <c16:uniqueId val="{00000008-B480-4439-977F-26A0B4A56041}"/>
            </c:ext>
          </c:extLst>
        </c:ser>
        <c:dLbls>
          <c:showLegendKey val="0"/>
          <c:showVal val="0"/>
          <c:showCatName val="0"/>
          <c:showSerName val="0"/>
          <c:showPercent val="0"/>
          <c:showBubbleSize val="0"/>
        </c:dLbls>
        <c:gapWidth val="243"/>
        <c:overlap val="100"/>
        <c:axId val="607839592"/>
        <c:axId val="607842872"/>
      </c:barChart>
      <c:barChart>
        <c:barDir val="col"/>
        <c:grouping val="stacked"/>
        <c:varyColors val="0"/>
        <c:ser>
          <c:idx val="0"/>
          <c:order val="0"/>
          <c:spPr>
            <a:blipFill dpi="0" rotWithShape="1">
              <a:blip xmlns:r="http://schemas.openxmlformats.org/officeDocument/2006/relationships" r:embed="rId3">
                <a:alphaModFix amt="80000"/>
              </a:blip>
              <a:srcRect/>
              <a:stretch>
                <a:fillRect/>
              </a:stretch>
            </a:blipFill>
            <a:ln>
              <a:noFill/>
            </a:ln>
            <a:effectLst/>
          </c:spPr>
          <c:invertIfNegative val="0"/>
          <c:pictureOptions>
            <c:pictureFormat val="stretch"/>
          </c:pictureOptions>
          <c:cat>
            <c:strRef>
              <c:f>'Battery and speedometer chart'!$A$4:$A$7</c:f>
              <c:strCache>
                <c:ptCount val="4"/>
                <c:pt idx="0">
                  <c:v>Full capcity training</c:v>
                </c:pt>
                <c:pt idx="1">
                  <c:v>Adequate contract staff provision</c:v>
                </c:pt>
                <c:pt idx="2">
                  <c:v>Adequate physical resources</c:v>
                </c:pt>
                <c:pt idx="3">
                  <c:v>Availbility of MFI and PaSACCO</c:v>
                </c:pt>
              </c:strCache>
            </c:strRef>
          </c:cat>
          <c:val>
            <c:numRef>
              <c:f>'Battery and speedometer chart'!$E$4:$E$7</c:f>
              <c:numCache>
                <c:formatCode>0%</c:formatCode>
                <c:ptCount val="4"/>
                <c:pt idx="0">
                  <c:v>1.1000000000000001</c:v>
                </c:pt>
                <c:pt idx="1">
                  <c:v>1.1000000000000001</c:v>
                </c:pt>
                <c:pt idx="2">
                  <c:v>1.1000000000000001</c:v>
                </c:pt>
                <c:pt idx="3">
                  <c:v>1.1000000000000001</c:v>
                </c:pt>
              </c:numCache>
            </c:numRef>
          </c:val>
          <c:extLst>
            <c:ext xmlns:c16="http://schemas.microsoft.com/office/drawing/2014/chart" uri="{C3380CC4-5D6E-409C-BE32-E72D297353CC}">
              <c16:uniqueId val="{00000009-B480-4439-977F-26A0B4A56041}"/>
            </c:ext>
          </c:extLst>
        </c:ser>
        <c:dLbls>
          <c:showLegendKey val="0"/>
          <c:showVal val="0"/>
          <c:showCatName val="0"/>
          <c:showSerName val="0"/>
          <c:showPercent val="0"/>
          <c:showBubbleSize val="0"/>
        </c:dLbls>
        <c:gapWidth val="230"/>
        <c:overlap val="100"/>
        <c:axId val="513914304"/>
        <c:axId val="513912992"/>
      </c:barChart>
      <c:catAx>
        <c:axId val="607839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607842872"/>
        <c:crosses val="autoZero"/>
        <c:auto val="1"/>
        <c:lblAlgn val="ctr"/>
        <c:lblOffset val="100"/>
        <c:noMultiLvlLbl val="0"/>
      </c:catAx>
      <c:valAx>
        <c:axId val="607842872"/>
        <c:scaling>
          <c:orientation val="minMax"/>
        </c:scaling>
        <c:delete val="1"/>
        <c:axPos val="l"/>
        <c:numFmt formatCode="0%" sourceLinked="1"/>
        <c:majorTickMark val="none"/>
        <c:minorTickMark val="none"/>
        <c:tickLblPos val="nextTo"/>
        <c:crossAx val="607839592"/>
        <c:crosses val="autoZero"/>
        <c:crossBetween val="between"/>
      </c:valAx>
      <c:valAx>
        <c:axId val="513912992"/>
        <c:scaling>
          <c:orientation val="minMax"/>
        </c:scaling>
        <c:delete val="1"/>
        <c:axPos val="r"/>
        <c:numFmt formatCode="0%" sourceLinked="1"/>
        <c:majorTickMark val="out"/>
        <c:minorTickMark val="none"/>
        <c:tickLblPos val="nextTo"/>
        <c:crossAx val="513914304"/>
        <c:crosses val="max"/>
        <c:crossBetween val="between"/>
      </c:valAx>
      <c:catAx>
        <c:axId val="513914304"/>
        <c:scaling>
          <c:orientation val="minMax"/>
        </c:scaling>
        <c:delete val="1"/>
        <c:axPos val="b"/>
        <c:numFmt formatCode="General" sourceLinked="1"/>
        <c:majorTickMark val="out"/>
        <c:minorTickMark val="none"/>
        <c:tickLblPos val="nextTo"/>
        <c:crossAx val="51391299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900" b="1"/>
              <a:t>Livelihood capacity</a:t>
            </a:r>
            <a:r>
              <a:rPr lang="en-US" sz="900" b="1" baseline="0"/>
              <a:t> building budget allocation / LH client vs standard</a:t>
            </a:r>
            <a:endParaRPr lang="en-US" sz="900" b="1"/>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'Woreda scorecard'!$K$2</c:f>
              <c:strCache>
                <c:ptCount val="1"/>
                <c:pt idx="0">
                  <c:v>Livelihood capacity buildng budget/HH in USD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'Woreda scorecard'!$C$3:$C$16</c:f>
              <c:strCache>
                <c:ptCount val="14"/>
                <c:pt idx="0">
                  <c:v>Danot</c:v>
                </c:pt>
                <c:pt idx="1">
                  <c:v>Kabribayah</c:v>
                </c:pt>
                <c:pt idx="2">
                  <c:v>Bokh</c:v>
                </c:pt>
                <c:pt idx="3">
                  <c:v>Dhagahbour</c:v>
                </c:pt>
                <c:pt idx="4">
                  <c:v>Gursum</c:v>
                </c:pt>
                <c:pt idx="5">
                  <c:v>Adadle</c:v>
                </c:pt>
                <c:pt idx="6">
                  <c:v>Kalafo</c:v>
                </c:pt>
                <c:pt idx="7">
                  <c:v>Jarati</c:v>
                </c:pt>
                <c:pt idx="8">
                  <c:v>Moyale</c:v>
                </c:pt>
                <c:pt idx="9">
                  <c:v>Erer</c:v>
                </c:pt>
                <c:pt idx="10">
                  <c:v>Fik</c:v>
                </c:pt>
                <c:pt idx="11">
                  <c:v>Kabridahar</c:v>
                </c:pt>
                <c:pt idx="12">
                  <c:v>Hargele</c:v>
                </c:pt>
                <c:pt idx="13">
                  <c:v>Shinile</c:v>
                </c:pt>
              </c:strCache>
            </c:strRef>
          </c:cat>
          <c:val>
            <c:numRef>
              <c:f>'Woreda scorecard'!$K$3:$K$16</c:f>
              <c:numCache>
                <c:formatCode>_(* #,##0_);_(* \(#,##0\);_(* "-"??_);_(@_)</c:formatCode>
                <c:ptCount val="14"/>
                <c:pt idx="0">
                  <c:v>16.39980301579568</c:v>
                </c:pt>
                <c:pt idx="1">
                  <c:v>21.085461688850685</c:v>
                </c:pt>
                <c:pt idx="2">
                  <c:v>16.39980301579568</c:v>
                </c:pt>
                <c:pt idx="3">
                  <c:v>16.39980301579568</c:v>
                </c:pt>
                <c:pt idx="4">
                  <c:v>16.39980301579568</c:v>
                </c:pt>
                <c:pt idx="5">
                  <c:v>16.39980301579568</c:v>
                </c:pt>
                <c:pt idx="6">
                  <c:v>16.39980301579568</c:v>
                </c:pt>
                <c:pt idx="7">
                  <c:v>16.39980301579568</c:v>
                </c:pt>
                <c:pt idx="8">
                  <c:v>16.39980301579568</c:v>
                </c:pt>
                <c:pt idx="9">
                  <c:v>16.39980301579568</c:v>
                </c:pt>
                <c:pt idx="10">
                  <c:v>16.39980301579568</c:v>
                </c:pt>
                <c:pt idx="11">
                  <c:v>16.39980301579568</c:v>
                </c:pt>
                <c:pt idx="12">
                  <c:v>16.39980301579568</c:v>
                </c:pt>
                <c:pt idx="13">
                  <c:v>16.39980301579568</c:v>
                </c:pt>
              </c:numCache>
            </c:numRef>
          </c:val>
          <c:extLst>
            <c:ext xmlns:c16="http://schemas.microsoft.com/office/drawing/2014/chart" uri="{C3380CC4-5D6E-409C-BE32-E72D297353CC}">
              <c16:uniqueId val="{00000000-CA6A-4BBD-844F-3D0F70333EEE}"/>
            </c:ext>
          </c:extLst>
        </c:ser>
        <c:dLbls>
          <c:showLegendKey val="0"/>
          <c:showVal val="0"/>
          <c:showCatName val="0"/>
          <c:showSerName val="0"/>
          <c:showPercent val="0"/>
          <c:showBubbleSize val="0"/>
        </c:dLbls>
        <c:gapWidth val="219"/>
        <c:overlap val="-27"/>
        <c:axId val="534863312"/>
        <c:axId val="534864296"/>
      </c:barChart>
      <c:lineChart>
        <c:grouping val="stacked"/>
        <c:varyColors val="0"/>
        <c:ser>
          <c:idx val="1"/>
          <c:order val="1"/>
          <c:tx>
            <c:strRef>
              <c:f>'Woreda scorecard'!$L$2</c:f>
              <c:strCache>
                <c:ptCount val="1"/>
                <c:pt idx="0">
                  <c:v>Standard Livelihood capacity buildng budget/HH in USD</c:v>
                </c:pt>
              </c:strCache>
            </c:strRef>
          </c:tx>
          <c:spPr>
            <a:ln w="28575" cap="rnd">
              <a:solidFill>
                <a:schemeClr val="accent2"/>
              </a:solid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1-CA6A-4BBD-844F-3D0F70333EEE}"/>
                </c:ext>
              </c:extLst>
            </c:dLbl>
            <c:dLbl>
              <c:idx val="1"/>
              <c:delete val="1"/>
              <c:extLst>
                <c:ext xmlns:c15="http://schemas.microsoft.com/office/drawing/2012/chart" uri="{CE6537A1-D6FC-4f65-9D91-7224C49458BB}"/>
                <c:ext xmlns:c16="http://schemas.microsoft.com/office/drawing/2014/chart" uri="{C3380CC4-5D6E-409C-BE32-E72D297353CC}">
                  <c16:uniqueId val="{00000002-CA6A-4BBD-844F-3D0F70333EEE}"/>
                </c:ext>
              </c:extLst>
            </c:dLbl>
            <c:dLbl>
              <c:idx val="2"/>
              <c:delete val="1"/>
              <c:extLst>
                <c:ext xmlns:c15="http://schemas.microsoft.com/office/drawing/2012/chart" uri="{CE6537A1-D6FC-4f65-9D91-7224C49458BB}"/>
                <c:ext xmlns:c16="http://schemas.microsoft.com/office/drawing/2014/chart" uri="{C3380CC4-5D6E-409C-BE32-E72D297353CC}">
                  <c16:uniqueId val="{00000003-CA6A-4BBD-844F-3D0F70333EEE}"/>
                </c:ext>
              </c:extLst>
            </c:dLbl>
            <c:dLbl>
              <c:idx val="3"/>
              <c:delete val="1"/>
              <c:extLst>
                <c:ext xmlns:c15="http://schemas.microsoft.com/office/drawing/2012/chart" uri="{CE6537A1-D6FC-4f65-9D91-7224C49458BB}"/>
                <c:ext xmlns:c16="http://schemas.microsoft.com/office/drawing/2014/chart" uri="{C3380CC4-5D6E-409C-BE32-E72D297353CC}">
                  <c16:uniqueId val="{00000004-CA6A-4BBD-844F-3D0F70333EEE}"/>
                </c:ext>
              </c:extLst>
            </c:dLbl>
            <c:dLbl>
              <c:idx val="4"/>
              <c:delete val="1"/>
              <c:extLst>
                <c:ext xmlns:c15="http://schemas.microsoft.com/office/drawing/2012/chart" uri="{CE6537A1-D6FC-4f65-9D91-7224C49458BB}"/>
                <c:ext xmlns:c16="http://schemas.microsoft.com/office/drawing/2014/chart" uri="{C3380CC4-5D6E-409C-BE32-E72D297353CC}">
                  <c16:uniqueId val="{00000005-CA6A-4BBD-844F-3D0F70333EEE}"/>
                </c:ext>
              </c:extLst>
            </c:dLbl>
            <c:dLbl>
              <c:idx val="5"/>
              <c:delete val="1"/>
              <c:extLst>
                <c:ext xmlns:c15="http://schemas.microsoft.com/office/drawing/2012/chart" uri="{CE6537A1-D6FC-4f65-9D91-7224C49458BB}"/>
                <c:ext xmlns:c16="http://schemas.microsoft.com/office/drawing/2014/chart" uri="{C3380CC4-5D6E-409C-BE32-E72D297353CC}">
                  <c16:uniqueId val="{00000006-CA6A-4BBD-844F-3D0F70333EEE}"/>
                </c:ext>
              </c:extLst>
            </c:dLbl>
            <c:dLbl>
              <c:idx val="6"/>
              <c:delete val="1"/>
              <c:extLst>
                <c:ext xmlns:c15="http://schemas.microsoft.com/office/drawing/2012/chart" uri="{CE6537A1-D6FC-4f65-9D91-7224C49458BB}"/>
                <c:ext xmlns:c16="http://schemas.microsoft.com/office/drawing/2014/chart" uri="{C3380CC4-5D6E-409C-BE32-E72D297353CC}">
                  <c16:uniqueId val="{00000007-CA6A-4BBD-844F-3D0F70333EEE}"/>
                </c:ext>
              </c:extLst>
            </c:dLbl>
            <c:dLbl>
              <c:idx val="7"/>
              <c:delete val="1"/>
              <c:extLst>
                <c:ext xmlns:c15="http://schemas.microsoft.com/office/drawing/2012/chart" uri="{CE6537A1-D6FC-4f65-9D91-7224C49458BB}"/>
                <c:ext xmlns:c16="http://schemas.microsoft.com/office/drawing/2014/chart" uri="{C3380CC4-5D6E-409C-BE32-E72D297353CC}">
                  <c16:uniqueId val="{00000008-CA6A-4BBD-844F-3D0F70333EEE}"/>
                </c:ext>
              </c:extLst>
            </c:dLbl>
            <c:dLbl>
              <c:idx val="8"/>
              <c:delete val="1"/>
              <c:extLst>
                <c:ext xmlns:c15="http://schemas.microsoft.com/office/drawing/2012/chart" uri="{CE6537A1-D6FC-4f65-9D91-7224C49458BB}"/>
                <c:ext xmlns:c16="http://schemas.microsoft.com/office/drawing/2014/chart" uri="{C3380CC4-5D6E-409C-BE32-E72D297353CC}">
                  <c16:uniqueId val="{00000009-CA6A-4BBD-844F-3D0F70333EEE}"/>
                </c:ext>
              </c:extLst>
            </c:dLbl>
            <c:dLbl>
              <c:idx val="9"/>
              <c:delete val="1"/>
              <c:extLst>
                <c:ext xmlns:c15="http://schemas.microsoft.com/office/drawing/2012/chart" uri="{CE6537A1-D6FC-4f65-9D91-7224C49458BB}"/>
                <c:ext xmlns:c16="http://schemas.microsoft.com/office/drawing/2014/chart" uri="{C3380CC4-5D6E-409C-BE32-E72D297353CC}">
                  <c16:uniqueId val="{0000000A-CA6A-4BBD-844F-3D0F70333EEE}"/>
                </c:ext>
              </c:extLst>
            </c:dLbl>
            <c:dLbl>
              <c:idx val="10"/>
              <c:delete val="1"/>
              <c:extLst>
                <c:ext xmlns:c15="http://schemas.microsoft.com/office/drawing/2012/chart" uri="{CE6537A1-D6FC-4f65-9D91-7224C49458BB}"/>
                <c:ext xmlns:c16="http://schemas.microsoft.com/office/drawing/2014/chart" uri="{C3380CC4-5D6E-409C-BE32-E72D297353CC}">
                  <c16:uniqueId val="{0000000B-CA6A-4BBD-844F-3D0F70333EEE}"/>
                </c:ext>
              </c:extLst>
            </c:dLbl>
            <c:dLbl>
              <c:idx val="11"/>
              <c:delete val="1"/>
              <c:extLst>
                <c:ext xmlns:c15="http://schemas.microsoft.com/office/drawing/2012/chart" uri="{CE6537A1-D6FC-4f65-9D91-7224C49458BB}"/>
                <c:ext xmlns:c16="http://schemas.microsoft.com/office/drawing/2014/chart" uri="{C3380CC4-5D6E-409C-BE32-E72D297353CC}">
                  <c16:uniqueId val="{0000000C-CA6A-4BBD-844F-3D0F70333EEE}"/>
                </c:ext>
              </c:extLst>
            </c:dLbl>
            <c:dLbl>
              <c:idx val="12"/>
              <c:delete val="1"/>
              <c:extLst>
                <c:ext xmlns:c15="http://schemas.microsoft.com/office/drawing/2012/chart" uri="{CE6537A1-D6FC-4f65-9D91-7224C49458BB}"/>
                <c:ext xmlns:c16="http://schemas.microsoft.com/office/drawing/2014/chart" uri="{C3380CC4-5D6E-409C-BE32-E72D297353CC}">
                  <c16:uniqueId val="{0000000D-CA6A-4BBD-844F-3D0F70333EEE}"/>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'Woreda scorecard'!$C$3:$C$16</c:f>
              <c:strCache>
                <c:ptCount val="14"/>
                <c:pt idx="0">
                  <c:v>Danot</c:v>
                </c:pt>
                <c:pt idx="1">
                  <c:v>Kabribayah</c:v>
                </c:pt>
                <c:pt idx="2">
                  <c:v>Bokh</c:v>
                </c:pt>
                <c:pt idx="3">
                  <c:v>Dhagahbour</c:v>
                </c:pt>
                <c:pt idx="4">
                  <c:v>Gursum</c:v>
                </c:pt>
                <c:pt idx="5">
                  <c:v>Adadle</c:v>
                </c:pt>
                <c:pt idx="6">
                  <c:v>Kalafo</c:v>
                </c:pt>
                <c:pt idx="7">
                  <c:v>Jarati</c:v>
                </c:pt>
                <c:pt idx="8">
                  <c:v>Moyale</c:v>
                </c:pt>
                <c:pt idx="9">
                  <c:v>Erer</c:v>
                </c:pt>
                <c:pt idx="10">
                  <c:v>Fik</c:v>
                </c:pt>
                <c:pt idx="11">
                  <c:v>Kabridahar</c:v>
                </c:pt>
                <c:pt idx="12">
                  <c:v>Hargele</c:v>
                </c:pt>
                <c:pt idx="13">
                  <c:v>Shinile</c:v>
                </c:pt>
              </c:strCache>
            </c:strRef>
          </c:cat>
          <c:val>
            <c:numRef>
              <c:f>'Woreda scorecard'!$L$3:$L$16</c:f>
              <c:numCache>
                <c:formatCode>_(* #,##0_);_(* \(#,##0\);_(* "-"??_);_(@_)</c:formatCode>
                <c:ptCount val="14"/>
                <c:pt idx="0">
                  <c:v>70</c:v>
                </c:pt>
                <c:pt idx="1">
                  <c:v>70</c:v>
                </c:pt>
                <c:pt idx="2">
                  <c:v>70</c:v>
                </c:pt>
                <c:pt idx="3">
                  <c:v>70</c:v>
                </c:pt>
                <c:pt idx="4">
                  <c:v>70</c:v>
                </c:pt>
                <c:pt idx="5">
                  <c:v>70</c:v>
                </c:pt>
                <c:pt idx="6">
                  <c:v>70</c:v>
                </c:pt>
                <c:pt idx="7">
                  <c:v>70</c:v>
                </c:pt>
                <c:pt idx="8">
                  <c:v>70</c:v>
                </c:pt>
                <c:pt idx="9">
                  <c:v>70</c:v>
                </c:pt>
                <c:pt idx="10">
                  <c:v>70</c:v>
                </c:pt>
                <c:pt idx="11">
                  <c:v>70</c:v>
                </c:pt>
                <c:pt idx="12">
                  <c:v>70</c:v>
                </c:pt>
                <c:pt idx="13">
                  <c:v>70</c:v>
                </c:pt>
              </c:numCache>
            </c:numRef>
          </c:val>
          <c:smooth val="0"/>
          <c:extLst>
            <c:ext xmlns:c16="http://schemas.microsoft.com/office/drawing/2014/chart" uri="{C3380CC4-5D6E-409C-BE32-E72D297353CC}">
              <c16:uniqueId val="{0000000E-CA6A-4BBD-844F-3D0F70333EEE}"/>
            </c:ext>
          </c:extLst>
        </c:ser>
        <c:dLbls>
          <c:showLegendKey val="0"/>
          <c:showVal val="0"/>
          <c:showCatName val="0"/>
          <c:showSerName val="0"/>
          <c:showPercent val="0"/>
          <c:showBubbleSize val="0"/>
        </c:dLbls>
        <c:marker val="1"/>
        <c:smooth val="0"/>
        <c:axId val="534863312"/>
        <c:axId val="534864296"/>
      </c:lineChart>
      <c:catAx>
        <c:axId val="53486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fr-FR"/>
          </a:p>
        </c:txPr>
        <c:crossAx val="534864296"/>
        <c:crosses val="autoZero"/>
        <c:auto val="1"/>
        <c:lblAlgn val="ctr"/>
        <c:lblOffset val="100"/>
        <c:noMultiLvlLbl val="0"/>
      </c:catAx>
      <c:valAx>
        <c:axId val="534864296"/>
        <c:scaling>
          <c:orientation val="minMax"/>
        </c:scaling>
        <c:delete val="1"/>
        <c:axPos val="l"/>
        <c:numFmt formatCode="_(* #,##0_);_(* \(#,##0\);_(* &quot;-&quot;??_);_(@_)" sourceLinked="1"/>
        <c:majorTickMark val="none"/>
        <c:minorTickMark val="none"/>
        <c:tickLblPos val="nextTo"/>
        <c:crossAx val="534863312"/>
        <c:crosses val="autoZero"/>
        <c:crossBetween val="between"/>
      </c:valAx>
      <c:spPr>
        <a:noFill/>
        <a:ln>
          <a:noFill/>
        </a:ln>
        <a:effectLst/>
      </c:spPr>
    </c:plotArea>
    <c:legend>
      <c:legendPos val="b"/>
      <c:layout>
        <c:manualLayout>
          <c:xMode val="edge"/>
          <c:yMode val="edge"/>
          <c:x val="0.26750300325333615"/>
          <c:y val="0.75706632498371995"/>
          <c:w val="0.54956765281511444"/>
          <c:h val="0.16299977250620459"/>
        </c:manualLayout>
      </c:layout>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900" b="1"/>
              <a:t>Decicated time / client group / woreda</a:t>
            </a:r>
            <a:r>
              <a:rPr lang="en-US" sz="900" b="1" baseline="0"/>
              <a:t> regular staff / year (day)</a:t>
            </a:r>
            <a:endParaRPr lang="en-US" sz="900" b="1"/>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spPr>
            <a:solidFill>
              <a:schemeClr val="accent1"/>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1-C061-4CD3-A25D-FBBB4D35899B}"/>
              </c:ext>
            </c:extLst>
          </c:dPt>
          <c:dPt>
            <c:idx val="4"/>
            <c:invertIfNegative val="0"/>
            <c:bubble3D val="0"/>
            <c:spPr>
              <a:solidFill>
                <a:srgbClr val="FFC000"/>
              </a:solidFill>
              <a:ln>
                <a:noFill/>
              </a:ln>
              <a:effectLst/>
            </c:spPr>
            <c:extLst>
              <c:ext xmlns:c16="http://schemas.microsoft.com/office/drawing/2014/chart" uri="{C3380CC4-5D6E-409C-BE32-E72D297353CC}">
                <c16:uniqueId val="{00000003-C061-4CD3-A25D-FBBB4D35899B}"/>
              </c:ext>
            </c:extLst>
          </c:dPt>
          <c:dPt>
            <c:idx val="6"/>
            <c:invertIfNegative val="0"/>
            <c:bubble3D val="0"/>
            <c:spPr>
              <a:solidFill>
                <a:srgbClr val="FFC000"/>
              </a:solidFill>
              <a:ln>
                <a:noFill/>
              </a:ln>
              <a:effectLst/>
            </c:spPr>
            <c:extLst>
              <c:ext xmlns:c16="http://schemas.microsoft.com/office/drawing/2014/chart" uri="{C3380CC4-5D6E-409C-BE32-E72D297353CC}">
                <c16:uniqueId val="{00000005-C061-4CD3-A25D-FBBB4D35899B}"/>
              </c:ext>
            </c:extLst>
          </c:dPt>
          <c:dPt>
            <c:idx val="8"/>
            <c:invertIfNegative val="0"/>
            <c:bubble3D val="0"/>
            <c:spPr>
              <a:solidFill>
                <a:srgbClr val="FF0000"/>
              </a:solidFill>
              <a:ln>
                <a:noFill/>
              </a:ln>
              <a:effectLst/>
            </c:spPr>
            <c:extLst>
              <c:ext xmlns:c16="http://schemas.microsoft.com/office/drawing/2014/chart" uri="{C3380CC4-5D6E-409C-BE32-E72D297353CC}">
                <c16:uniqueId val="{00000007-C061-4CD3-A25D-FBBB4D35899B}"/>
              </c:ext>
            </c:extLst>
          </c:dPt>
          <c:dPt>
            <c:idx val="10"/>
            <c:invertIfNegative val="0"/>
            <c:bubble3D val="0"/>
            <c:spPr>
              <a:solidFill>
                <a:srgbClr val="FF0000"/>
              </a:solidFill>
              <a:ln>
                <a:noFill/>
              </a:ln>
              <a:effectLst/>
            </c:spPr>
            <c:extLst>
              <c:ext xmlns:c16="http://schemas.microsoft.com/office/drawing/2014/chart" uri="{C3380CC4-5D6E-409C-BE32-E72D297353CC}">
                <c16:uniqueId val="{00000009-C061-4CD3-A25D-FBBB4D35899B}"/>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'Woreda scorecard'!$C$3:$C$16</c:f>
              <c:strCache>
                <c:ptCount val="14"/>
                <c:pt idx="0">
                  <c:v>Danot</c:v>
                </c:pt>
                <c:pt idx="1">
                  <c:v>Kabribayah</c:v>
                </c:pt>
                <c:pt idx="2">
                  <c:v>Bokh</c:v>
                </c:pt>
                <c:pt idx="3">
                  <c:v>Dhagahbour</c:v>
                </c:pt>
                <c:pt idx="4">
                  <c:v>Gursum</c:v>
                </c:pt>
                <c:pt idx="5">
                  <c:v>Adadle</c:v>
                </c:pt>
                <c:pt idx="6">
                  <c:v>Kalafo</c:v>
                </c:pt>
                <c:pt idx="7">
                  <c:v>Jarati</c:v>
                </c:pt>
                <c:pt idx="8">
                  <c:v>Moyale</c:v>
                </c:pt>
                <c:pt idx="9">
                  <c:v>Erer</c:v>
                </c:pt>
                <c:pt idx="10">
                  <c:v>Fik</c:v>
                </c:pt>
                <c:pt idx="11">
                  <c:v>Kabridahar</c:v>
                </c:pt>
                <c:pt idx="12">
                  <c:v>Hargele</c:v>
                </c:pt>
                <c:pt idx="13">
                  <c:v>Shinile</c:v>
                </c:pt>
              </c:strCache>
            </c:strRef>
          </c:cat>
          <c:val>
            <c:numRef>
              <c:f>'Woreda scorecard'!$AF$3:$AF$16</c:f>
              <c:numCache>
                <c:formatCode>_(* #,##0_);_(* \(#,##0\);_(* "-"??_);_(@_)</c:formatCode>
                <c:ptCount val="14"/>
                <c:pt idx="0">
                  <c:v>5.5</c:v>
                </c:pt>
                <c:pt idx="1">
                  <c:v>1.5580736543909348</c:v>
                </c:pt>
                <c:pt idx="2">
                  <c:v>5.5</c:v>
                </c:pt>
                <c:pt idx="3">
                  <c:v>3.6666666666666665</c:v>
                </c:pt>
                <c:pt idx="4">
                  <c:v>2.7591973244147154</c:v>
                </c:pt>
                <c:pt idx="5">
                  <c:v>5.5</c:v>
                </c:pt>
                <c:pt idx="6">
                  <c:v>2.5384615384615383</c:v>
                </c:pt>
                <c:pt idx="7">
                  <c:v>4.125</c:v>
                </c:pt>
                <c:pt idx="8">
                  <c:v>2.0625</c:v>
                </c:pt>
                <c:pt idx="9">
                  <c:v>0</c:v>
                </c:pt>
                <c:pt idx="10">
                  <c:v>2.2000000000000002</c:v>
                </c:pt>
                <c:pt idx="11">
                  <c:v>0</c:v>
                </c:pt>
                <c:pt idx="12">
                  <c:v>5.5</c:v>
                </c:pt>
                <c:pt idx="13">
                  <c:v>0</c:v>
                </c:pt>
              </c:numCache>
            </c:numRef>
          </c:val>
          <c:extLst>
            <c:ext xmlns:c16="http://schemas.microsoft.com/office/drawing/2014/chart" uri="{C3380CC4-5D6E-409C-BE32-E72D297353CC}">
              <c16:uniqueId val="{0000000A-C061-4CD3-A25D-FBBB4D35899B}"/>
            </c:ext>
          </c:extLst>
        </c:ser>
        <c:dLbls>
          <c:showLegendKey val="0"/>
          <c:showVal val="0"/>
          <c:showCatName val="0"/>
          <c:showSerName val="0"/>
          <c:showPercent val="0"/>
          <c:showBubbleSize val="0"/>
        </c:dLbls>
        <c:gapWidth val="182"/>
        <c:axId val="543373096"/>
        <c:axId val="543379000"/>
      </c:barChart>
      <c:catAx>
        <c:axId val="543373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fr-FR"/>
          </a:p>
        </c:txPr>
        <c:crossAx val="543379000"/>
        <c:crosses val="autoZero"/>
        <c:auto val="1"/>
        <c:lblAlgn val="ctr"/>
        <c:lblOffset val="100"/>
        <c:noMultiLvlLbl val="0"/>
      </c:catAx>
      <c:valAx>
        <c:axId val="543379000"/>
        <c:scaling>
          <c:orientation val="minMax"/>
        </c:scaling>
        <c:delete val="1"/>
        <c:axPos val="b"/>
        <c:numFmt formatCode="_(* #,##0_);_(* \(#,##0\);_(* &quot;-&quot;??_);_(@_)" sourceLinked="1"/>
        <c:majorTickMark val="none"/>
        <c:minorTickMark val="none"/>
        <c:tickLblPos val="nextTo"/>
        <c:crossAx val="543373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900" b="1"/>
              <a:t>Proportion</a:t>
            </a:r>
            <a:r>
              <a:rPr lang="en-US" sz="900" b="1" baseline="0"/>
              <a:t> of contract staff vs standard (4 contract staff / woreda)</a:t>
            </a:r>
            <a:endParaRPr lang="en-US" sz="900" b="1"/>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dLbls>
            <c:dLbl>
              <c:idx val="1"/>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rgbClr val="FF0000"/>
                      </a:solidFill>
                      <a:latin typeface="+mn-lt"/>
                      <a:ea typeface="+mn-ea"/>
                      <a:cs typeface="+mn-cs"/>
                    </a:defRPr>
                  </a:pPr>
                  <a:endParaRPr lang="fr-FR"/>
                </a:p>
              </c:txPr>
              <c:showLegendKey val="0"/>
              <c:showVal val="1"/>
              <c:showCatName val="0"/>
              <c:showSerName val="0"/>
              <c:showPercent val="0"/>
              <c:showBubbleSize val="0"/>
              <c:extLst>
                <c:ext xmlns:c16="http://schemas.microsoft.com/office/drawing/2014/chart" uri="{C3380CC4-5D6E-409C-BE32-E72D297353CC}">
                  <c16:uniqueId val="{00000000-7C68-4DBA-96E7-4C72C6115A97}"/>
                </c:ext>
              </c:extLst>
            </c:dLbl>
            <c:dLbl>
              <c:idx val="6"/>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rgbClr val="FFC000"/>
                      </a:solidFill>
                      <a:latin typeface="+mn-lt"/>
                      <a:ea typeface="+mn-ea"/>
                      <a:cs typeface="+mn-cs"/>
                    </a:defRPr>
                  </a:pPr>
                  <a:endParaRPr lang="fr-FR"/>
                </a:p>
              </c:txPr>
              <c:showLegendKey val="0"/>
              <c:showVal val="1"/>
              <c:showCatName val="0"/>
              <c:showSerName val="0"/>
              <c:showPercent val="0"/>
              <c:showBubbleSize val="0"/>
              <c:extLst>
                <c:ext xmlns:c16="http://schemas.microsoft.com/office/drawing/2014/chart" uri="{C3380CC4-5D6E-409C-BE32-E72D297353CC}">
                  <c16:uniqueId val="{00000001-7C68-4DBA-96E7-4C72C6115A97}"/>
                </c:ext>
              </c:extLst>
            </c:dLbl>
            <c:dLbl>
              <c:idx val="1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rgbClr val="FFC000"/>
                      </a:solidFill>
                      <a:latin typeface="+mn-lt"/>
                      <a:ea typeface="+mn-ea"/>
                      <a:cs typeface="+mn-cs"/>
                    </a:defRPr>
                  </a:pPr>
                  <a:endParaRPr lang="fr-FR"/>
                </a:p>
              </c:txPr>
              <c:showLegendKey val="0"/>
              <c:showVal val="1"/>
              <c:showCatName val="0"/>
              <c:showSerName val="0"/>
              <c:showPercent val="0"/>
              <c:showBubbleSize val="0"/>
              <c:extLst>
                <c:ext xmlns:c16="http://schemas.microsoft.com/office/drawing/2014/chart" uri="{C3380CC4-5D6E-409C-BE32-E72D297353CC}">
                  <c16:uniqueId val="{00000002-7C68-4DBA-96E7-4C72C6115A97}"/>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'Woreda scorecard'!$C$3:$C$16</c:f>
              <c:strCache>
                <c:ptCount val="14"/>
                <c:pt idx="0">
                  <c:v>Danot</c:v>
                </c:pt>
                <c:pt idx="1">
                  <c:v>Kabribayah</c:v>
                </c:pt>
                <c:pt idx="2">
                  <c:v>Bokh</c:v>
                </c:pt>
                <c:pt idx="3">
                  <c:v>Dhagahbour</c:v>
                </c:pt>
                <c:pt idx="4">
                  <c:v>Gursum</c:v>
                </c:pt>
                <c:pt idx="5">
                  <c:v>Adadle</c:v>
                </c:pt>
                <c:pt idx="6">
                  <c:v>Kalafo</c:v>
                </c:pt>
                <c:pt idx="7">
                  <c:v>Jarati</c:v>
                </c:pt>
                <c:pt idx="8">
                  <c:v>Moyale</c:v>
                </c:pt>
                <c:pt idx="9">
                  <c:v>Erer</c:v>
                </c:pt>
                <c:pt idx="10">
                  <c:v>Fik</c:v>
                </c:pt>
                <c:pt idx="11">
                  <c:v>Kabridahar</c:v>
                </c:pt>
                <c:pt idx="12">
                  <c:v>Hargele</c:v>
                </c:pt>
                <c:pt idx="13">
                  <c:v>Shinile</c:v>
                </c:pt>
              </c:strCache>
            </c:strRef>
          </c:cat>
          <c:val>
            <c:numRef>
              <c:f>'Woreda scorecard'!$AI$3:$AI$16</c:f>
              <c:numCache>
                <c:formatCode>0%</c:formatCode>
                <c:ptCount val="14"/>
                <c:pt idx="0">
                  <c:v>1</c:v>
                </c:pt>
                <c:pt idx="1">
                  <c:v>0</c:v>
                </c:pt>
                <c:pt idx="2">
                  <c:v>1</c:v>
                </c:pt>
                <c:pt idx="3">
                  <c:v>1</c:v>
                </c:pt>
                <c:pt idx="4">
                  <c:v>1</c:v>
                </c:pt>
                <c:pt idx="5">
                  <c:v>1</c:v>
                </c:pt>
                <c:pt idx="6">
                  <c:v>0.75</c:v>
                </c:pt>
                <c:pt idx="7">
                  <c:v>1</c:v>
                </c:pt>
                <c:pt idx="8">
                  <c:v>1</c:v>
                </c:pt>
                <c:pt idx="9">
                  <c:v>1</c:v>
                </c:pt>
                <c:pt idx="10">
                  <c:v>0.75</c:v>
                </c:pt>
                <c:pt idx="11">
                  <c:v>1</c:v>
                </c:pt>
                <c:pt idx="12">
                  <c:v>1</c:v>
                </c:pt>
                <c:pt idx="13">
                  <c:v>1</c:v>
                </c:pt>
              </c:numCache>
            </c:numRef>
          </c:val>
          <c:extLst>
            <c:ext xmlns:c16="http://schemas.microsoft.com/office/drawing/2014/chart" uri="{C3380CC4-5D6E-409C-BE32-E72D297353CC}">
              <c16:uniqueId val="{00000003-7C68-4DBA-96E7-4C72C6115A97}"/>
            </c:ext>
          </c:extLst>
        </c:ser>
        <c:dLbls>
          <c:showLegendKey val="0"/>
          <c:showVal val="0"/>
          <c:showCatName val="0"/>
          <c:showSerName val="0"/>
          <c:showPercent val="0"/>
          <c:showBubbleSize val="0"/>
        </c:dLbls>
        <c:gapWidth val="219"/>
        <c:overlap val="-27"/>
        <c:axId val="391081664"/>
        <c:axId val="391076416"/>
      </c:barChart>
      <c:catAx>
        <c:axId val="3910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fr-FR"/>
          </a:p>
        </c:txPr>
        <c:crossAx val="391076416"/>
        <c:crosses val="autoZero"/>
        <c:auto val="1"/>
        <c:lblAlgn val="ctr"/>
        <c:lblOffset val="100"/>
        <c:noMultiLvlLbl val="0"/>
      </c:catAx>
      <c:valAx>
        <c:axId val="391076416"/>
        <c:scaling>
          <c:orientation val="minMax"/>
        </c:scaling>
        <c:delete val="1"/>
        <c:axPos val="l"/>
        <c:numFmt formatCode="0%" sourceLinked="1"/>
        <c:majorTickMark val="none"/>
        <c:minorTickMark val="none"/>
        <c:tickLblPos val="nextTo"/>
        <c:crossAx val="391081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t>Overall performance</a:t>
            </a:r>
            <a:endParaRPr lang="en-US" sz="800"/>
          </a:p>
          <a:p>
            <a:pPr>
              <a:defRPr/>
            </a:pPr>
            <a:r>
              <a:rPr lang="en-US" sz="800"/>
              <a:t>(% of woredas matching</a:t>
            </a:r>
            <a:r>
              <a:rPr lang="en-US" sz="800" baseline="0"/>
              <a:t> all criterias)</a:t>
            </a:r>
            <a:endParaRPr lang="en-US" sz="800"/>
          </a:p>
        </c:rich>
      </c:tx>
      <c:layout>
        <c:manualLayout>
          <c:xMode val="edge"/>
          <c:yMode val="edge"/>
          <c:x val="0.36366602872361375"/>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fr-FR"/>
        </a:p>
      </c:txPr>
    </c:title>
    <c:autoTitleDeleted val="0"/>
    <c:plotArea>
      <c:layout>
        <c:manualLayout>
          <c:layoutTarget val="inner"/>
          <c:xMode val="edge"/>
          <c:yMode val="edge"/>
          <c:x val="0.13077995133066747"/>
          <c:y val="0.16784935027638406"/>
          <c:w val="0.82958813633383521"/>
          <c:h val="0.84514775882012083"/>
        </c:manualLayout>
      </c:layout>
      <c:doughnutChart>
        <c:varyColors val="1"/>
        <c:ser>
          <c:idx val="0"/>
          <c:order val="0"/>
          <c:dPt>
            <c:idx val="0"/>
            <c:bubble3D val="0"/>
            <c:spPr>
              <a:solidFill>
                <a:srgbClr val="C00000"/>
              </a:solidFill>
              <a:ln>
                <a:noFill/>
              </a:ln>
              <a:effectLst/>
            </c:spPr>
            <c:extLst>
              <c:ext xmlns:c16="http://schemas.microsoft.com/office/drawing/2014/chart" uri="{C3380CC4-5D6E-409C-BE32-E72D297353CC}">
                <c16:uniqueId val="{00000001-6F7D-4414-B9A8-FBBBE0A6ED03}"/>
              </c:ext>
            </c:extLst>
          </c:dPt>
          <c:dPt>
            <c:idx val="1"/>
            <c:bubble3D val="0"/>
            <c:spPr>
              <a:solidFill>
                <a:srgbClr val="FF0000"/>
              </a:solidFill>
              <a:ln>
                <a:noFill/>
              </a:ln>
              <a:effectLst/>
            </c:spPr>
            <c:extLst>
              <c:ext xmlns:c16="http://schemas.microsoft.com/office/drawing/2014/chart" uri="{C3380CC4-5D6E-409C-BE32-E72D297353CC}">
                <c16:uniqueId val="{00000003-6F7D-4414-B9A8-FBBBE0A6ED03}"/>
              </c:ext>
            </c:extLst>
          </c:dPt>
          <c:dPt>
            <c:idx val="2"/>
            <c:bubble3D val="0"/>
            <c:spPr>
              <a:solidFill>
                <a:srgbClr val="FF6600"/>
              </a:solidFill>
              <a:ln>
                <a:noFill/>
              </a:ln>
              <a:effectLst/>
            </c:spPr>
            <c:extLst>
              <c:ext xmlns:c16="http://schemas.microsoft.com/office/drawing/2014/chart" uri="{C3380CC4-5D6E-409C-BE32-E72D297353CC}">
                <c16:uniqueId val="{00000005-6F7D-4414-B9A8-FBBBE0A6ED03}"/>
              </c:ext>
            </c:extLst>
          </c:dPt>
          <c:dPt>
            <c:idx val="3"/>
            <c:bubble3D val="0"/>
            <c:spPr>
              <a:solidFill>
                <a:srgbClr val="FF9933"/>
              </a:solidFill>
              <a:ln>
                <a:noFill/>
              </a:ln>
              <a:effectLst/>
            </c:spPr>
            <c:extLst>
              <c:ext xmlns:c16="http://schemas.microsoft.com/office/drawing/2014/chart" uri="{C3380CC4-5D6E-409C-BE32-E72D297353CC}">
                <c16:uniqueId val="{00000007-6F7D-4414-B9A8-FBBBE0A6ED03}"/>
              </c:ext>
            </c:extLst>
          </c:dPt>
          <c:dPt>
            <c:idx val="4"/>
            <c:bubble3D val="0"/>
            <c:spPr>
              <a:solidFill>
                <a:srgbClr val="FFCC66"/>
              </a:solidFill>
              <a:ln>
                <a:noFill/>
              </a:ln>
              <a:effectLst/>
            </c:spPr>
            <c:extLst>
              <c:ext xmlns:c16="http://schemas.microsoft.com/office/drawing/2014/chart" uri="{C3380CC4-5D6E-409C-BE32-E72D297353CC}">
                <c16:uniqueId val="{00000009-6F7D-4414-B9A8-FBBBE0A6ED03}"/>
              </c:ext>
            </c:extLst>
          </c:dPt>
          <c:dPt>
            <c:idx val="5"/>
            <c:bubble3D val="0"/>
            <c:spPr>
              <a:solidFill>
                <a:srgbClr val="FFFF00"/>
              </a:solidFill>
              <a:ln>
                <a:noFill/>
              </a:ln>
              <a:effectLst/>
            </c:spPr>
            <c:extLst>
              <c:ext xmlns:c16="http://schemas.microsoft.com/office/drawing/2014/chart" uri="{C3380CC4-5D6E-409C-BE32-E72D297353CC}">
                <c16:uniqueId val="{0000000B-6F7D-4414-B9A8-FBBBE0A6ED03}"/>
              </c:ext>
            </c:extLst>
          </c:dPt>
          <c:dPt>
            <c:idx val="6"/>
            <c:bubble3D val="0"/>
            <c:spPr>
              <a:solidFill>
                <a:srgbClr val="92D050"/>
              </a:solidFill>
              <a:ln>
                <a:noFill/>
              </a:ln>
              <a:effectLst/>
            </c:spPr>
            <c:extLst>
              <c:ext xmlns:c16="http://schemas.microsoft.com/office/drawing/2014/chart" uri="{C3380CC4-5D6E-409C-BE32-E72D297353CC}">
                <c16:uniqueId val="{0000000D-6F7D-4414-B9A8-FBBBE0A6ED03}"/>
              </c:ext>
            </c:extLst>
          </c:dPt>
          <c:dPt>
            <c:idx val="7"/>
            <c:bubble3D val="0"/>
            <c:spPr>
              <a:solidFill>
                <a:srgbClr val="00CC00"/>
              </a:solidFill>
              <a:ln>
                <a:noFill/>
              </a:ln>
              <a:effectLst/>
            </c:spPr>
            <c:extLst>
              <c:ext xmlns:c16="http://schemas.microsoft.com/office/drawing/2014/chart" uri="{C3380CC4-5D6E-409C-BE32-E72D297353CC}">
                <c16:uniqueId val="{0000000F-6F7D-4414-B9A8-FBBBE0A6ED03}"/>
              </c:ext>
            </c:extLst>
          </c:dPt>
          <c:dPt>
            <c:idx val="8"/>
            <c:bubble3D val="0"/>
            <c:spPr>
              <a:solidFill>
                <a:srgbClr val="00B050"/>
              </a:solidFill>
              <a:ln>
                <a:noFill/>
              </a:ln>
              <a:effectLst/>
            </c:spPr>
            <c:extLst>
              <c:ext xmlns:c16="http://schemas.microsoft.com/office/drawing/2014/chart" uri="{C3380CC4-5D6E-409C-BE32-E72D297353CC}">
                <c16:uniqueId val="{00000011-6F7D-4414-B9A8-FBBBE0A6ED03}"/>
              </c:ext>
            </c:extLst>
          </c:dPt>
          <c:dPt>
            <c:idx val="9"/>
            <c:bubble3D val="0"/>
            <c:spPr>
              <a:solidFill>
                <a:srgbClr val="009900"/>
              </a:solidFill>
              <a:ln>
                <a:noFill/>
              </a:ln>
              <a:effectLst/>
            </c:spPr>
            <c:extLst>
              <c:ext xmlns:c16="http://schemas.microsoft.com/office/drawing/2014/chart" uri="{C3380CC4-5D6E-409C-BE32-E72D297353CC}">
                <c16:uniqueId val="{00000013-6F7D-4414-B9A8-FBBBE0A6ED03}"/>
              </c:ext>
            </c:extLst>
          </c:dPt>
          <c:dPt>
            <c:idx val="10"/>
            <c:bubble3D val="0"/>
            <c:spPr>
              <a:noFill/>
              <a:ln>
                <a:noFill/>
              </a:ln>
              <a:effectLst/>
            </c:spPr>
            <c:extLst>
              <c:ext xmlns:c16="http://schemas.microsoft.com/office/drawing/2014/chart" uri="{C3380CC4-5D6E-409C-BE32-E72D297353CC}">
                <c16:uniqueId val="{00000015-6F7D-4414-B9A8-FBBBE0A6ED03}"/>
              </c:ext>
            </c:extLst>
          </c:dPt>
          <c:val>
            <c:numRef>
              <c:f>'Battery and speedometer chart'!$N$16:$N$26</c:f>
              <c:numCache>
                <c:formatCode>General</c:formatCode>
                <c:ptCount val="11"/>
                <c:pt idx="0">
                  <c:v>10</c:v>
                </c:pt>
                <c:pt idx="1">
                  <c:v>10</c:v>
                </c:pt>
                <c:pt idx="2">
                  <c:v>10</c:v>
                </c:pt>
                <c:pt idx="3">
                  <c:v>10</c:v>
                </c:pt>
                <c:pt idx="4">
                  <c:v>10</c:v>
                </c:pt>
                <c:pt idx="5">
                  <c:v>10</c:v>
                </c:pt>
                <c:pt idx="6">
                  <c:v>10</c:v>
                </c:pt>
                <c:pt idx="7">
                  <c:v>10</c:v>
                </c:pt>
                <c:pt idx="8">
                  <c:v>10</c:v>
                </c:pt>
                <c:pt idx="9">
                  <c:v>10</c:v>
                </c:pt>
                <c:pt idx="10">
                  <c:v>100</c:v>
                </c:pt>
              </c:numCache>
            </c:numRef>
          </c:val>
          <c:extLst>
            <c:ext xmlns:c16="http://schemas.microsoft.com/office/drawing/2014/chart" uri="{C3380CC4-5D6E-409C-BE32-E72D297353CC}">
              <c16:uniqueId val="{00000016-6F7D-4414-B9A8-FBBBE0A6ED03}"/>
            </c:ext>
          </c:extLst>
        </c:ser>
        <c:dLbls>
          <c:showLegendKey val="0"/>
          <c:showVal val="0"/>
          <c:showCatName val="0"/>
          <c:showSerName val="0"/>
          <c:showPercent val="0"/>
          <c:showBubbleSize val="0"/>
          <c:showLeaderLines val="1"/>
        </c:dLbls>
        <c:firstSliceAng val="270"/>
        <c:holeSize val="50"/>
      </c:doughnutChart>
      <c:pieChart>
        <c:varyColors val="1"/>
        <c:ser>
          <c:idx val="1"/>
          <c:order val="1"/>
          <c:tx>
            <c:strRef>
              <c:f>'Battery and speedometer chart'!$P$16</c:f>
              <c:strCache>
                <c:ptCount val="1"/>
                <c:pt idx="0">
                  <c:v>Pointer</c:v>
                </c:pt>
              </c:strCache>
            </c:strRef>
          </c:tx>
          <c:spPr>
            <a:solidFill>
              <a:schemeClr val="tx1"/>
            </a:solidFill>
          </c:spPr>
          <c:dPt>
            <c:idx val="0"/>
            <c:bubble3D val="0"/>
            <c:spPr>
              <a:noFill/>
              <a:ln>
                <a:noFill/>
              </a:ln>
              <a:effectLst/>
            </c:spPr>
            <c:extLst>
              <c:ext xmlns:c16="http://schemas.microsoft.com/office/drawing/2014/chart" uri="{C3380CC4-5D6E-409C-BE32-E72D297353CC}">
                <c16:uniqueId val="{00000018-6F7D-4414-B9A8-FBBBE0A6ED03}"/>
              </c:ext>
            </c:extLst>
          </c:dPt>
          <c:dPt>
            <c:idx val="1"/>
            <c:bubble3D val="0"/>
            <c:spPr>
              <a:solidFill>
                <a:schemeClr val="tx1"/>
              </a:solidFill>
              <a:ln>
                <a:noFill/>
              </a:ln>
              <a:effectLst/>
            </c:spPr>
            <c:extLst>
              <c:ext xmlns:c16="http://schemas.microsoft.com/office/drawing/2014/chart" uri="{C3380CC4-5D6E-409C-BE32-E72D297353CC}">
                <c16:uniqueId val="{0000001A-6F7D-4414-B9A8-FBBBE0A6ED03}"/>
              </c:ext>
            </c:extLst>
          </c:dPt>
          <c:dPt>
            <c:idx val="2"/>
            <c:bubble3D val="0"/>
            <c:spPr>
              <a:noFill/>
              <a:ln>
                <a:noFill/>
              </a:ln>
              <a:effectLst/>
            </c:spPr>
            <c:extLst>
              <c:ext xmlns:c16="http://schemas.microsoft.com/office/drawing/2014/chart" uri="{C3380CC4-5D6E-409C-BE32-E72D297353CC}">
                <c16:uniqueId val="{0000001C-6F7D-4414-B9A8-FBBBE0A6ED03}"/>
              </c:ext>
            </c:extLst>
          </c:dPt>
          <c:dLbls>
            <c:dLbl>
              <c:idx val="0"/>
              <c:delete val="1"/>
              <c:extLst>
                <c:ext xmlns:c15="http://schemas.microsoft.com/office/drawing/2012/chart" uri="{CE6537A1-D6FC-4f65-9D91-7224C49458BB}"/>
                <c:ext xmlns:c16="http://schemas.microsoft.com/office/drawing/2014/chart" uri="{C3380CC4-5D6E-409C-BE32-E72D297353CC}">
                  <c16:uniqueId val="{00000018-6F7D-4414-B9A8-FBBBE0A6ED03}"/>
                </c:ext>
              </c:extLst>
            </c:dLbl>
            <c:dLbl>
              <c:idx val="1"/>
              <c:layout>
                <c:manualLayout>
                  <c:x val="3.5420621272118737E-3"/>
                  <c:y val="8.5823742361180091E-3"/>
                </c:manualLayout>
              </c:layout>
              <c:tx>
                <c:strRef>
                  <c:f>'Battery and speedometer chart'!$R$16</c:f>
                  <c:strCache>
                    <c:ptCount val="1"/>
                    <c:pt idx="0">
                      <c:v>36%</c:v>
                    </c:pt>
                  </c:strCache>
                </c:strRef>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2">
                          <a:lumMod val="75000"/>
                        </a:schemeClr>
                      </a:solidFill>
                      <a:latin typeface="+mn-lt"/>
                      <a:ea typeface="+mn-ea"/>
                      <a:cs typeface="+mn-cs"/>
                    </a:defRPr>
                  </a:pPr>
                  <a:endParaRPr lang="fr-FR"/>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dlblFTEntry>
                      <c15:txfldGUID>{1B1B1F3E-0617-41F4-80B8-81880F05374E}</c15:txfldGUID>
                      <c15:f>'Battery and speedometer chart'!$R$16</c15:f>
                      <c15:dlblFieldTableCache>
                        <c:ptCount val="1"/>
                        <c:pt idx="0">
                          <c:v>36%</c:v>
                        </c:pt>
                      </c15:dlblFieldTableCache>
                    </c15:dlblFTEntry>
                  </c15:dlblFieldTable>
                  <c15:showDataLabelsRange val="0"/>
                </c:ext>
                <c:ext xmlns:c16="http://schemas.microsoft.com/office/drawing/2014/chart" uri="{C3380CC4-5D6E-409C-BE32-E72D297353CC}">
                  <c16:uniqueId val="{0000001A-6F7D-4414-B9A8-FBBBE0A6ED03}"/>
                </c:ext>
              </c:extLst>
            </c:dLbl>
            <c:dLbl>
              <c:idx val="2"/>
              <c:delete val="1"/>
              <c:extLst>
                <c:ext xmlns:c15="http://schemas.microsoft.com/office/drawing/2012/chart" uri="{CE6537A1-D6FC-4f65-9D91-7224C49458BB}"/>
                <c:ext xmlns:c16="http://schemas.microsoft.com/office/drawing/2014/chart" uri="{C3380CC4-5D6E-409C-BE32-E72D297353CC}">
                  <c16:uniqueId val="{0000001C-6F7D-4414-B9A8-FBBBE0A6ED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extLst>
          </c:dLbls>
          <c:val>
            <c:numRef>
              <c:f>'Battery and speedometer chart'!$Q$16:$Q$18</c:f>
              <c:numCache>
                <c:formatCode>General</c:formatCode>
                <c:ptCount val="3"/>
                <c:pt idx="0">
                  <c:v>5</c:v>
                </c:pt>
                <c:pt idx="1">
                  <c:v>0.1</c:v>
                </c:pt>
                <c:pt idx="2">
                  <c:v>22.9</c:v>
                </c:pt>
              </c:numCache>
            </c:numRef>
          </c:val>
          <c:extLst>
            <c:ext xmlns:c16="http://schemas.microsoft.com/office/drawing/2014/chart" uri="{C3380CC4-5D6E-409C-BE32-E72D297353CC}">
              <c16:uniqueId val="{0000001D-6F7D-4414-B9A8-FBBBE0A6ED03}"/>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1200" b="1" i="0" baseline="0">
                <a:effectLst/>
              </a:rPr>
              <a:t>Proportion of woredas meeting criteria</a:t>
            </a:r>
            <a:endParaRPr lang="en-US" sz="1200">
              <a:effectLst/>
            </a:endParaRPr>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stacked"/>
        <c:varyColors val="0"/>
        <c:ser>
          <c:idx val="1"/>
          <c:order val="1"/>
          <c:spPr>
            <a:solidFill>
              <a:schemeClr val="accent2"/>
            </a:solidFill>
            <a:ln>
              <a:noFill/>
            </a:ln>
            <a:effectLst/>
          </c:spPr>
          <c:invertIfNegative val="0"/>
          <c:dPt>
            <c:idx val="0"/>
            <c:invertIfNegative val="0"/>
            <c:bubble3D val="0"/>
            <c:spPr>
              <a:solidFill>
                <a:srgbClr val="FF9900"/>
              </a:solidFill>
              <a:ln>
                <a:noFill/>
              </a:ln>
              <a:effectLst/>
            </c:spPr>
            <c:extLst>
              <c:ext xmlns:c16="http://schemas.microsoft.com/office/drawing/2014/chart" uri="{C3380CC4-5D6E-409C-BE32-E72D297353CC}">
                <c16:uniqueId val="{00000001-8691-4E9B-A90E-63B71F467901}"/>
              </c:ext>
            </c:extLst>
          </c:dPt>
          <c:dPt>
            <c:idx val="1"/>
            <c:invertIfNegative val="0"/>
            <c:bubble3D val="0"/>
            <c:spPr>
              <a:solidFill>
                <a:srgbClr val="669900"/>
              </a:solidFill>
              <a:ln>
                <a:noFill/>
              </a:ln>
              <a:effectLst/>
            </c:spPr>
            <c:extLst>
              <c:ext xmlns:c16="http://schemas.microsoft.com/office/drawing/2014/chart" uri="{C3380CC4-5D6E-409C-BE32-E72D297353CC}">
                <c16:uniqueId val="{00000003-8691-4E9B-A90E-63B71F467901}"/>
              </c:ext>
            </c:extLst>
          </c:dPt>
          <c:dPt>
            <c:idx val="2"/>
            <c:invertIfNegative val="0"/>
            <c:bubble3D val="0"/>
            <c:spPr>
              <a:solidFill>
                <a:srgbClr val="9900CC"/>
              </a:solidFill>
              <a:ln>
                <a:noFill/>
              </a:ln>
              <a:effectLst/>
            </c:spPr>
            <c:extLst>
              <c:ext xmlns:c16="http://schemas.microsoft.com/office/drawing/2014/chart" uri="{C3380CC4-5D6E-409C-BE32-E72D297353CC}">
                <c16:uniqueId val="{00000005-8691-4E9B-A90E-63B71F467901}"/>
              </c:ext>
            </c:extLst>
          </c:dPt>
          <c:dPt>
            <c:idx val="3"/>
            <c:invertIfNegative val="0"/>
            <c:bubble3D val="0"/>
            <c:spPr>
              <a:solidFill>
                <a:schemeClr val="accent4">
                  <a:lumMod val="50000"/>
                </a:schemeClr>
              </a:solidFill>
              <a:ln>
                <a:noFill/>
              </a:ln>
              <a:effectLst/>
            </c:spPr>
            <c:extLst>
              <c:ext xmlns:c16="http://schemas.microsoft.com/office/drawing/2014/chart" uri="{C3380CC4-5D6E-409C-BE32-E72D297353CC}">
                <c16:uniqueId val="{00000007-8691-4E9B-A90E-63B71F467901}"/>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'Battery and speedometer chart'!$A$4:$A$7</c:f>
              <c:strCache>
                <c:ptCount val="4"/>
                <c:pt idx="0">
                  <c:v>Full capcity training</c:v>
                </c:pt>
                <c:pt idx="1">
                  <c:v>Adequate contract staff provision</c:v>
                </c:pt>
                <c:pt idx="2">
                  <c:v>Adequate physical resources</c:v>
                </c:pt>
                <c:pt idx="3">
                  <c:v>Availbility of MFI and PaSACCO</c:v>
                </c:pt>
              </c:strCache>
            </c:strRef>
          </c:cat>
          <c:val>
            <c:numRef>
              <c:f>'Battery and speedometer chart'!$F$4:$F$7</c:f>
              <c:numCache>
                <c:formatCode>0%</c:formatCode>
                <c:ptCount val="4"/>
                <c:pt idx="0">
                  <c:v>0.44444444444444442</c:v>
                </c:pt>
                <c:pt idx="1">
                  <c:v>0.61111111111111116</c:v>
                </c:pt>
                <c:pt idx="2">
                  <c:v>0.3888888888888889</c:v>
                </c:pt>
                <c:pt idx="3">
                  <c:v>0.72222222222222221</c:v>
                </c:pt>
              </c:numCache>
            </c:numRef>
          </c:val>
          <c:extLst>
            <c:ext xmlns:c16="http://schemas.microsoft.com/office/drawing/2014/chart" uri="{C3380CC4-5D6E-409C-BE32-E72D297353CC}">
              <c16:uniqueId val="{00000008-8691-4E9B-A90E-63B71F467901}"/>
            </c:ext>
          </c:extLst>
        </c:ser>
        <c:dLbls>
          <c:showLegendKey val="0"/>
          <c:showVal val="0"/>
          <c:showCatName val="0"/>
          <c:showSerName val="0"/>
          <c:showPercent val="0"/>
          <c:showBubbleSize val="0"/>
        </c:dLbls>
        <c:gapWidth val="243"/>
        <c:overlap val="100"/>
        <c:axId val="607839592"/>
        <c:axId val="607842872"/>
      </c:barChart>
      <c:barChart>
        <c:barDir val="col"/>
        <c:grouping val="stacked"/>
        <c:varyColors val="0"/>
        <c:ser>
          <c:idx val="0"/>
          <c:order val="0"/>
          <c:spPr>
            <a:blipFill dpi="0" rotWithShape="1">
              <a:blip xmlns:r="http://schemas.openxmlformats.org/officeDocument/2006/relationships" r:embed="rId3">
                <a:alphaModFix amt="80000"/>
              </a:blip>
              <a:srcRect/>
              <a:stretch>
                <a:fillRect/>
              </a:stretch>
            </a:blipFill>
            <a:ln>
              <a:noFill/>
            </a:ln>
            <a:effectLst/>
          </c:spPr>
          <c:invertIfNegative val="0"/>
          <c:pictureOptions>
            <c:pictureFormat val="stretch"/>
          </c:pictureOptions>
          <c:cat>
            <c:strRef>
              <c:f>'Battery and speedometer chart'!$A$4:$A$7</c:f>
              <c:strCache>
                <c:ptCount val="4"/>
                <c:pt idx="0">
                  <c:v>Full capcity training</c:v>
                </c:pt>
                <c:pt idx="1">
                  <c:v>Adequate contract staff provision</c:v>
                </c:pt>
                <c:pt idx="2">
                  <c:v>Adequate physical resources</c:v>
                </c:pt>
                <c:pt idx="3">
                  <c:v>Availbility of MFI and PaSACCO</c:v>
                </c:pt>
              </c:strCache>
            </c:strRef>
          </c:cat>
          <c:val>
            <c:numRef>
              <c:f>'Battery and speedometer chart'!$E$4:$E$7</c:f>
              <c:numCache>
                <c:formatCode>0%</c:formatCode>
                <c:ptCount val="4"/>
                <c:pt idx="0">
                  <c:v>1.1000000000000001</c:v>
                </c:pt>
                <c:pt idx="1">
                  <c:v>1.1000000000000001</c:v>
                </c:pt>
                <c:pt idx="2">
                  <c:v>1.1000000000000001</c:v>
                </c:pt>
                <c:pt idx="3">
                  <c:v>1.1000000000000001</c:v>
                </c:pt>
              </c:numCache>
            </c:numRef>
          </c:val>
          <c:extLst>
            <c:ext xmlns:c16="http://schemas.microsoft.com/office/drawing/2014/chart" uri="{C3380CC4-5D6E-409C-BE32-E72D297353CC}">
              <c16:uniqueId val="{00000009-8691-4E9B-A90E-63B71F467901}"/>
            </c:ext>
          </c:extLst>
        </c:ser>
        <c:dLbls>
          <c:showLegendKey val="0"/>
          <c:showVal val="0"/>
          <c:showCatName val="0"/>
          <c:showSerName val="0"/>
          <c:showPercent val="0"/>
          <c:showBubbleSize val="0"/>
        </c:dLbls>
        <c:gapWidth val="230"/>
        <c:overlap val="100"/>
        <c:axId val="513914304"/>
        <c:axId val="513912992"/>
      </c:barChart>
      <c:catAx>
        <c:axId val="607839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607842872"/>
        <c:crosses val="autoZero"/>
        <c:auto val="1"/>
        <c:lblAlgn val="ctr"/>
        <c:lblOffset val="100"/>
        <c:noMultiLvlLbl val="0"/>
      </c:catAx>
      <c:valAx>
        <c:axId val="607842872"/>
        <c:scaling>
          <c:orientation val="minMax"/>
        </c:scaling>
        <c:delete val="1"/>
        <c:axPos val="l"/>
        <c:numFmt formatCode="0%" sourceLinked="1"/>
        <c:majorTickMark val="none"/>
        <c:minorTickMark val="none"/>
        <c:tickLblPos val="nextTo"/>
        <c:crossAx val="607839592"/>
        <c:crosses val="autoZero"/>
        <c:crossBetween val="between"/>
      </c:valAx>
      <c:valAx>
        <c:axId val="513912992"/>
        <c:scaling>
          <c:orientation val="minMax"/>
        </c:scaling>
        <c:delete val="1"/>
        <c:axPos val="r"/>
        <c:numFmt formatCode="0%" sourceLinked="1"/>
        <c:majorTickMark val="out"/>
        <c:minorTickMark val="none"/>
        <c:tickLblPos val="nextTo"/>
        <c:crossAx val="513914304"/>
        <c:crosses val="max"/>
        <c:crossBetween val="between"/>
      </c:valAx>
      <c:catAx>
        <c:axId val="513914304"/>
        <c:scaling>
          <c:orientation val="minMax"/>
        </c:scaling>
        <c:delete val="1"/>
        <c:axPos val="b"/>
        <c:numFmt formatCode="General" sourceLinked="1"/>
        <c:majorTickMark val="out"/>
        <c:minorTickMark val="none"/>
        <c:tickLblPos val="nextTo"/>
        <c:crossAx val="51391299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Proportion of woredas meeting criteria</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stacked"/>
        <c:varyColors val="0"/>
        <c:ser>
          <c:idx val="1"/>
          <c:order val="1"/>
          <c:spPr>
            <a:solidFill>
              <a:schemeClr val="accent2"/>
            </a:solidFill>
            <a:ln>
              <a:noFill/>
            </a:ln>
            <a:effectLst/>
          </c:spPr>
          <c:invertIfNegative val="0"/>
          <c:dPt>
            <c:idx val="0"/>
            <c:invertIfNegative val="0"/>
            <c:bubble3D val="0"/>
            <c:spPr>
              <a:solidFill>
                <a:srgbClr val="FF9900"/>
              </a:solidFill>
              <a:ln>
                <a:noFill/>
              </a:ln>
              <a:effectLst/>
            </c:spPr>
            <c:extLst>
              <c:ext xmlns:c16="http://schemas.microsoft.com/office/drawing/2014/chart" uri="{C3380CC4-5D6E-409C-BE32-E72D297353CC}">
                <c16:uniqueId val="{00000008-6A2E-498D-A519-F65BA45A1D80}"/>
              </c:ext>
            </c:extLst>
          </c:dPt>
          <c:dPt>
            <c:idx val="1"/>
            <c:invertIfNegative val="0"/>
            <c:bubble3D val="0"/>
            <c:spPr>
              <a:solidFill>
                <a:srgbClr val="669900"/>
              </a:solidFill>
              <a:ln>
                <a:noFill/>
              </a:ln>
              <a:effectLst/>
            </c:spPr>
            <c:extLst>
              <c:ext xmlns:c16="http://schemas.microsoft.com/office/drawing/2014/chart" uri="{C3380CC4-5D6E-409C-BE32-E72D297353CC}">
                <c16:uniqueId val="{00000012-6A2E-498D-A519-F65BA45A1D80}"/>
              </c:ext>
            </c:extLst>
          </c:dPt>
          <c:dPt>
            <c:idx val="2"/>
            <c:invertIfNegative val="0"/>
            <c:bubble3D val="0"/>
            <c:spPr>
              <a:solidFill>
                <a:srgbClr val="9900CC"/>
              </a:solidFill>
              <a:ln>
                <a:noFill/>
              </a:ln>
              <a:effectLst/>
            </c:spPr>
            <c:extLst>
              <c:ext xmlns:c16="http://schemas.microsoft.com/office/drawing/2014/chart" uri="{C3380CC4-5D6E-409C-BE32-E72D297353CC}">
                <c16:uniqueId val="{00000015-6A2E-498D-A519-F65BA45A1D80}"/>
              </c:ext>
            </c:extLst>
          </c:dPt>
          <c:dPt>
            <c:idx val="3"/>
            <c:invertIfNegative val="0"/>
            <c:bubble3D val="0"/>
            <c:spPr>
              <a:solidFill>
                <a:schemeClr val="accent4">
                  <a:lumMod val="50000"/>
                </a:schemeClr>
              </a:solidFill>
              <a:ln>
                <a:noFill/>
              </a:ln>
              <a:effectLst/>
            </c:spPr>
            <c:extLst>
              <c:ext xmlns:c16="http://schemas.microsoft.com/office/drawing/2014/chart" uri="{C3380CC4-5D6E-409C-BE32-E72D297353CC}">
                <c16:uniqueId val="{0000001E-6A2E-498D-A519-F65BA45A1D80}"/>
              </c:ext>
            </c:extLst>
          </c:dPt>
          <c:cat>
            <c:strRef>
              <c:f>'Battery and speedometer chart'!$A$4:$A$7</c:f>
              <c:strCache>
                <c:ptCount val="4"/>
                <c:pt idx="0">
                  <c:v>Full capcity training</c:v>
                </c:pt>
                <c:pt idx="1">
                  <c:v>Adequate contract staff provision</c:v>
                </c:pt>
                <c:pt idx="2">
                  <c:v>Adequate physical resources</c:v>
                </c:pt>
                <c:pt idx="3">
                  <c:v>Availbility of MFI and PaSACCO</c:v>
                </c:pt>
              </c:strCache>
            </c:strRef>
          </c:cat>
          <c:val>
            <c:numRef>
              <c:f>'Battery and speedometer chart'!$F$4:$F$7</c:f>
              <c:numCache>
                <c:formatCode>0%</c:formatCode>
                <c:ptCount val="4"/>
                <c:pt idx="0">
                  <c:v>0.44444444444444442</c:v>
                </c:pt>
                <c:pt idx="1">
                  <c:v>0.61111111111111116</c:v>
                </c:pt>
                <c:pt idx="2">
                  <c:v>0.3888888888888889</c:v>
                </c:pt>
                <c:pt idx="3">
                  <c:v>0.72222222222222221</c:v>
                </c:pt>
              </c:numCache>
            </c:numRef>
          </c:val>
          <c:extLst>
            <c:ext xmlns:c16="http://schemas.microsoft.com/office/drawing/2014/chart" uri="{C3380CC4-5D6E-409C-BE32-E72D297353CC}">
              <c16:uniqueId val="{00000001-6A2E-498D-A519-F65BA45A1D80}"/>
            </c:ext>
          </c:extLst>
        </c:ser>
        <c:dLbls>
          <c:showLegendKey val="0"/>
          <c:showVal val="0"/>
          <c:showCatName val="0"/>
          <c:showSerName val="0"/>
          <c:showPercent val="0"/>
          <c:showBubbleSize val="0"/>
        </c:dLbls>
        <c:gapWidth val="219"/>
        <c:overlap val="100"/>
        <c:axId val="607839592"/>
        <c:axId val="607842872"/>
      </c:barChart>
      <c:barChart>
        <c:barDir val="col"/>
        <c:grouping val="stacked"/>
        <c:varyColors val="0"/>
        <c:ser>
          <c:idx val="0"/>
          <c:order val="0"/>
          <c:spPr>
            <a:blipFill>
              <a:blip xmlns:r="http://schemas.openxmlformats.org/officeDocument/2006/relationships" r:embed="rId3"/>
              <a:stretch>
                <a:fillRect/>
              </a:stretch>
            </a:blipFill>
            <a:ln>
              <a:noFill/>
            </a:ln>
            <a:effectLst/>
          </c:spPr>
          <c:invertIfNegative val="0"/>
          <c:cat>
            <c:strRef>
              <c:f>'Battery and speedometer chart'!$A$4:$A$7</c:f>
              <c:strCache>
                <c:ptCount val="4"/>
                <c:pt idx="0">
                  <c:v>Full capcity training</c:v>
                </c:pt>
                <c:pt idx="1">
                  <c:v>Adequate contract staff provision</c:v>
                </c:pt>
                <c:pt idx="2">
                  <c:v>Adequate physical resources</c:v>
                </c:pt>
                <c:pt idx="3">
                  <c:v>Availbility of MFI and PaSACCO</c:v>
                </c:pt>
              </c:strCache>
            </c:strRef>
          </c:cat>
          <c:val>
            <c:numRef>
              <c:f>'Battery and speedometer chart'!$E$4:$E$7</c:f>
              <c:numCache>
                <c:formatCode>0%</c:formatCode>
                <c:ptCount val="4"/>
                <c:pt idx="0">
                  <c:v>1.1000000000000001</c:v>
                </c:pt>
                <c:pt idx="1">
                  <c:v>1.1000000000000001</c:v>
                </c:pt>
                <c:pt idx="2">
                  <c:v>1.1000000000000001</c:v>
                </c:pt>
                <c:pt idx="3">
                  <c:v>1.1000000000000001</c:v>
                </c:pt>
              </c:numCache>
            </c:numRef>
          </c:val>
          <c:extLst>
            <c:ext xmlns:c16="http://schemas.microsoft.com/office/drawing/2014/chart" uri="{C3380CC4-5D6E-409C-BE32-E72D297353CC}">
              <c16:uniqueId val="{00000000-6A2E-498D-A519-F65BA45A1D80}"/>
            </c:ext>
          </c:extLst>
        </c:ser>
        <c:dLbls>
          <c:showLegendKey val="0"/>
          <c:showVal val="0"/>
          <c:showCatName val="0"/>
          <c:showSerName val="0"/>
          <c:showPercent val="0"/>
          <c:showBubbleSize val="0"/>
        </c:dLbls>
        <c:gapWidth val="219"/>
        <c:overlap val="100"/>
        <c:axId val="729896296"/>
        <c:axId val="641905056"/>
      </c:barChart>
      <c:catAx>
        <c:axId val="607839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07842872"/>
        <c:crosses val="autoZero"/>
        <c:auto val="1"/>
        <c:lblAlgn val="ctr"/>
        <c:lblOffset val="100"/>
        <c:noMultiLvlLbl val="0"/>
      </c:catAx>
      <c:valAx>
        <c:axId val="607842872"/>
        <c:scaling>
          <c:orientation val="minMax"/>
        </c:scaling>
        <c:delete val="1"/>
        <c:axPos val="l"/>
        <c:numFmt formatCode="0%" sourceLinked="1"/>
        <c:majorTickMark val="none"/>
        <c:minorTickMark val="none"/>
        <c:tickLblPos val="nextTo"/>
        <c:crossAx val="607839592"/>
        <c:crosses val="autoZero"/>
        <c:crossBetween val="between"/>
      </c:valAx>
      <c:valAx>
        <c:axId val="641905056"/>
        <c:scaling>
          <c:orientation val="minMax"/>
        </c:scaling>
        <c:delete val="1"/>
        <c:axPos val="r"/>
        <c:numFmt formatCode="0%" sourceLinked="1"/>
        <c:majorTickMark val="out"/>
        <c:minorTickMark val="none"/>
        <c:tickLblPos val="nextTo"/>
        <c:crossAx val="729896296"/>
        <c:crosses val="max"/>
        <c:crossBetween val="between"/>
      </c:valAx>
      <c:catAx>
        <c:axId val="729896296"/>
        <c:scaling>
          <c:orientation val="minMax"/>
        </c:scaling>
        <c:delete val="1"/>
        <c:axPos val="b"/>
        <c:numFmt formatCode="General" sourceLinked="1"/>
        <c:majorTickMark val="out"/>
        <c:minorTickMark val="none"/>
        <c:tickLblPos val="nextTo"/>
        <c:crossAx val="64190505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svg"/><Relationship Id="rId3" Type="http://schemas.openxmlformats.org/officeDocument/2006/relationships/chart" Target="../charts/chart3.xml"/><Relationship Id="rId7"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svg"/><Relationship Id="rId5" Type="http://schemas.openxmlformats.org/officeDocument/2006/relationships/image" Target="../media/image2.png"/><Relationship Id="rId10" Type="http://schemas.openxmlformats.org/officeDocument/2006/relationships/image" Target="../media/image6.png"/><Relationship Id="rId4" Type="http://schemas.openxmlformats.org/officeDocument/2006/relationships/chart" Target="../charts/chart4.xml"/><Relationship Id="rId9"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8.png"/><Relationship Id="rId7" Type="http://schemas.openxmlformats.org/officeDocument/2006/relationships/image" Target="../media/image10.png"/><Relationship Id="rId12" Type="http://schemas.openxmlformats.org/officeDocument/2006/relationships/chart" Target="../charts/chart12.xml"/><Relationship Id="rId2" Type="http://schemas.openxmlformats.org/officeDocument/2006/relationships/image" Target="../media/image7.png"/><Relationship Id="rId1" Type="http://schemas.openxmlformats.org/officeDocument/2006/relationships/chart" Target="../charts/chart6.xml"/><Relationship Id="rId6" Type="http://schemas.openxmlformats.org/officeDocument/2006/relationships/chart" Target="../charts/chart8.xml"/><Relationship Id="rId11" Type="http://schemas.openxmlformats.org/officeDocument/2006/relationships/chart" Target="../charts/chart11.xml"/><Relationship Id="rId5" Type="http://schemas.openxmlformats.org/officeDocument/2006/relationships/chart" Target="../charts/chart7.xml"/><Relationship Id="rId10" Type="http://schemas.openxmlformats.org/officeDocument/2006/relationships/chart" Target="../charts/chart10.xml"/><Relationship Id="rId4" Type="http://schemas.openxmlformats.org/officeDocument/2006/relationships/image" Target="../media/image9.jpeg"/><Relationship Id="rId9" Type="http://schemas.openxmlformats.org/officeDocument/2006/relationships/chart" Target="../charts/chart9.xml"/></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chart" Target="../charts/chart16.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5.xml"/><Relationship Id="rId5" Type="http://schemas.openxmlformats.org/officeDocument/2006/relationships/image" Target="../media/image9.jpeg"/><Relationship Id="rId10" Type="http://schemas.openxmlformats.org/officeDocument/2006/relationships/image" Target="../media/image11.png"/><Relationship Id="rId4" Type="http://schemas.openxmlformats.org/officeDocument/2006/relationships/image" Target="../media/image8.png"/><Relationship Id="rId9"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chart" Target="../charts/chart20.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19.xml"/><Relationship Id="rId5" Type="http://schemas.openxmlformats.org/officeDocument/2006/relationships/image" Target="../media/image9.jpeg"/><Relationship Id="rId4" Type="http://schemas.openxmlformats.org/officeDocument/2006/relationships/image" Target="../media/image8.png"/></Relationships>
</file>

<file path=xl/drawings/_rels/drawing9.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3.xml"/><Relationship Id="rId7" Type="http://schemas.openxmlformats.org/officeDocument/2006/relationships/chart" Target="../charts/chart24.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image" Target="../media/image9.jpe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21</xdr:col>
      <xdr:colOff>40823</xdr:colOff>
      <xdr:row>7</xdr:row>
      <xdr:rowOff>47625</xdr:rowOff>
    </xdr:from>
    <xdr:to>
      <xdr:col>38</xdr:col>
      <xdr:colOff>204109</xdr:colOff>
      <xdr:row>27</xdr:row>
      <xdr:rowOff>47625</xdr:rowOff>
    </xdr:to>
    <xdr:graphicFrame macro="">
      <xdr:nvGraphicFramePr>
        <xdr:cNvPr id="25" name="Chart 24">
          <a:extLst>
            <a:ext uri="{FF2B5EF4-FFF2-40B4-BE49-F238E27FC236}">
              <a16:creationId xmlns:a16="http://schemas.microsoft.com/office/drawing/2014/main" id="{00000000-0008-0000-01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27212</xdr:colOff>
      <xdr:row>7</xdr:row>
      <xdr:rowOff>47625</xdr:rowOff>
    </xdr:from>
    <xdr:to>
      <xdr:col>22</xdr:col>
      <xdr:colOff>88447</xdr:colOff>
      <xdr:row>19</xdr:row>
      <xdr:rowOff>34018</xdr:rowOff>
    </xdr:to>
    <xdr:graphicFrame macro="">
      <xdr:nvGraphicFramePr>
        <xdr:cNvPr id="26" name="Chart 25">
          <a:extLst>
            <a:ext uri="{FF2B5EF4-FFF2-40B4-BE49-F238E27FC236}">
              <a16:creationId xmlns:a16="http://schemas.microsoft.com/office/drawing/2014/main" id="{00000000-0008-0000-01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68036</xdr:colOff>
      <xdr:row>17</xdr:row>
      <xdr:rowOff>34018</xdr:rowOff>
    </xdr:from>
    <xdr:ext cx="884464" cy="374141"/>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68036" y="2959554"/>
          <a:ext cx="884464" cy="3741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fr-FR" sz="600"/>
            <a:t>% bénéficiaires</a:t>
          </a:r>
          <a:r>
            <a:rPr lang="fr-FR" sz="600" baseline="0"/>
            <a:t> ayant reçu une réponse à temps</a:t>
          </a:r>
          <a:endParaRPr lang="fr-FR" sz="600"/>
        </a:p>
      </xdr:txBody>
    </xdr:sp>
    <xdr:clientData/>
  </xdr:oneCellAnchor>
  <xdr:twoCellAnchor>
    <xdr:from>
      <xdr:col>0</xdr:col>
      <xdr:colOff>40819</xdr:colOff>
      <xdr:row>7</xdr:row>
      <xdr:rowOff>54429</xdr:rowOff>
    </xdr:from>
    <xdr:to>
      <xdr:col>22</xdr:col>
      <xdr:colOff>88900</xdr:colOff>
      <xdr:row>19</xdr:row>
      <xdr:rowOff>40822</xdr:rowOff>
    </xdr:to>
    <xdr:graphicFrame macro="">
      <xdr:nvGraphicFramePr>
        <xdr:cNvPr id="9" name="Chart 8">
          <a:extLst>
            <a:ext uri="{FF2B5EF4-FFF2-40B4-BE49-F238E27FC236}">
              <a16:creationId xmlns:a16="http://schemas.microsoft.com/office/drawing/2014/main"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136072</xdr:colOff>
      <xdr:row>17</xdr:row>
      <xdr:rowOff>106524</xdr:rowOff>
    </xdr:from>
    <xdr:ext cx="884464" cy="201915"/>
    <xdr:sp macro="" textlink="">
      <xdr:nvSpPr>
        <xdr:cNvPr id="18" name="TextBox 17">
          <a:extLst>
            <a:ext uri="{FF2B5EF4-FFF2-40B4-BE49-F238E27FC236}">
              <a16:creationId xmlns:a16="http://schemas.microsoft.com/office/drawing/2014/main" id="{00000000-0008-0000-0100-000012000000}"/>
            </a:ext>
          </a:extLst>
        </xdr:cNvPr>
        <xdr:cNvSpPr txBox="1"/>
      </xdr:nvSpPr>
      <xdr:spPr>
        <a:xfrm>
          <a:off x="136072" y="3032060"/>
          <a:ext cx="884464" cy="201915"/>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fr-FR" sz="700" b="1"/>
            <a:t>Réponse à temps</a:t>
          </a:r>
        </a:p>
      </xdr:txBody>
    </xdr:sp>
    <xdr:clientData/>
  </xdr:oneCellAnchor>
  <xdr:oneCellAnchor>
    <xdr:from>
      <xdr:col>5</xdr:col>
      <xdr:colOff>54429</xdr:colOff>
      <xdr:row>17</xdr:row>
      <xdr:rowOff>92555</xdr:rowOff>
    </xdr:from>
    <xdr:ext cx="1040945" cy="311496"/>
    <xdr:sp macro="" textlink="">
      <xdr:nvSpPr>
        <xdr:cNvPr id="19" name="TextBox 18">
          <a:extLst>
            <a:ext uri="{FF2B5EF4-FFF2-40B4-BE49-F238E27FC236}">
              <a16:creationId xmlns:a16="http://schemas.microsoft.com/office/drawing/2014/main" id="{00000000-0008-0000-0100-000013000000}"/>
            </a:ext>
          </a:extLst>
        </xdr:cNvPr>
        <xdr:cNvSpPr txBox="1"/>
      </xdr:nvSpPr>
      <xdr:spPr>
        <a:xfrm>
          <a:off x="972911" y="3018091"/>
          <a:ext cx="1040945" cy="31149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fr-FR" sz="700" b="1"/>
            <a:t>Paquet de réponse adéquat</a:t>
          </a:r>
        </a:p>
      </xdr:txBody>
    </xdr:sp>
    <xdr:clientData/>
  </xdr:oneCellAnchor>
  <xdr:oneCellAnchor>
    <xdr:from>
      <xdr:col>11</xdr:col>
      <xdr:colOff>40822</xdr:colOff>
      <xdr:row>17</xdr:row>
      <xdr:rowOff>72144</xdr:rowOff>
    </xdr:from>
    <xdr:ext cx="1040945" cy="311496"/>
    <xdr:sp macro="" textlink="">
      <xdr:nvSpPr>
        <xdr:cNvPr id="20" name="TextBox 19">
          <a:extLst>
            <a:ext uri="{FF2B5EF4-FFF2-40B4-BE49-F238E27FC236}">
              <a16:creationId xmlns:a16="http://schemas.microsoft.com/office/drawing/2014/main" id="{00000000-0008-0000-0100-000014000000}"/>
            </a:ext>
          </a:extLst>
        </xdr:cNvPr>
        <xdr:cNvSpPr txBox="1"/>
      </xdr:nvSpPr>
      <xdr:spPr>
        <a:xfrm>
          <a:off x="1877786" y="2997680"/>
          <a:ext cx="1040945" cy="31149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fr-FR" sz="700" b="1"/>
            <a:t>Couverture de la réponse</a:t>
          </a:r>
        </a:p>
      </xdr:txBody>
    </xdr:sp>
    <xdr:clientData/>
  </xdr:oneCellAnchor>
  <xdr:oneCellAnchor>
    <xdr:from>
      <xdr:col>16</xdr:col>
      <xdr:colOff>46265</xdr:colOff>
      <xdr:row>17</xdr:row>
      <xdr:rowOff>72144</xdr:rowOff>
    </xdr:from>
    <xdr:ext cx="969736" cy="311496"/>
    <xdr:sp macro="" textlink="">
      <xdr:nvSpPr>
        <xdr:cNvPr id="21" name="TextBox 20">
          <a:extLst>
            <a:ext uri="{FF2B5EF4-FFF2-40B4-BE49-F238E27FC236}">
              <a16:creationId xmlns:a16="http://schemas.microsoft.com/office/drawing/2014/main" id="{00000000-0008-0000-0100-000015000000}"/>
            </a:ext>
          </a:extLst>
        </xdr:cNvPr>
        <xdr:cNvSpPr txBox="1"/>
      </xdr:nvSpPr>
      <xdr:spPr>
        <a:xfrm>
          <a:off x="2897415" y="3005844"/>
          <a:ext cx="969736" cy="31149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fr-FR" sz="700" b="1"/>
            <a:t>lien</a:t>
          </a:r>
          <a:r>
            <a:rPr lang="fr-FR" sz="700" b="1" baseline="0"/>
            <a:t> à une s</a:t>
          </a:r>
          <a:r>
            <a:rPr lang="fr-FR" sz="700" b="1"/>
            <a:t>olution durable</a:t>
          </a:r>
        </a:p>
      </xdr:txBody>
    </xdr:sp>
    <xdr:clientData/>
  </xdr:oneCellAnchor>
  <xdr:twoCellAnchor>
    <xdr:from>
      <xdr:col>0</xdr:col>
      <xdr:colOff>17858</xdr:colOff>
      <xdr:row>41</xdr:row>
      <xdr:rowOff>5953</xdr:rowOff>
    </xdr:from>
    <xdr:to>
      <xdr:col>15</xdr:col>
      <xdr:colOff>285748</xdr:colOff>
      <xdr:row>49</xdr:row>
      <xdr:rowOff>77391</xdr:rowOff>
    </xdr:to>
    <xdr:graphicFrame macro="">
      <xdr:nvGraphicFramePr>
        <xdr:cNvPr id="54" name="Chart 53">
          <a:extLst>
            <a:ext uri="{FF2B5EF4-FFF2-40B4-BE49-F238E27FC236}">
              <a16:creationId xmlns:a16="http://schemas.microsoft.com/office/drawing/2014/main" id="{00000000-0008-0000-01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20414</xdr:colOff>
      <xdr:row>31</xdr:row>
      <xdr:rowOff>115658</xdr:rowOff>
    </xdr:from>
    <xdr:to>
      <xdr:col>4</xdr:col>
      <xdr:colOff>108860</xdr:colOff>
      <xdr:row>33</xdr:row>
      <xdr:rowOff>50175</xdr:rowOff>
    </xdr:to>
    <xdr:pic>
      <xdr:nvPicPr>
        <xdr:cNvPr id="56" name="Graphic 55" descr="Coins with solid fill">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05521" y="4742087"/>
          <a:ext cx="272143" cy="272143"/>
        </a:xfrm>
        <a:prstGeom prst="rect">
          <a:avLst/>
        </a:prstGeom>
      </xdr:spPr>
    </xdr:pic>
    <xdr:clientData/>
  </xdr:twoCellAnchor>
  <xdr:twoCellAnchor editAs="oneCell">
    <xdr:from>
      <xdr:col>3</xdr:col>
      <xdr:colOff>18180</xdr:colOff>
      <xdr:row>27</xdr:row>
      <xdr:rowOff>121085</xdr:rowOff>
    </xdr:from>
    <xdr:to>
      <xdr:col>4</xdr:col>
      <xdr:colOff>133519</xdr:colOff>
      <xdr:row>29</xdr:row>
      <xdr:rowOff>165837</xdr:rowOff>
    </xdr:to>
    <xdr:pic>
      <xdr:nvPicPr>
        <xdr:cNvPr id="60" name="Graphic 59" descr="Family with two children with solid fill">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37305" y="4431148"/>
          <a:ext cx="293933" cy="306690"/>
        </a:xfrm>
        <a:prstGeom prst="rect">
          <a:avLst/>
        </a:prstGeom>
      </xdr:spPr>
    </xdr:pic>
    <xdr:clientData/>
  </xdr:twoCellAnchor>
  <xdr:twoCellAnchor>
    <xdr:from>
      <xdr:col>0</xdr:col>
      <xdr:colOff>18710</xdr:colOff>
      <xdr:row>49</xdr:row>
      <xdr:rowOff>125015</xdr:rowOff>
    </xdr:from>
    <xdr:to>
      <xdr:col>15</xdr:col>
      <xdr:colOff>285749</xdr:colOff>
      <xdr:row>60</xdr:row>
      <xdr:rowOff>160733</xdr:rowOff>
    </xdr:to>
    <xdr:graphicFrame macro="">
      <xdr:nvGraphicFramePr>
        <xdr:cNvPr id="62" name="Chart 61">
          <a:extLst>
            <a:ext uri="{FF2B5EF4-FFF2-40B4-BE49-F238E27FC236}">
              <a16:creationId xmlns:a16="http://schemas.microsoft.com/office/drawing/2014/main" id="{00000000-0008-0000-0100-00003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154781</xdr:colOff>
      <xdr:row>35</xdr:row>
      <xdr:rowOff>196453</xdr:rowOff>
    </xdr:from>
    <xdr:to>
      <xdr:col>38</xdr:col>
      <xdr:colOff>155917</xdr:colOff>
      <xdr:row>50</xdr:row>
      <xdr:rowOff>169893</xdr:rowOff>
    </xdr:to>
    <xdr:grpSp>
      <xdr:nvGrpSpPr>
        <xdr:cNvPr id="63" name="Group 62">
          <a:extLst>
            <a:ext uri="{FF2B5EF4-FFF2-40B4-BE49-F238E27FC236}">
              <a16:creationId xmlns:a16="http://schemas.microsoft.com/office/drawing/2014/main" id="{00000000-0008-0000-0100-00003F000000}"/>
            </a:ext>
          </a:extLst>
        </xdr:cNvPr>
        <xdr:cNvGrpSpPr/>
      </xdr:nvGrpSpPr>
      <xdr:grpSpPr>
        <a:xfrm>
          <a:off x="3140869" y="5568553"/>
          <a:ext cx="3773036" cy="2907140"/>
          <a:chOff x="4424135" y="2177143"/>
          <a:chExt cx="3550840" cy="2503711"/>
        </a:xfrm>
      </xdr:grpSpPr>
      <xdr:grpSp>
        <xdr:nvGrpSpPr>
          <xdr:cNvPr id="64" name="Group 63">
            <a:extLst>
              <a:ext uri="{FF2B5EF4-FFF2-40B4-BE49-F238E27FC236}">
                <a16:creationId xmlns:a16="http://schemas.microsoft.com/office/drawing/2014/main" id="{00000000-0008-0000-0100-000040000000}"/>
              </a:ext>
            </a:extLst>
          </xdr:cNvPr>
          <xdr:cNvGrpSpPr/>
        </xdr:nvGrpSpPr>
        <xdr:grpSpPr>
          <a:xfrm>
            <a:off x="4424135" y="2177143"/>
            <a:ext cx="3340553" cy="2503711"/>
            <a:chOff x="0" y="0"/>
            <a:chExt cx="6072566" cy="4445212"/>
          </a:xfrm>
          <a:solidFill>
            <a:schemeClr val="bg1">
              <a:lumMod val="85000"/>
            </a:schemeClr>
          </a:solidFill>
        </xdr:grpSpPr>
        <xdr:sp macro="" textlink="">
          <xdr:nvSpPr>
            <xdr:cNvPr id="83" name="Freeform 5">
              <a:extLst>
                <a:ext uri="{FF2B5EF4-FFF2-40B4-BE49-F238E27FC236}">
                  <a16:creationId xmlns:a16="http://schemas.microsoft.com/office/drawing/2014/main" id="{00000000-0008-0000-0100-000053000000}"/>
                </a:ext>
              </a:extLst>
            </xdr:cNvPr>
            <xdr:cNvSpPr>
              <a:spLocks/>
            </xdr:cNvSpPr>
          </xdr:nvSpPr>
          <xdr:spPr bwMode="auto">
            <a:xfrm>
              <a:off x="2796214" y="867790"/>
              <a:ext cx="1290863" cy="1176732"/>
            </a:xfrm>
            <a:custGeom>
              <a:avLst/>
              <a:gdLst>
                <a:gd name="T0" fmla="*/ 48 w 656"/>
                <a:gd name="T1" fmla="*/ 121 h 598"/>
                <a:gd name="T2" fmla="*/ 4 w 656"/>
                <a:gd name="T3" fmla="*/ 145 h 598"/>
                <a:gd name="T4" fmla="*/ 15 w 656"/>
                <a:gd name="T5" fmla="*/ 201 h 598"/>
                <a:gd name="T6" fmla="*/ 21 w 656"/>
                <a:gd name="T7" fmla="*/ 259 h 598"/>
                <a:gd name="T8" fmla="*/ 43 w 656"/>
                <a:gd name="T9" fmla="*/ 276 h 598"/>
                <a:gd name="T10" fmla="*/ 62 w 656"/>
                <a:gd name="T11" fmla="*/ 306 h 598"/>
                <a:gd name="T12" fmla="*/ 54 w 656"/>
                <a:gd name="T13" fmla="*/ 332 h 598"/>
                <a:gd name="T14" fmla="*/ 72 w 656"/>
                <a:gd name="T15" fmla="*/ 352 h 598"/>
                <a:gd name="T16" fmla="*/ 91 w 656"/>
                <a:gd name="T17" fmla="*/ 374 h 598"/>
                <a:gd name="T18" fmla="*/ 102 w 656"/>
                <a:gd name="T19" fmla="*/ 375 h 598"/>
                <a:gd name="T20" fmla="*/ 108 w 656"/>
                <a:gd name="T21" fmla="*/ 378 h 598"/>
                <a:gd name="T22" fmla="*/ 120 w 656"/>
                <a:gd name="T23" fmla="*/ 383 h 598"/>
                <a:gd name="T24" fmla="*/ 147 w 656"/>
                <a:gd name="T25" fmla="*/ 387 h 598"/>
                <a:gd name="T26" fmla="*/ 127 w 656"/>
                <a:gd name="T27" fmla="*/ 423 h 598"/>
                <a:gd name="T28" fmla="*/ 154 w 656"/>
                <a:gd name="T29" fmla="*/ 439 h 598"/>
                <a:gd name="T30" fmla="*/ 191 w 656"/>
                <a:gd name="T31" fmla="*/ 442 h 598"/>
                <a:gd name="T32" fmla="*/ 207 w 656"/>
                <a:gd name="T33" fmla="*/ 455 h 598"/>
                <a:gd name="T34" fmla="*/ 258 w 656"/>
                <a:gd name="T35" fmla="*/ 474 h 598"/>
                <a:gd name="T36" fmla="*/ 283 w 656"/>
                <a:gd name="T37" fmla="*/ 506 h 598"/>
                <a:gd name="T38" fmla="*/ 290 w 656"/>
                <a:gd name="T39" fmla="*/ 510 h 598"/>
                <a:gd name="T40" fmla="*/ 285 w 656"/>
                <a:gd name="T41" fmla="*/ 523 h 598"/>
                <a:gd name="T42" fmla="*/ 291 w 656"/>
                <a:gd name="T43" fmla="*/ 532 h 598"/>
                <a:gd name="T44" fmla="*/ 294 w 656"/>
                <a:gd name="T45" fmla="*/ 520 h 598"/>
                <a:gd name="T46" fmla="*/ 303 w 656"/>
                <a:gd name="T47" fmla="*/ 515 h 598"/>
                <a:gd name="T48" fmla="*/ 314 w 656"/>
                <a:gd name="T49" fmla="*/ 519 h 598"/>
                <a:gd name="T50" fmla="*/ 374 w 656"/>
                <a:gd name="T51" fmla="*/ 560 h 598"/>
                <a:gd name="T52" fmla="*/ 415 w 656"/>
                <a:gd name="T53" fmla="*/ 569 h 598"/>
                <a:gd name="T54" fmla="*/ 442 w 656"/>
                <a:gd name="T55" fmla="*/ 538 h 598"/>
                <a:gd name="T56" fmla="*/ 461 w 656"/>
                <a:gd name="T57" fmla="*/ 513 h 598"/>
                <a:gd name="T58" fmla="*/ 485 w 656"/>
                <a:gd name="T59" fmla="*/ 526 h 598"/>
                <a:gd name="T60" fmla="*/ 493 w 656"/>
                <a:gd name="T61" fmla="*/ 582 h 598"/>
                <a:gd name="T62" fmla="*/ 581 w 656"/>
                <a:gd name="T63" fmla="*/ 597 h 598"/>
                <a:gd name="T64" fmla="*/ 656 w 656"/>
                <a:gd name="T65" fmla="*/ 527 h 598"/>
                <a:gd name="T66" fmla="*/ 646 w 656"/>
                <a:gd name="T67" fmla="*/ 501 h 598"/>
                <a:gd name="T68" fmla="*/ 623 w 656"/>
                <a:gd name="T69" fmla="*/ 449 h 598"/>
                <a:gd name="T70" fmla="*/ 602 w 656"/>
                <a:gd name="T71" fmla="*/ 419 h 598"/>
                <a:gd name="T72" fmla="*/ 590 w 656"/>
                <a:gd name="T73" fmla="*/ 389 h 598"/>
                <a:gd name="T74" fmla="*/ 612 w 656"/>
                <a:gd name="T75" fmla="*/ 321 h 598"/>
                <a:gd name="T76" fmla="*/ 614 w 656"/>
                <a:gd name="T77" fmla="*/ 279 h 598"/>
                <a:gd name="T78" fmla="*/ 620 w 656"/>
                <a:gd name="T79" fmla="*/ 234 h 598"/>
                <a:gd name="T80" fmla="*/ 643 w 656"/>
                <a:gd name="T81" fmla="*/ 198 h 598"/>
                <a:gd name="T82" fmla="*/ 637 w 656"/>
                <a:gd name="T83" fmla="*/ 174 h 598"/>
                <a:gd name="T84" fmla="*/ 647 w 656"/>
                <a:gd name="T85" fmla="*/ 140 h 598"/>
                <a:gd name="T86" fmla="*/ 590 w 656"/>
                <a:gd name="T87" fmla="*/ 126 h 598"/>
                <a:gd name="T88" fmla="*/ 559 w 656"/>
                <a:gd name="T89" fmla="*/ 91 h 598"/>
                <a:gd name="T90" fmla="*/ 528 w 656"/>
                <a:gd name="T91" fmla="*/ 37 h 598"/>
                <a:gd name="T92" fmla="*/ 496 w 656"/>
                <a:gd name="T93" fmla="*/ 19 h 598"/>
                <a:gd name="T94" fmla="*/ 484 w 656"/>
                <a:gd name="T95" fmla="*/ 4 h 598"/>
                <a:gd name="T96" fmla="*/ 456 w 656"/>
                <a:gd name="T97" fmla="*/ 19 h 598"/>
                <a:gd name="T98" fmla="*/ 322 w 656"/>
                <a:gd name="T99" fmla="*/ 73 h 598"/>
                <a:gd name="T100" fmla="*/ 264 w 656"/>
                <a:gd name="T101" fmla="*/ 84 h 598"/>
                <a:gd name="T102" fmla="*/ 213 w 656"/>
                <a:gd name="T103" fmla="*/ 91 h 598"/>
                <a:gd name="T104" fmla="*/ 180 w 656"/>
                <a:gd name="T105" fmla="*/ 81 h 598"/>
                <a:gd name="T106" fmla="*/ 139 w 656"/>
                <a:gd name="T107" fmla="*/ 35 h 598"/>
                <a:gd name="T108" fmla="*/ 87 w 656"/>
                <a:gd name="T109" fmla="*/ 45 h 598"/>
                <a:gd name="T110" fmla="*/ 54 w 656"/>
                <a:gd name="T111" fmla="*/ 98 h 59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656" h="598">
                  <a:moveTo>
                    <a:pt x="58" y="104"/>
                  </a:moveTo>
                  <a:lnTo>
                    <a:pt x="58" y="115"/>
                  </a:lnTo>
                  <a:lnTo>
                    <a:pt x="48" y="121"/>
                  </a:lnTo>
                  <a:lnTo>
                    <a:pt x="34" y="125"/>
                  </a:lnTo>
                  <a:lnTo>
                    <a:pt x="18" y="133"/>
                  </a:lnTo>
                  <a:lnTo>
                    <a:pt x="4" y="145"/>
                  </a:lnTo>
                  <a:lnTo>
                    <a:pt x="0" y="162"/>
                  </a:lnTo>
                  <a:lnTo>
                    <a:pt x="1" y="170"/>
                  </a:lnTo>
                  <a:lnTo>
                    <a:pt x="15" y="201"/>
                  </a:lnTo>
                  <a:lnTo>
                    <a:pt x="14" y="240"/>
                  </a:lnTo>
                  <a:lnTo>
                    <a:pt x="15" y="250"/>
                  </a:lnTo>
                  <a:lnTo>
                    <a:pt x="21" y="259"/>
                  </a:lnTo>
                  <a:lnTo>
                    <a:pt x="31" y="269"/>
                  </a:lnTo>
                  <a:lnTo>
                    <a:pt x="33" y="275"/>
                  </a:lnTo>
                  <a:lnTo>
                    <a:pt x="43" y="276"/>
                  </a:lnTo>
                  <a:lnTo>
                    <a:pt x="52" y="282"/>
                  </a:lnTo>
                  <a:lnTo>
                    <a:pt x="58" y="295"/>
                  </a:lnTo>
                  <a:lnTo>
                    <a:pt x="62" y="306"/>
                  </a:lnTo>
                  <a:lnTo>
                    <a:pt x="62" y="317"/>
                  </a:lnTo>
                  <a:lnTo>
                    <a:pt x="59" y="325"/>
                  </a:lnTo>
                  <a:lnTo>
                    <a:pt x="54" y="332"/>
                  </a:lnTo>
                  <a:lnTo>
                    <a:pt x="53" y="337"/>
                  </a:lnTo>
                  <a:lnTo>
                    <a:pt x="56" y="340"/>
                  </a:lnTo>
                  <a:lnTo>
                    <a:pt x="72" y="352"/>
                  </a:lnTo>
                  <a:lnTo>
                    <a:pt x="80" y="362"/>
                  </a:lnTo>
                  <a:lnTo>
                    <a:pt x="86" y="371"/>
                  </a:lnTo>
                  <a:lnTo>
                    <a:pt x="91" y="374"/>
                  </a:lnTo>
                  <a:lnTo>
                    <a:pt x="97" y="372"/>
                  </a:lnTo>
                  <a:lnTo>
                    <a:pt x="101" y="372"/>
                  </a:lnTo>
                  <a:lnTo>
                    <a:pt x="102" y="375"/>
                  </a:lnTo>
                  <a:lnTo>
                    <a:pt x="103" y="379"/>
                  </a:lnTo>
                  <a:lnTo>
                    <a:pt x="105" y="380"/>
                  </a:lnTo>
                  <a:lnTo>
                    <a:pt x="108" y="378"/>
                  </a:lnTo>
                  <a:lnTo>
                    <a:pt x="110" y="376"/>
                  </a:lnTo>
                  <a:lnTo>
                    <a:pt x="113" y="376"/>
                  </a:lnTo>
                  <a:lnTo>
                    <a:pt x="120" y="383"/>
                  </a:lnTo>
                  <a:lnTo>
                    <a:pt x="125" y="386"/>
                  </a:lnTo>
                  <a:lnTo>
                    <a:pt x="144" y="387"/>
                  </a:lnTo>
                  <a:lnTo>
                    <a:pt x="147" y="387"/>
                  </a:lnTo>
                  <a:lnTo>
                    <a:pt x="136" y="406"/>
                  </a:lnTo>
                  <a:lnTo>
                    <a:pt x="131" y="420"/>
                  </a:lnTo>
                  <a:lnTo>
                    <a:pt x="127" y="423"/>
                  </a:lnTo>
                  <a:lnTo>
                    <a:pt x="134" y="427"/>
                  </a:lnTo>
                  <a:lnTo>
                    <a:pt x="144" y="434"/>
                  </a:lnTo>
                  <a:lnTo>
                    <a:pt x="154" y="439"/>
                  </a:lnTo>
                  <a:lnTo>
                    <a:pt x="163" y="438"/>
                  </a:lnTo>
                  <a:lnTo>
                    <a:pt x="177" y="439"/>
                  </a:lnTo>
                  <a:lnTo>
                    <a:pt x="191" y="442"/>
                  </a:lnTo>
                  <a:lnTo>
                    <a:pt x="198" y="442"/>
                  </a:lnTo>
                  <a:lnTo>
                    <a:pt x="202" y="448"/>
                  </a:lnTo>
                  <a:lnTo>
                    <a:pt x="207" y="455"/>
                  </a:lnTo>
                  <a:lnTo>
                    <a:pt x="219" y="459"/>
                  </a:lnTo>
                  <a:lnTo>
                    <a:pt x="238" y="464"/>
                  </a:lnTo>
                  <a:lnTo>
                    <a:pt x="258" y="474"/>
                  </a:lnTo>
                  <a:lnTo>
                    <a:pt x="276" y="488"/>
                  </a:lnTo>
                  <a:lnTo>
                    <a:pt x="284" y="501"/>
                  </a:lnTo>
                  <a:lnTo>
                    <a:pt x="283" y="506"/>
                  </a:lnTo>
                  <a:lnTo>
                    <a:pt x="285" y="507"/>
                  </a:lnTo>
                  <a:lnTo>
                    <a:pt x="288" y="508"/>
                  </a:lnTo>
                  <a:lnTo>
                    <a:pt x="290" y="510"/>
                  </a:lnTo>
                  <a:lnTo>
                    <a:pt x="292" y="515"/>
                  </a:lnTo>
                  <a:lnTo>
                    <a:pt x="289" y="519"/>
                  </a:lnTo>
                  <a:lnTo>
                    <a:pt x="285" y="523"/>
                  </a:lnTo>
                  <a:lnTo>
                    <a:pt x="282" y="527"/>
                  </a:lnTo>
                  <a:lnTo>
                    <a:pt x="286" y="531"/>
                  </a:lnTo>
                  <a:lnTo>
                    <a:pt x="291" y="532"/>
                  </a:lnTo>
                  <a:lnTo>
                    <a:pt x="294" y="528"/>
                  </a:lnTo>
                  <a:lnTo>
                    <a:pt x="294" y="524"/>
                  </a:lnTo>
                  <a:lnTo>
                    <a:pt x="294" y="520"/>
                  </a:lnTo>
                  <a:lnTo>
                    <a:pt x="296" y="517"/>
                  </a:lnTo>
                  <a:lnTo>
                    <a:pt x="299" y="515"/>
                  </a:lnTo>
                  <a:lnTo>
                    <a:pt x="303" y="515"/>
                  </a:lnTo>
                  <a:lnTo>
                    <a:pt x="307" y="517"/>
                  </a:lnTo>
                  <a:lnTo>
                    <a:pt x="308" y="519"/>
                  </a:lnTo>
                  <a:lnTo>
                    <a:pt x="314" y="519"/>
                  </a:lnTo>
                  <a:lnTo>
                    <a:pt x="331" y="518"/>
                  </a:lnTo>
                  <a:lnTo>
                    <a:pt x="348" y="527"/>
                  </a:lnTo>
                  <a:lnTo>
                    <a:pt x="374" y="560"/>
                  </a:lnTo>
                  <a:lnTo>
                    <a:pt x="394" y="571"/>
                  </a:lnTo>
                  <a:lnTo>
                    <a:pt x="405" y="574"/>
                  </a:lnTo>
                  <a:lnTo>
                    <a:pt x="415" y="569"/>
                  </a:lnTo>
                  <a:lnTo>
                    <a:pt x="430" y="559"/>
                  </a:lnTo>
                  <a:lnTo>
                    <a:pt x="442" y="547"/>
                  </a:lnTo>
                  <a:lnTo>
                    <a:pt x="442" y="538"/>
                  </a:lnTo>
                  <a:lnTo>
                    <a:pt x="440" y="524"/>
                  </a:lnTo>
                  <a:lnTo>
                    <a:pt x="446" y="515"/>
                  </a:lnTo>
                  <a:lnTo>
                    <a:pt x="461" y="513"/>
                  </a:lnTo>
                  <a:lnTo>
                    <a:pt x="471" y="514"/>
                  </a:lnTo>
                  <a:lnTo>
                    <a:pt x="475" y="515"/>
                  </a:lnTo>
                  <a:lnTo>
                    <a:pt x="485" y="526"/>
                  </a:lnTo>
                  <a:lnTo>
                    <a:pt x="493" y="546"/>
                  </a:lnTo>
                  <a:lnTo>
                    <a:pt x="493" y="574"/>
                  </a:lnTo>
                  <a:lnTo>
                    <a:pt x="493" y="582"/>
                  </a:lnTo>
                  <a:lnTo>
                    <a:pt x="498" y="582"/>
                  </a:lnTo>
                  <a:lnTo>
                    <a:pt x="562" y="598"/>
                  </a:lnTo>
                  <a:lnTo>
                    <a:pt x="581" y="597"/>
                  </a:lnTo>
                  <a:lnTo>
                    <a:pt x="652" y="560"/>
                  </a:lnTo>
                  <a:lnTo>
                    <a:pt x="656" y="543"/>
                  </a:lnTo>
                  <a:lnTo>
                    <a:pt x="656" y="527"/>
                  </a:lnTo>
                  <a:lnTo>
                    <a:pt x="651" y="513"/>
                  </a:lnTo>
                  <a:lnTo>
                    <a:pt x="648" y="506"/>
                  </a:lnTo>
                  <a:lnTo>
                    <a:pt x="646" y="501"/>
                  </a:lnTo>
                  <a:lnTo>
                    <a:pt x="655" y="469"/>
                  </a:lnTo>
                  <a:lnTo>
                    <a:pt x="640" y="458"/>
                  </a:lnTo>
                  <a:lnTo>
                    <a:pt x="623" y="449"/>
                  </a:lnTo>
                  <a:lnTo>
                    <a:pt x="614" y="443"/>
                  </a:lnTo>
                  <a:lnTo>
                    <a:pt x="607" y="433"/>
                  </a:lnTo>
                  <a:lnTo>
                    <a:pt x="602" y="419"/>
                  </a:lnTo>
                  <a:lnTo>
                    <a:pt x="599" y="413"/>
                  </a:lnTo>
                  <a:lnTo>
                    <a:pt x="592" y="399"/>
                  </a:lnTo>
                  <a:lnTo>
                    <a:pt x="590" y="389"/>
                  </a:lnTo>
                  <a:lnTo>
                    <a:pt x="592" y="354"/>
                  </a:lnTo>
                  <a:lnTo>
                    <a:pt x="600" y="336"/>
                  </a:lnTo>
                  <a:lnTo>
                    <a:pt x="612" y="321"/>
                  </a:lnTo>
                  <a:lnTo>
                    <a:pt x="615" y="309"/>
                  </a:lnTo>
                  <a:lnTo>
                    <a:pt x="610" y="295"/>
                  </a:lnTo>
                  <a:lnTo>
                    <a:pt x="614" y="279"/>
                  </a:lnTo>
                  <a:lnTo>
                    <a:pt x="624" y="260"/>
                  </a:lnTo>
                  <a:lnTo>
                    <a:pt x="626" y="243"/>
                  </a:lnTo>
                  <a:lnTo>
                    <a:pt x="620" y="234"/>
                  </a:lnTo>
                  <a:lnTo>
                    <a:pt x="618" y="220"/>
                  </a:lnTo>
                  <a:lnTo>
                    <a:pt x="629" y="206"/>
                  </a:lnTo>
                  <a:lnTo>
                    <a:pt x="643" y="198"/>
                  </a:lnTo>
                  <a:lnTo>
                    <a:pt x="646" y="192"/>
                  </a:lnTo>
                  <a:lnTo>
                    <a:pt x="645" y="189"/>
                  </a:lnTo>
                  <a:lnTo>
                    <a:pt x="637" y="174"/>
                  </a:lnTo>
                  <a:lnTo>
                    <a:pt x="639" y="162"/>
                  </a:lnTo>
                  <a:lnTo>
                    <a:pt x="646" y="152"/>
                  </a:lnTo>
                  <a:lnTo>
                    <a:pt x="647" y="140"/>
                  </a:lnTo>
                  <a:lnTo>
                    <a:pt x="630" y="136"/>
                  </a:lnTo>
                  <a:lnTo>
                    <a:pt x="604" y="134"/>
                  </a:lnTo>
                  <a:lnTo>
                    <a:pt x="590" y="126"/>
                  </a:lnTo>
                  <a:lnTo>
                    <a:pt x="579" y="114"/>
                  </a:lnTo>
                  <a:lnTo>
                    <a:pt x="568" y="105"/>
                  </a:lnTo>
                  <a:lnTo>
                    <a:pt x="559" y="91"/>
                  </a:lnTo>
                  <a:lnTo>
                    <a:pt x="556" y="74"/>
                  </a:lnTo>
                  <a:lnTo>
                    <a:pt x="551" y="60"/>
                  </a:lnTo>
                  <a:lnTo>
                    <a:pt x="528" y="37"/>
                  </a:lnTo>
                  <a:lnTo>
                    <a:pt x="517" y="28"/>
                  </a:lnTo>
                  <a:lnTo>
                    <a:pt x="503" y="21"/>
                  </a:lnTo>
                  <a:lnTo>
                    <a:pt x="496" y="19"/>
                  </a:lnTo>
                  <a:lnTo>
                    <a:pt x="493" y="16"/>
                  </a:lnTo>
                  <a:lnTo>
                    <a:pt x="487" y="11"/>
                  </a:lnTo>
                  <a:lnTo>
                    <a:pt x="484" y="4"/>
                  </a:lnTo>
                  <a:lnTo>
                    <a:pt x="482" y="0"/>
                  </a:lnTo>
                  <a:lnTo>
                    <a:pt x="476" y="0"/>
                  </a:lnTo>
                  <a:lnTo>
                    <a:pt x="456" y="19"/>
                  </a:lnTo>
                  <a:lnTo>
                    <a:pt x="400" y="48"/>
                  </a:lnTo>
                  <a:lnTo>
                    <a:pt x="351" y="58"/>
                  </a:lnTo>
                  <a:lnTo>
                    <a:pt x="322" y="73"/>
                  </a:lnTo>
                  <a:lnTo>
                    <a:pt x="314" y="71"/>
                  </a:lnTo>
                  <a:lnTo>
                    <a:pt x="283" y="83"/>
                  </a:lnTo>
                  <a:lnTo>
                    <a:pt x="264" y="84"/>
                  </a:lnTo>
                  <a:lnTo>
                    <a:pt x="246" y="86"/>
                  </a:lnTo>
                  <a:lnTo>
                    <a:pt x="229" y="90"/>
                  </a:lnTo>
                  <a:lnTo>
                    <a:pt x="213" y="91"/>
                  </a:lnTo>
                  <a:lnTo>
                    <a:pt x="211" y="89"/>
                  </a:lnTo>
                  <a:lnTo>
                    <a:pt x="199" y="86"/>
                  </a:lnTo>
                  <a:lnTo>
                    <a:pt x="180" y="81"/>
                  </a:lnTo>
                  <a:lnTo>
                    <a:pt x="159" y="71"/>
                  </a:lnTo>
                  <a:lnTo>
                    <a:pt x="144" y="54"/>
                  </a:lnTo>
                  <a:lnTo>
                    <a:pt x="139" y="35"/>
                  </a:lnTo>
                  <a:lnTo>
                    <a:pt x="134" y="27"/>
                  </a:lnTo>
                  <a:lnTo>
                    <a:pt x="103" y="43"/>
                  </a:lnTo>
                  <a:lnTo>
                    <a:pt x="87" y="45"/>
                  </a:lnTo>
                  <a:lnTo>
                    <a:pt x="71" y="57"/>
                  </a:lnTo>
                  <a:lnTo>
                    <a:pt x="51" y="95"/>
                  </a:lnTo>
                  <a:lnTo>
                    <a:pt x="54" y="98"/>
                  </a:lnTo>
                  <a:lnTo>
                    <a:pt x="58" y="104"/>
                  </a:lnTo>
                  <a:close/>
                </a:path>
              </a:pathLst>
            </a:custGeom>
            <a:pattFill prst="wdDnDiag">
              <a:fgClr>
                <a:srgbClr val="FF0000"/>
              </a:fgClr>
              <a:bgClr>
                <a:srgbClr val="FFC000"/>
              </a:bgClr>
            </a:patt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84" name="Freeform 6">
              <a:extLst>
                <a:ext uri="{FF2B5EF4-FFF2-40B4-BE49-F238E27FC236}">
                  <a16:creationId xmlns:a16="http://schemas.microsoft.com/office/drawing/2014/main" id="{00000000-0008-0000-0100-000054000000}"/>
                </a:ext>
              </a:extLst>
            </xdr:cNvPr>
            <xdr:cNvSpPr>
              <a:spLocks/>
            </xdr:cNvSpPr>
          </xdr:nvSpPr>
          <xdr:spPr bwMode="auto">
            <a:xfrm>
              <a:off x="2670276" y="2257042"/>
              <a:ext cx="1159022" cy="958309"/>
            </a:xfrm>
            <a:custGeom>
              <a:avLst/>
              <a:gdLst>
                <a:gd name="T0" fmla="*/ 518 w 589"/>
                <a:gd name="T1" fmla="*/ 437 h 487"/>
                <a:gd name="T2" fmla="*/ 494 w 589"/>
                <a:gd name="T3" fmla="*/ 396 h 487"/>
                <a:gd name="T4" fmla="*/ 510 w 589"/>
                <a:gd name="T5" fmla="*/ 365 h 487"/>
                <a:gd name="T6" fmla="*/ 561 w 589"/>
                <a:gd name="T7" fmla="*/ 329 h 487"/>
                <a:gd name="T8" fmla="*/ 582 w 589"/>
                <a:gd name="T9" fmla="*/ 310 h 487"/>
                <a:gd name="T10" fmla="*/ 564 w 589"/>
                <a:gd name="T11" fmla="*/ 273 h 487"/>
                <a:gd name="T12" fmla="*/ 516 w 589"/>
                <a:gd name="T13" fmla="*/ 260 h 487"/>
                <a:gd name="T14" fmla="*/ 470 w 589"/>
                <a:gd name="T15" fmla="*/ 250 h 487"/>
                <a:gd name="T16" fmla="*/ 453 w 589"/>
                <a:gd name="T17" fmla="*/ 178 h 487"/>
                <a:gd name="T18" fmla="*/ 477 w 589"/>
                <a:gd name="T19" fmla="*/ 137 h 487"/>
                <a:gd name="T20" fmla="*/ 463 w 589"/>
                <a:gd name="T21" fmla="*/ 124 h 487"/>
                <a:gd name="T22" fmla="*/ 450 w 589"/>
                <a:gd name="T23" fmla="*/ 107 h 487"/>
                <a:gd name="T24" fmla="*/ 436 w 589"/>
                <a:gd name="T25" fmla="*/ 83 h 487"/>
                <a:gd name="T26" fmla="*/ 412 w 589"/>
                <a:gd name="T27" fmla="*/ 61 h 487"/>
                <a:gd name="T28" fmla="*/ 397 w 589"/>
                <a:gd name="T29" fmla="*/ 39 h 487"/>
                <a:gd name="T30" fmla="*/ 388 w 589"/>
                <a:gd name="T31" fmla="*/ 12 h 487"/>
                <a:gd name="T32" fmla="*/ 366 w 589"/>
                <a:gd name="T33" fmla="*/ 11 h 487"/>
                <a:gd name="T34" fmla="*/ 315 w 589"/>
                <a:gd name="T35" fmla="*/ 20 h 487"/>
                <a:gd name="T36" fmla="*/ 280 w 589"/>
                <a:gd name="T37" fmla="*/ 21 h 487"/>
                <a:gd name="T38" fmla="*/ 246 w 589"/>
                <a:gd name="T39" fmla="*/ 34 h 487"/>
                <a:gd name="T40" fmla="*/ 223 w 589"/>
                <a:gd name="T41" fmla="*/ 1 h 487"/>
                <a:gd name="T42" fmla="*/ 196 w 589"/>
                <a:gd name="T43" fmla="*/ 4 h 487"/>
                <a:gd name="T44" fmla="*/ 168 w 589"/>
                <a:gd name="T45" fmla="*/ 28 h 487"/>
                <a:gd name="T46" fmla="*/ 128 w 589"/>
                <a:gd name="T47" fmla="*/ 54 h 487"/>
                <a:gd name="T48" fmla="*/ 105 w 589"/>
                <a:gd name="T49" fmla="*/ 45 h 487"/>
                <a:gd name="T50" fmla="*/ 58 w 589"/>
                <a:gd name="T51" fmla="*/ 20 h 487"/>
                <a:gd name="T52" fmla="*/ 30 w 589"/>
                <a:gd name="T53" fmla="*/ 46 h 487"/>
                <a:gd name="T54" fmla="*/ 0 w 589"/>
                <a:gd name="T55" fmla="*/ 84 h 487"/>
                <a:gd name="T56" fmla="*/ 40 w 589"/>
                <a:gd name="T57" fmla="*/ 111 h 487"/>
                <a:gd name="T58" fmla="*/ 90 w 589"/>
                <a:gd name="T59" fmla="*/ 101 h 487"/>
                <a:gd name="T60" fmla="*/ 149 w 589"/>
                <a:gd name="T61" fmla="*/ 158 h 487"/>
                <a:gd name="T62" fmla="*/ 185 w 589"/>
                <a:gd name="T63" fmla="*/ 180 h 487"/>
                <a:gd name="T64" fmla="*/ 229 w 589"/>
                <a:gd name="T65" fmla="*/ 213 h 487"/>
                <a:gd name="T66" fmla="*/ 284 w 589"/>
                <a:gd name="T67" fmla="*/ 261 h 487"/>
                <a:gd name="T68" fmla="*/ 251 w 589"/>
                <a:gd name="T69" fmla="*/ 294 h 487"/>
                <a:gd name="T70" fmla="*/ 207 w 589"/>
                <a:gd name="T71" fmla="*/ 330 h 487"/>
                <a:gd name="T72" fmla="*/ 178 w 589"/>
                <a:gd name="T73" fmla="*/ 345 h 487"/>
                <a:gd name="T74" fmla="*/ 169 w 589"/>
                <a:gd name="T75" fmla="*/ 382 h 487"/>
                <a:gd name="T76" fmla="*/ 157 w 589"/>
                <a:gd name="T77" fmla="*/ 417 h 487"/>
                <a:gd name="T78" fmla="*/ 186 w 589"/>
                <a:gd name="T79" fmla="*/ 434 h 487"/>
                <a:gd name="T80" fmla="*/ 225 w 589"/>
                <a:gd name="T81" fmla="*/ 446 h 487"/>
                <a:gd name="T82" fmla="*/ 245 w 589"/>
                <a:gd name="T83" fmla="*/ 463 h 487"/>
                <a:gd name="T84" fmla="*/ 318 w 589"/>
                <a:gd name="T85" fmla="*/ 476 h 487"/>
                <a:gd name="T86" fmla="*/ 433 w 589"/>
                <a:gd name="T87" fmla="*/ 473 h 487"/>
                <a:gd name="T88" fmla="*/ 444 w 589"/>
                <a:gd name="T89" fmla="*/ 481 h 487"/>
                <a:gd name="T90" fmla="*/ 461 w 589"/>
                <a:gd name="T91" fmla="*/ 476 h 487"/>
                <a:gd name="T92" fmla="*/ 476 w 589"/>
                <a:gd name="T93" fmla="*/ 472 h 487"/>
                <a:gd name="T94" fmla="*/ 526 w 589"/>
                <a:gd name="T95" fmla="*/ 456 h 4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89" h="487">
                  <a:moveTo>
                    <a:pt x="526" y="456"/>
                  </a:moveTo>
                  <a:lnTo>
                    <a:pt x="528" y="450"/>
                  </a:lnTo>
                  <a:lnTo>
                    <a:pt x="525" y="442"/>
                  </a:lnTo>
                  <a:lnTo>
                    <a:pt x="518" y="437"/>
                  </a:lnTo>
                  <a:lnTo>
                    <a:pt x="511" y="430"/>
                  </a:lnTo>
                  <a:lnTo>
                    <a:pt x="506" y="420"/>
                  </a:lnTo>
                  <a:lnTo>
                    <a:pt x="498" y="405"/>
                  </a:lnTo>
                  <a:lnTo>
                    <a:pt x="494" y="396"/>
                  </a:lnTo>
                  <a:lnTo>
                    <a:pt x="497" y="393"/>
                  </a:lnTo>
                  <a:lnTo>
                    <a:pt x="502" y="386"/>
                  </a:lnTo>
                  <a:lnTo>
                    <a:pt x="505" y="373"/>
                  </a:lnTo>
                  <a:lnTo>
                    <a:pt x="510" y="365"/>
                  </a:lnTo>
                  <a:lnTo>
                    <a:pt x="521" y="360"/>
                  </a:lnTo>
                  <a:lnTo>
                    <a:pt x="535" y="348"/>
                  </a:lnTo>
                  <a:lnTo>
                    <a:pt x="549" y="339"/>
                  </a:lnTo>
                  <a:lnTo>
                    <a:pt x="561" y="329"/>
                  </a:lnTo>
                  <a:lnTo>
                    <a:pt x="572" y="324"/>
                  </a:lnTo>
                  <a:lnTo>
                    <a:pt x="583" y="328"/>
                  </a:lnTo>
                  <a:lnTo>
                    <a:pt x="584" y="321"/>
                  </a:lnTo>
                  <a:lnTo>
                    <a:pt x="582" y="310"/>
                  </a:lnTo>
                  <a:lnTo>
                    <a:pt x="589" y="295"/>
                  </a:lnTo>
                  <a:lnTo>
                    <a:pt x="582" y="284"/>
                  </a:lnTo>
                  <a:lnTo>
                    <a:pt x="577" y="280"/>
                  </a:lnTo>
                  <a:lnTo>
                    <a:pt x="564" y="273"/>
                  </a:lnTo>
                  <a:lnTo>
                    <a:pt x="560" y="270"/>
                  </a:lnTo>
                  <a:lnTo>
                    <a:pt x="553" y="266"/>
                  </a:lnTo>
                  <a:lnTo>
                    <a:pt x="523" y="259"/>
                  </a:lnTo>
                  <a:lnTo>
                    <a:pt x="516" y="260"/>
                  </a:lnTo>
                  <a:lnTo>
                    <a:pt x="515" y="260"/>
                  </a:lnTo>
                  <a:lnTo>
                    <a:pt x="506" y="266"/>
                  </a:lnTo>
                  <a:lnTo>
                    <a:pt x="489" y="257"/>
                  </a:lnTo>
                  <a:lnTo>
                    <a:pt x="470" y="250"/>
                  </a:lnTo>
                  <a:lnTo>
                    <a:pt x="459" y="241"/>
                  </a:lnTo>
                  <a:lnTo>
                    <a:pt x="436" y="208"/>
                  </a:lnTo>
                  <a:lnTo>
                    <a:pt x="442" y="192"/>
                  </a:lnTo>
                  <a:lnTo>
                    <a:pt x="453" y="178"/>
                  </a:lnTo>
                  <a:lnTo>
                    <a:pt x="462" y="172"/>
                  </a:lnTo>
                  <a:lnTo>
                    <a:pt x="485" y="141"/>
                  </a:lnTo>
                  <a:lnTo>
                    <a:pt x="481" y="140"/>
                  </a:lnTo>
                  <a:lnTo>
                    <a:pt x="477" y="137"/>
                  </a:lnTo>
                  <a:lnTo>
                    <a:pt x="475" y="133"/>
                  </a:lnTo>
                  <a:lnTo>
                    <a:pt x="472" y="123"/>
                  </a:lnTo>
                  <a:lnTo>
                    <a:pt x="468" y="123"/>
                  </a:lnTo>
                  <a:lnTo>
                    <a:pt x="463" y="124"/>
                  </a:lnTo>
                  <a:lnTo>
                    <a:pt x="458" y="125"/>
                  </a:lnTo>
                  <a:lnTo>
                    <a:pt x="451" y="121"/>
                  </a:lnTo>
                  <a:lnTo>
                    <a:pt x="449" y="118"/>
                  </a:lnTo>
                  <a:lnTo>
                    <a:pt x="450" y="107"/>
                  </a:lnTo>
                  <a:lnTo>
                    <a:pt x="449" y="101"/>
                  </a:lnTo>
                  <a:lnTo>
                    <a:pt x="446" y="96"/>
                  </a:lnTo>
                  <a:lnTo>
                    <a:pt x="438" y="85"/>
                  </a:lnTo>
                  <a:lnTo>
                    <a:pt x="436" y="83"/>
                  </a:lnTo>
                  <a:lnTo>
                    <a:pt x="432" y="82"/>
                  </a:lnTo>
                  <a:lnTo>
                    <a:pt x="428" y="78"/>
                  </a:lnTo>
                  <a:lnTo>
                    <a:pt x="422" y="74"/>
                  </a:lnTo>
                  <a:lnTo>
                    <a:pt x="412" y="61"/>
                  </a:lnTo>
                  <a:lnTo>
                    <a:pt x="409" y="53"/>
                  </a:lnTo>
                  <a:lnTo>
                    <a:pt x="401" y="45"/>
                  </a:lnTo>
                  <a:lnTo>
                    <a:pt x="398" y="41"/>
                  </a:lnTo>
                  <a:lnTo>
                    <a:pt x="397" y="39"/>
                  </a:lnTo>
                  <a:lnTo>
                    <a:pt x="396" y="35"/>
                  </a:lnTo>
                  <a:lnTo>
                    <a:pt x="393" y="17"/>
                  </a:lnTo>
                  <a:lnTo>
                    <a:pt x="391" y="15"/>
                  </a:lnTo>
                  <a:lnTo>
                    <a:pt x="388" y="12"/>
                  </a:lnTo>
                  <a:lnTo>
                    <a:pt x="384" y="8"/>
                  </a:lnTo>
                  <a:lnTo>
                    <a:pt x="382" y="3"/>
                  </a:lnTo>
                  <a:lnTo>
                    <a:pt x="378" y="8"/>
                  </a:lnTo>
                  <a:lnTo>
                    <a:pt x="366" y="11"/>
                  </a:lnTo>
                  <a:lnTo>
                    <a:pt x="355" y="16"/>
                  </a:lnTo>
                  <a:lnTo>
                    <a:pt x="347" y="17"/>
                  </a:lnTo>
                  <a:lnTo>
                    <a:pt x="332" y="17"/>
                  </a:lnTo>
                  <a:lnTo>
                    <a:pt x="315" y="20"/>
                  </a:lnTo>
                  <a:lnTo>
                    <a:pt x="303" y="25"/>
                  </a:lnTo>
                  <a:lnTo>
                    <a:pt x="298" y="28"/>
                  </a:lnTo>
                  <a:lnTo>
                    <a:pt x="288" y="20"/>
                  </a:lnTo>
                  <a:lnTo>
                    <a:pt x="280" y="21"/>
                  </a:lnTo>
                  <a:lnTo>
                    <a:pt x="269" y="24"/>
                  </a:lnTo>
                  <a:lnTo>
                    <a:pt x="262" y="28"/>
                  </a:lnTo>
                  <a:lnTo>
                    <a:pt x="253" y="33"/>
                  </a:lnTo>
                  <a:lnTo>
                    <a:pt x="246" y="34"/>
                  </a:lnTo>
                  <a:lnTo>
                    <a:pt x="242" y="28"/>
                  </a:lnTo>
                  <a:lnTo>
                    <a:pt x="234" y="4"/>
                  </a:lnTo>
                  <a:lnTo>
                    <a:pt x="227" y="0"/>
                  </a:lnTo>
                  <a:lnTo>
                    <a:pt x="223" y="1"/>
                  </a:lnTo>
                  <a:lnTo>
                    <a:pt x="219" y="1"/>
                  </a:lnTo>
                  <a:lnTo>
                    <a:pt x="213" y="0"/>
                  </a:lnTo>
                  <a:lnTo>
                    <a:pt x="206" y="1"/>
                  </a:lnTo>
                  <a:lnTo>
                    <a:pt x="196" y="4"/>
                  </a:lnTo>
                  <a:lnTo>
                    <a:pt x="190" y="10"/>
                  </a:lnTo>
                  <a:lnTo>
                    <a:pt x="185" y="20"/>
                  </a:lnTo>
                  <a:lnTo>
                    <a:pt x="177" y="24"/>
                  </a:lnTo>
                  <a:lnTo>
                    <a:pt x="168" y="28"/>
                  </a:lnTo>
                  <a:lnTo>
                    <a:pt x="157" y="35"/>
                  </a:lnTo>
                  <a:lnTo>
                    <a:pt x="149" y="38"/>
                  </a:lnTo>
                  <a:lnTo>
                    <a:pt x="142" y="40"/>
                  </a:lnTo>
                  <a:lnTo>
                    <a:pt x="128" y="54"/>
                  </a:lnTo>
                  <a:lnTo>
                    <a:pt x="123" y="54"/>
                  </a:lnTo>
                  <a:lnTo>
                    <a:pt x="116" y="49"/>
                  </a:lnTo>
                  <a:lnTo>
                    <a:pt x="108" y="45"/>
                  </a:lnTo>
                  <a:lnTo>
                    <a:pt x="105" y="45"/>
                  </a:lnTo>
                  <a:lnTo>
                    <a:pt x="93" y="44"/>
                  </a:lnTo>
                  <a:lnTo>
                    <a:pt x="87" y="39"/>
                  </a:lnTo>
                  <a:lnTo>
                    <a:pt x="68" y="19"/>
                  </a:lnTo>
                  <a:lnTo>
                    <a:pt x="58" y="20"/>
                  </a:lnTo>
                  <a:lnTo>
                    <a:pt x="47" y="26"/>
                  </a:lnTo>
                  <a:lnTo>
                    <a:pt x="41" y="33"/>
                  </a:lnTo>
                  <a:lnTo>
                    <a:pt x="33" y="36"/>
                  </a:lnTo>
                  <a:lnTo>
                    <a:pt x="30" y="46"/>
                  </a:lnTo>
                  <a:lnTo>
                    <a:pt x="26" y="59"/>
                  </a:lnTo>
                  <a:lnTo>
                    <a:pt x="12" y="71"/>
                  </a:lnTo>
                  <a:lnTo>
                    <a:pt x="6" y="76"/>
                  </a:lnTo>
                  <a:lnTo>
                    <a:pt x="0" y="84"/>
                  </a:lnTo>
                  <a:lnTo>
                    <a:pt x="15" y="94"/>
                  </a:lnTo>
                  <a:lnTo>
                    <a:pt x="29" y="114"/>
                  </a:lnTo>
                  <a:lnTo>
                    <a:pt x="33" y="114"/>
                  </a:lnTo>
                  <a:lnTo>
                    <a:pt x="40" y="111"/>
                  </a:lnTo>
                  <a:lnTo>
                    <a:pt x="54" y="111"/>
                  </a:lnTo>
                  <a:lnTo>
                    <a:pt x="68" y="111"/>
                  </a:lnTo>
                  <a:lnTo>
                    <a:pt x="79" y="103"/>
                  </a:lnTo>
                  <a:lnTo>
                    <a:pt x="90" y="101"/>
                  </a:lnTo>
                  <a:lnTo>
                    <a:pt x="99" y="106"/>
                  </a:lnTo>
                  <a:lnTo>
                    <a:pt x="132" y="143"/>
                  </a:lnTo>
                  <a:lnTo>
                    <a:pt x="141" y="148"/>
                  </a:lnTo>
                  <a:lnTo>
                    <a:pt x="149" y="158"/>
                  </a:lnTo>
                  <a:lnTo>
                    <a:pt x="159" y="167"/>
                  </a:lnTo>
                  <a:lnTo>
                    <a:pt x="169" y="170"/>
                  </a:lnTo>
                  <a:lnTo>
                    <a:pt x="179" y="174"/>
                  </a:lnTo>
                  <a:lnTo>
                    <a:pt x="185" y="180"/>
                  </a:lnTo>
                  <a:lnTo>
                    <a:pt x="192" y="186"/>
                  </a:lnTo>
                  <a:lnTo>
                    <a:pt x="219" y="199"/>
                  </a:lnTo>
                  <a:lnTo>
                    <a:pt x="224" y="205"/>
                  </a:lnTo>
                  <a:lnTo>
                    <a:pt x="229" y="213"/>
                  </a:lnTo>
                  <a:lnTo>
                    <a:pt x="240" y="224"/>
                  </a:lnTo>
                  <a:lnTo>
                    <a:pt x="269" y="239"/>
                  </a:lnTo>
                  <a:lnTo>
                    <a:pt x="271" y="242"/>
                  </a:lnTo>
                  <a:lnTo>
                    <a:pt x="284" y="261"/>
                  </a:lnTo>
                  <a:lnTo>
                    <a:pt x="270" y="276"/>
                  </a:lnTo>
                  <a:lnTo>
                    <a:pt x="263" y="285"/>
                  </a:lnTo>
                  <a:lnTo>
                    <a:pt x="258" y="291"/>
                  </a:lnTo>
                  <a:lnTo>
                    <a:pt x="251" y="294"/>
                  </a:lnTo>
                  <a:lnTo>
                    <a:pt x="243" y="298"/>
                  </a:lnTo>
                  <a:lnTo>
                    <a:pt x="234" y="302"/>
                  </a:lnTo>
                  <a:lnTo>
                    <a:pt x="224" y="310"/>
                  </a:lnTo>
                  <a:lnTo>
                    <a:pt x="207" y="330"/>
                  </a:lnTo>
                  <a:lnTo>
                    <a:pt x="198" y="333"/>
                  </a:lnTo>
                  <a:lnTo>
                    <a:pt x="192" y="331"/>
                  </a:lnTo>
                  <a:lnTo>
                    <a:pt x="185" y="335"/>
                  </a:lnTo>
                  <a:lnTo>
                    <a:pt x="178" y="345"/>
                  </a:lnTo>
                  <a:lnTo>
                    <a:pt x="177" y="350"/>
                  </a:lnTo>
                  <a:lnTo>
                    <a:pt x="177" y="366"/>
                  </a:lnTo>
                  <a:lnTo>
                    <a:pt x="173" y="372"/>
                  </a:lnTo>
                  <a:lnTo>
                    <a:pt x="169" y="382"/>
                  </a:lnTo>
                  <a:lnTo>
                    <a:pt x="167" y="393"/>
                  </a:lnTo>
                  <a:lnTo>
                    <a:pt x="161" y="400"/>
                  </a:lnTo>
                  <a:lnTo>
                    <a:pt x="155" y="409"/>
                  </a:lnTo>
                  <a:lnTo>
                    <a:pt x="157" y="417"/>
                  </a:lnTo>
                  <a:lnTo>
                    <a:pt x="168" y="422"/>
                  </a:lnTo>
                  <a:lnTo>
                    <a:pt x="175" y="428"/>
                  </a:lnTo>
                  <a:lnTo>
                    <a:pt x="182" y="432"/>
                  </a:lnTo>
                  <a:lnTo>
                    <a:pt x="186" y="434"/>
                  </a:lnTo>
                  <a:lnTo>
                    <a:pt x="192" y="437"/>
                  </a:lnTo>
                  <a:lnTo>
                    <a:pt x="209" y="443"/>
                  </a:lnTo>
                  <a:lnTo>
                    <a:pt x="224" y="442"/>
                  </a:lnTo>
                  <a:lnTo>
                    <a:pt x="225" y="446"/>
                  </a:lnTo>
                  <a:lnTo>
                    <a:pt x="227" y="453"/>
                  </a:lnTo>
                  <a:lnTo>
                    <a:pt x="233" y="456"/>
                  </a:lnTo>
                  <a:lnTo>
                    <a:pt x="241" y="455"/>
                  </a:lnTo>
                  <a:lnTo>
                    <a:pt x="245" y="463"/>
                  </a:lnTo>
                  <a:lnTo>
                    <a:pt x="245" y="468"/>
                  </a:lnTo>
                  <a:lnTo>
                    <a:pt x="259" y="474"/>
                  </a:lnTo>
                  <a:lnTo>
                    <a:pt x="268" y="475"/>
                  </a:lnTo>
                  <a:lnTo>
                    <a:pt x="318" y="476"/>
                  </a:lnTo>
                  <a:lnTo>
                    <a:pt x="365" y="476"/>
                  </a:lnTo>
                  <a:lnTo>
                    <a:pt x="368" y="470"/>
                  </a:lnTo>
                  <a:lnTo>
                    <a:pt x="380" y="468"/>
                  </a:lnTo>
                  <a:lnTo>
                    <a:pt x="433" y="473"/>
                  </a:lnTo>
                  <a:lnTo>
                    <a:pt x="436" y="474"/>
                  </a:lnTo>
                  <a:lnTo>
                    <a:pt x="440" y="476"/>
                  </a:lnTo>
                  <a:lnTo>
                    <a:pt x="442" y="480"/>
                  </a:lnTo>
                  <a:lnTo>
                    <a:pt x="444" y="481"/>
                  </a:lnTo>
                  <a:lnTo>
                    <a:pt x="448" y="481"/>
                  </a:lnTo>
                  <a:lnTo>
                    <a:pt x="446" y="487"/>
                  </a:lnTo>
                  <a:lnTo>
                    <a:pt x="453" y="486"/>
                  </a:lnTo>
                  <a:lnTo>
                    <a:pt x="461" y="476"/>
                  </a:lnTo>
                  <a:lnTo>
                    <a:pt x="469" y="476"/>
                  </a:lnTo>
                  <a:lnTo>
                    <a:pt x="471" y="473"/>
                  </a:lnTo>
                  <a:lnTo>
                    <a:pt x="474" y="472"/>
                  </a:lnTo>
                  <a:lnTo>
                    <a:pt x="476" y="472"/>
                  </a:lnTo>
                  <a:lnTo>
                    <a:pt x="478" y="476"/>
                  </a:lnTo>
                  <a:lnTo>
                    <a:pt x="523" y="476"/>
                  </a:lnTo>
                  <a:lnTo>
                    <a:pt x="522" y="463"/>
                  </a:lnTo>
                  <a:lnTo>
                    <a:pt x="526" y="456"/>
                  </a:lnTo>
                  <a:close/>
                </a:path>
              </a:pathLst>
            </a:custGeom>
            <a:solidFill>
              <a:srgbClr val="92D050"/>
            </a:solid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solidFill>
                  <a:srgbClr val="92D050"/>
                </a:solidFill>
              </a:endParaRPr>
            </a:p>
          </xdr:txBody>
        </xdr:sp>
        <xdr:sp macro="" textlink="">
          <xdr:nvSpPr>
            <xdr:cNvPr id="85" name="Freeform 7">
              <a:extLst>
                <a:ext uri="{FF2B5EF4-FFF2-40B4-BE49-F238E27FC236}">
                  <a16:creationId xmlns:a16="http://schemas.microsoft.com/office/drawing/2014/main" id="{00000000-0008-0000-0100-000055000000}"/>
                </a:ext>
              </a:extLst>
            </xdr:cNvPr>
            <xdr:cNvSpPr>
              <a:spLocks/>
            </xdr:cNvSpPr>
          </xdr:nvSpPr>
          <xdr:spPr bwMode="auto">
            <a:xfrm>
              <a:off x="3528228" y="1969746"/>
              <a:ext cx="1151151" cy="1292831"/>
            </a:xfrm>
            <a:custGeom>
              <a:avLst/>
              <a:gdLst>
                <a:gd name="T0" fmla="*/ 121 w 585"/>
                <a:gd name="T1" fmla="*/ 22 h 657"/>
                <a:gd name="T2" fmla="*/ 141 w 585"/>
                <a:gd name="T3" fmla="*/ 46 h 657"/>
                <a:gd name="T4" fmla="*/ 163 w 585"/>
                <a:gd name="T5" fmla="*/ 78 h 657"/>
                <a:gd name="T6" fmla="*/ 172 w 585"/>
                <a:gd name="T7" fmla="*/ 132 h 657"/>
                <a:gd name="T8" fmla="*/ 193 w 585"/>
                <a:gd name="T9" fmla="*/ 167 h 657"/>
                <a:gd name="T10" fmla="*/ 183 w 585"/>
                <a:gd name="T11" fmla="*/ 227 h 657"/>
                <a:gd name="T12" fmla="*/ 161 w 585"/>
                <a:gd name="T13" fmla="*/ 226 h 657"/>
                <a:gd name="T14" fmla="*/ 120 w 585"/>
                <a:gd name="T15" fmla="*/ 242 h 657"/>
                <a:gd name="T16" fmla="*/ 90 w 585"/>
                <a:gd name="T17" fmla="*/ 279 h 657"/>
                <a:gd name="T18" fmla="*/ 26 w 585"/>
                <a:gd name="T19" fmla="*/ 318 h 657"/>
                <a:gd name="T20" fmla="*/ 0 w 585"/>
                <a:gd name="T21" fmla="*/ 354 h 657"/>
                <a:gd name="T22" fmla="*/ 53 w 585"/>
                <a:gd name="T23" fmla="*/ 403 h 657"/>
                <a:gd name="T24" fmla="*/ 80 w 585"/>
                <a:gd name="T25" fmla="*/ 406 h 657"/>
                <a:gd name="T26" fmla="*/ 124 w 585"/>
                <a:gd name="T27" fmla="*/ 416 h 657"/>
                <a:gd name="T28" fmla="*/ 146 w 585"/>
                <a:gd name="T29" fmla="*/ 430 h 657"/>
                <a:gd name="T30" fmla="*/ 148 w 585"/>
                <a:gd name="T31" fmla="*/ 467 h 657"/>
                <a:gd name="T32" fmla="*/ 125 w 585"/>
                <a:gd name="T33" fmla="*/ 475 h 657"/>
                <a:gd name="T34" fmla="*/ 85 w 585"/>
                <a:gd name="T35" fmla="*/ 506 h 657"/>
                <a:gd name="T36" fmla="*/ 66 w 585"/>
                <a:gd name="T37" fmla="*/ 532 h 657"/>
                <a:gd name="T38" fmla="*/ 62 w 585"/>
                <a:gd name="T39" fmla="*/ 551 h 657"/>
                <a:gd name="T40" fmla="*/ 82 w 585"/>
                <a:gd name="T41" fmla="*/ 583 h 657"/>
                <a:gd name="T42" fmla="*/ 90 w 585"/>
                <a:gd name="T43" fmla="*/ 602 h 657"/>
                <a:gd name="T44" fmla="*/ 90 w 585"/>
                <a:gd name="T45" fmla="*/ 622 h 657"/>
                <a:gd name="T46" fmla="*/ 95 w 585"/>
                <a:gd name="T47" fmla="*/ 625 h 657"/>
                <a:gd name="T48" fmla="*/ 99 w 585"/>
                <a:gd name="T49" fmla="*/ 632 h 657"/>
                <a:gd name="T50" fmla="*/ 113 w 585"/>
                <a:gd name="T51" fmla="*/ 657 h 657"/>
                <a:gd name="T52" fmla="*/ 127 w 585"/>
                <a:gd name="T53" fmla="*/ 633 h 657"/>
                <a:gd name="T54" fmla="*/ 144 w 585"/>
                <a:gd name="T55" fmla="*/ 623 h 657"/>
                <a:gd name="T56" fmla="*/ 162 w 585"/>
                <a:gd name="T57" fmla="*/ 623 h 657"/>
                <a:gd name="T58" fmla="*/ 168 w 585"/>
                <a:gd name="T59" fmla="*/ 617 h 657"/>
                <a:gd name="T60" fmla="*/ 185 w 585"/>
                <a:gd name="T61" fmla="*/ 604 h 657"/>
                <a:gd name="T62" fmla="*/ 195 w 585"/>
                <a:gd name="T63" fmla="*/ 580 h 657"/>
                <a:gd name="T64" fmla="*/ 217 w 585"/>
                <a:gd name="T65" fmla="*/ 593 h 657"/>
                <a:gd name="T66" fmla="*/ 245 w 585"/>
                <a:gd name="T67" fmla="*/ 569 h 657"/>
                <a:gd name="T68" fmla="*/ 243 w 585"/>
                <a:gd name="T69" fmla="*/ 555 h 657"/>
                <a:gd name="T70" fmla="*/ 384 w 585"/>
                <a:gd name="T71" fmla="*/ 585 h 657"/>
                <a:gd name="T72" fmla="*/ 508 w 585"/>
                <a:gd name="T73" fmla="*/ 606 h 657"/>
                <a:gd name="T74" fmla="*/ 533 w 585"/>
                <a:gd name="T75" fmla="*/ 572 h 657"/>
                <a:gd name="T76" fmla="*/ 551 w 585"/>
                <a:gd name="T77" fmla="*/ 587 h 657"/>
                <a:gd name="T78" fmla="*/ 558 w 585"/>
                <a:gd name="T79" fmla="*/ 561 h 657"/>
                <a:gd name="T80" fmla="*/ 577 w 585"/>
                <a:gd name="T81" fmla="*/ 533 h 657"/>
                <a:gd name="T82" fmla="*/ 576 w 585"/>
                <a:gd name="T83" fmla="*/ 515 h 657"/>
                <a:gd name="T84" fmla="*/ 571 w 585"/>
                <a:gd name="T85" fmla="*/ 484 h 657"/>
                <a:gd name="T86" fmla="*/ 583 w 585"/>
                <a:gd name="T87" fmla="*/ 459 h 657"/>
                <a:gd name="T88" fmla="*/ 569 w 585"/>
                <a:gd name="T89" fmla="*/ 423 h 657"/>
                <a:gd name="T90" fmla="*/ 568 w 585"/>
                <a:gd name="T91" fmla="*/ 358 h 657"/>
                <a:gd name="T92" fmla="*/ 484 w 585"/>
                <a:gd name="T93" fmla="*/ 326 h 657"/>
                <a:gd name="T94" fmla="*/ 436 w 585"/>
                <a:gd name="T95" fmla="*/ 317 h 657"/>
                <a:gd name="T96" fmla="*/ 401 w 585"/>
                <a:gd name="T97" fmla="*/ 308 h 657"/>
                <a:gd name="T98" fmla="*/ 389 w 585"/>
                <a:gd name="T99" fmla="*/ 323 h 657"/>
                <a:gd name="T100" fmla="*/ 379 w 585"/>
                <a:gd name="T101" fmla="*/ 316 h 657"/>
                <a:gd name="T102" fmla="*/ 348 w 585"/>
                <a:gd name="T103" fmla="*/ 281 h 657"/>
                <a:gd name="T104" fmla="*/ 323 w 585"/>
                <a:gd name="T105" fmla="*/ 255 h 657"/>
                <a:gd name="T106" fmla="*/ 318 w 585"/>
                <a:gd name="T107" fmla="*/ 234 h 657"/>
                <a:gd name="T108" fmla="*/ 340 w 585"/>
                <a:gd name="T109" fmla="*/ 195 h 657"/>
                <a:gd name="T110" fmla="*/ 373 w 585"/>
                <a:gd name="T111" fmla="*/ 184 h 657"/>
                <a:gd name="T112" fmla="*/ 346 w 585"/>
                <a:gd name="T113" fmla="*/ 147 h 657"/>
                <a:gd name="T114" fmla="*/ 301 w 585"/>
                <a:gd name="T115" fmla="*/ 123 h 657"/>
                <a:gd name="T116" fmla="*/ 303 w 585"/>
                <a:gd name="T117" fmla="*/ 82 h 657"/>
                <a:gd name="T118" fmla="*/ 273 w 585"/>
                <a:gd name="T119" fmla="*/ 49 h 657"/>
                <a:gd name="T120" fmla="*/ 209 w 585"/>
                <a:gd name="T121" fmla="*/ 37 h 6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 ang="0">
                  <a:pos x="T120" y="T121"/>
                </a:cxn>
              </a:cxnLst>
              <a:rect l="0" t="0" r="r" b="b"/>
              <a:pathLst>
                <a:path w="585" h="657">
                  <a:moveTo>
                    <a:pt x="190" y="38"/>
                  </a:moveTo>
                  <a:lnTo>
                    <a:pt x="126" y="22"/>
                  </a:lnTo>
                  <a:lnTo>
                    <a:pt x="121" y="22"/>
                  </a:lnTo>
                  <a:lnTo>
                    <a:pt x="122" y="24"/>
                  </a:lnTo>
                  <a:lnTo>
                    <a:pt x="125" y="36"/>
                  </a:lnTo>
                  <a:lnTo>
                    <a:pt x="141" y="46"/>
                  </a:lnTo>
                  <a:lnTo>
                    <a:pt x="155" y="57"/>
                  </a:lnTo>
                  <a:lnTo>
                    <a:pt x="161" y="69"/>
                  </a:lnTo>
                  <a:lnTo>
                    <a:pt x="163" y="78"/>
                  </a:lnTo>
                  <a:lnTo>
                    <a:pt x="159" y="94"/>
                  </a:lnTo>
                  <a:lnTo>
                    <a:pt x="170" y="120"/>
                  </a:lnTo>
                  <a:lnTo>
                    <a:pt x="172" y="132"/>
                  </a:lnTo>
                  <a:lnTo>
                    <a:pt x="175" y="141"/>
                  </a:lnTo>
                  <a:lnTo>
                    <a:pt x="196" y="161"/>
                  </a:lnTo>
                  <a:lnTo>
                    <a:pt x="193" y="167"/>
                  </a:lnTo>
                  <a:lnTo>
                    <a:pt x="197" y="205"/>
                  </a:lnTo>
                  <a:lnTo>
                    <a:pt x="191" y="220"/>
                  </a:lnTo>
                  <a:lnTo>
                    <a:pt x="183" y="227"/>
                  </a:lnTo>
                  <a:lnTo>
                    <a:pt x="179" y="227"/>
                  </a:lnTo>
                  <a:lnTo>
                    <a:pt x="177" y="227"/>
                  </a:lnTo>
                  <a:lnTo>
                    <a:pt x="161" y="226"/>
                  </a:lnTo>
                  <a:lnTo>
                    <a:pt x="140" y="228"/>
                  </a:lnTo>
                  <a:lnTo>
                    <a:pt x="128" y="233"/>
                  </a:lnTo>
                  <a:lnTo>
                    <a:pt x="120" y="242"/>
                  </a:lnTo>
                  <a:lnTo>
                    <a:pt x="112" y="253"/>
                  </a:lnTo>
                  <a:lnTo>
                    <a:pt x="105" y="263"/>
                  </a:lnTo>
                  <a:lnTo>
                    <a:pt x="90" y="279"/>
                  </a:lnTo>
                  <a:lnTo>
                    <a:pt x="69" y="286"/>
                  </a:lnTo>
                  <a:lnTo>
                    <a:pt x="49" y="287"/>
                  </a:lnTo>
                  <a:lnTo>
                    <a:pt x="26" y="318"/>
                  </a:lnTo>
                  <a:lnTo>
                    <a:pt x="17" y="324"/>
                  </a:lnTo>
                  <a:lnTo>
                    <a:pt x="6" y="338"/>
                  </a:lnTo>
                  <a:lnTo>
                    <a:pt x="0" y="354"/>
                  </a:lnTo>
                  <a:lnTo>
                    <a:pt x="23" y="387"/>
                  </a:lnTo>
                  <a:lnTo>
                    <a:pt x="34" y="396"/>
                  </a:lnTo>
                  <a:lnTo>
                    <a:pt x="53" y="403"/>
                  </a:lnTo>
                  <a:lnTo>
                    <a:pt x="70" y="412"/>
                  </a:lnTo>
                  <a:lnTo>
                    <a:pt x="79" y="406"/>
                  </a:lnTo>
                  <a:lnTo>
                    <a:pt x="80" y="406"/>
                  </a:lnTo>
                  <a:lnTo>
                    <a:pt x="87" y="405"/>
                  </a:lnTo>
                  <a:lnTo>
                    <a:pt x="117" y="412"/>
                  </a:lnTo>
                  <a:lnTo>
                    <a:pt x="124" y="416"/>
                  </a:lnTo>
                  <a:lnTo>
                    <a:pt x="128" y="419"/>
                  </a:lnTo>
                  <a:lnTo>
                    <a:pt x="141" y="426"/>
                  </a:lnTo>
                  <a:lnTo>
                    <a:pt x="146" y="430"/>
                  </a:lnTo>
                  <a:lnTo>
                    <a:pt x="153" y="441"/>
                  </a:lnTo>
                  <a:lnTo>
                    <a:pt x="146" y="456"/>
                  </a:lnTo>
                  <a:lnTo>
                    <a:pt x="148" y="467"/>
                  </a:lnTo>
                  <a:lnTo>
                    <a:pt x="147" y="474"/>
                  </a:lnTo>
                  <a:lnTo>
                    <a:pt x="136" y="470"/>
                  </a:lnTo>
                  <a:lnTo>
                    <a:pt x="125" y="475"/>
                  </a:lnTo>
                  <a:lnTo>
                    <a:pt x="113" y="485"/>
                  </a:lnTo>
                  <a:lnTo>
                    <a:pt x="99" y="494"/>
                  </a:lnTo>
                  <a:lnTo>
                    <a:pt x="85" y="506"/>
                  </a:lnTo>
                  <a:lnTo>
                    <a:pt x="74" y="511"/>
                  </a:lnTo>
                  <a:lnTo>
                    <a:pt x="69" y="519"/>
                  </a:lnTo>
                  <a:lnTo>
                    <a:pt x="66" y="532"/>
                  </a:lnTo>
                  <a:lnTo>
                    <a:pt x="61" y="539"/>
                  </a:lnTo>
                  <a:lnTo>
                    <a:pt x="58" y="542"/>
                  </a:lnTo>
                  <a:lnTo>
                    <a:pt x="62" y="551"/>
                  </a:lnTo>
                  <a:lnTo>
                    <a:pt x="70" y="566"/>
                  </a:lnTo>
                  <a:lnTo>
                    <a:pt x="75" y="576"/>
                  </a:lnTo>
                  <a:lnTo>
                    <a:pt x="82" y="583"/>
                  </a:lnTo>
                  <a:lnTo>
                    <a:pt x="89" y="588"/>
                  </a:lnTo>
                  <a:lnTo>
                    <a:pt x="92" y="596"/>
                  </a:lnTo>
                  <a:lnTo>
                    <a:pt x="90" y="602"/>
                  </a:lnTo>
                  <a:lnTo>
                    <a:pt x="86" y="609"/>
                  </a:lnTo>
                  <a:lnTo>
                    <a:pt x="87" y="622"/>
                  </a:lnTo>
                  <a:lnTo>
                    <a:pt x="90" y="622"/>
                  </a:lnTo>
                  <a:lnTo>
                    <a:pt x="90" y="626"/>
                  </a:lnTo>
                  <a:lnTo>
                    <a:pt x="92" y="627"/>
                  </a:lnTo>
                  <a:lnTo>
                    <a:pt x="95" y="625"/>
                  </a:lnTo>
                  <a:lnTo>
                    <a:pt x="98" y="626"/>
                  </a:lnTo>
                  <a:lnTo>
                    <a:pt x="101" y="629"/>
                  </a:lnTo>
                  <a:lnTo>
                    <a:pt x="99" y="632"/>
                  </a:lnTo>
                  <a:lnTo>
                    <a:pt x="96" y="635"/>
                  </a:lnTo>
                  <a:lnTo>
                    <a:pt x="95" y="638"/>
                  </a:lnTo>
                  <a:lnTo>
                    <a:pt x="113" y="657"/>
                  </a:lnTo>
                  <a:lnTo>
                    <a:pt x="120" y="652"/>
                  </a:lnTo>
                  <a:lnTo>
                    <a:pt x="124" y="643"/>
                  </a:lnTo>
                  <a:lnTo>
                    <a:pt x="127" y="633"/>
                  </a:lnTo>
                  <a:lnTo>
                    <a:pt x="131" y="626"/>
                  </a:lnTo>
                  <a:lnTo>
                    <a:pt x="137" y="624"/>
                  </a:lnTo>
                  <a:lnTo>
                    <a:pt x="144" y="623"/>
                  </a:lnTo>
                  <a:lnTo>
                    <a:pt x="160" y="624"/>
                  </a:lnTo>
                  <a:lnTo>
                    <a:pt x="161" y="623"/>
                  </a:lnTo>
                  <a:lnTo>
                    <a:pt x="162" y="623"/>
                  </a:lnTo>
                  <a:lnTo>
                    <a:pt x="163" y="622"/>
                  </a:lnTo>
                  <a:lnTo>
                    <a:pt x="164" y="622"/>
                  </a:lnTo>
                  <a:lnTo>
                    <a:pt x="168" y="617"/>
                  </a:lnTo>
                  <a:lnTo>
                    <a:pt x="178" y="612"/>
                  </a:lnTo>
                  <a:lnTo>
                    <a:pt x="182" y="608"/>
                  </a:lnTo>
                  <a:lnTo>
                    <a:pt x="185" y="604"/>
                  </a:lnTo>
                  <a:lnTo>
                    <a:pt x="185" y="594"/>
                  </a:lnTo>
                  <a:lnTo>
                    <a:pt x="187" y="588"/>
                  </a:lnTo>
                  <a:lnTo>
                    <a:pt x="195" y="580"/>
                  </a:lnTo>
                  <a:lnTo>
                    <a:pt x="203" y="580"/>
                  </a:lnTo>
                  <a:lnTo>
                    <a:pt x="210" y="585"/>
                  </a:lnTo>
                  <a:lnTo>
                    <a:pt x="217" y="593"/>
                  </a:lnTo>
                  <a:lnTo>
                    <a:pt x="236" y="580"/>
                  </a:lnTo>
                  <a:lnTo>
                    <a:pt x="242" y="575"/>
                  </a:lnTo>
                  <a:lnTo>
                    <a:pt x="245" y="569"/>
                  </a:lnTo>
                  <a:lnTo>
                    <a:pt x="244" y="565"/>
                  </a:lnTo>
                  <a:lnTo>
                    <a:pt x="242" y="561"/>
                  </a:lnTo>
                  <a:lnTo>
                    <a:pt x="243" y="555"/>
                  </a:lnTo>
                  <a:lnTo>
                    <a:pt x="296" y="566"/>
                  </a:lnTo>
                  <a:lnTo>
                    <a:pt x="336" y="575"/>
                  </a:lnTo>
                  <a:lnTo>
                    <a:pt x="384" y="585"/>
                  </a:lnTo>
                  <a:lnTo>
                    <a:pt x="473" y="602"/>
                  </a:lnTo>
                  <a:lnTo>
                    <a:pt x="507" y="610"/>
                  </a:lnTo>
                  <a:lnTo>
                    <a:pt x="508" y="606"/>
                  </a:lnTo>
                  <a:lnTo>
                    <a:pt x="523" y="575"/>
                  </a:lnTo>
                  <a:lnTo>
                    <a:pt x="529" y="569"/>
                  </a:lnTo>
                  <a:lnTo>
                    <a:pt x="533" y="572"/>
                  </a:lnTo>
                  <a:lnTo>
                    <a:pt x="538" y="579"/>
                  </a:lnTo>
                  <a:lnTo>
                    <a:pt x="544" y="585"/>
                  </a:lnTo>
                  <a:lnTo>
                    <a:pt x="551" y="587"/>
                  </a:lnTo>
                  <a:lnTo>
                    <a:pt x="555" y="583"/>
                  </a:lnTo>
                  <a:lnTo>
                    <a:pt x="556" y="571"/>
                  </a:lnTo>
                  <a:lnTo>
                    <a:pt x="558" y="561"/>
                  </a:lnTo>
                  <a:lnTo>
                    <a:pt x="563" y="553"/>
                  </a:lnTo>
                  <a:lnTo>
                    <a:pt x="577" y="537"/>
                  </a:lnTo>
                  <a:lnTo>
                    <a:pt x="577" y="533"/>
                  </a:lnTo>
                  <a:lnTo>
                    <a:pt x="576" y="528"/>
                  </a:lnTo>
                  <a:lnTo>
                    <a:pt x="578" y="522"/>
                  </a:lnTo>
                  <a:lnTo>
                    <a:pt x="576" y="515"/>
                  </a:lnTo>
                  <a:lnTo>
                    <a:pt x="573" y="509"/>
                  </a:lnTo>
                  <a:lnTo>
                    <a:pt x="569" y="492"/>
                  </a:lnTo>
                  <a:lnTo>
                    <a:pt x="571" y="484"/>
                  </a:lnTo>
                  <a:lnTo>
                    <a:pt x="581" y="477"/>
                  </a:lnTo>
                  <a:lnTo>
                    <a:pt x="585" y="467"/>
                  </a:lnTo>
                  <a:lnTo>
                    <a:pt x="583" y="459"/>
                  </a:lnTo>
                  <a:lnTo>
                    <a:pt x="579" y="447"/>
                  </a:lnTo>
                  <a:lnTo>
                    <a:pt x="571" y="432"/>
                  </a:lnTo>
                  <a:lnTo>
                    <a:pt x="569" y="423"/>
                  </a:lnTo>
                  <a:lnTo>
                    <a:pt x="567" y="395"/>
                  </a:lnTo>
                  <a:lnTo>
                    <a:pt x="565" y="385"/>
                  </a:lnTo>
                  <a:lnTo>
                    <a:pt x="568" y="358"/>
                  </a:lnTo>
                  <a:lnTo>
                    <a:pt x="535" y="357"/>
                  </a:lnTo>
                  <a:lnTo>
                    <a:pt x="527" y="356"/>
                  </a:lnTo>
                  <a:lnTo>
                    <a:pt x="484" y="326"/>
                  </a:lnTo>
                  <a:lnTo>
                    <a:pt x="472" y="322"/>
                  </a:lnTo>
                  <a:lnTo>
                    <a:pt x="449" y="323"/>
                  </a:lnTo>
                  <a:lnTo>
                    <a:pt x="436" y="317"/>
                  </a:lnTo>
                  <a:lnTo>
                    <a:pt x="428" y="311"/>
                  </a:lnTo>
                  <a:lnTo>
                    <a:pt x="421" y="312"/>
                  </a:lnTo>
                  <a:lnTo>
                    <a:pt x="401" y="308"/>
                  </a:lnTo>
                  <a:lnTo>
                    <a:pt x="394" y="310"/>
                  </a:lnTo>
                  <a:lnTo>
                    <a:pt x="393" y="320"/>
                  </a:lnTo>
                  <a:lnTo>
                    <a:pt x="389" y="323"/>
                  </a:lnTo>
                  <a:lnTo>
                    <a:pt x="383" y="323"/>
                  </a:lnTo>
                  <a:lnTo>
                    <a:pt x="380" y="322"/>
                  </a:lnTo>
                  <a:lnTo>
                    <a:pt x="379" y="316"/>
                  </a:lnTo>
                  <a:lnTo>
                    <a:pt x="376" y="300"/>
                  </a:lnTo>
                  <a:lnTo>
                    <a:pt x="367" y="285"/>
                  </a:lnTo>
                  <a:lnTo>
                    <a:pt x="348" y="281"/>
                  </a:lnTo>
                  <a:lnTo>
                    <a:pt x="335" y="271"/>
                  </a:lnTo>
                  <a:lnTo>
                    <a:pt x="332" y="258"/>
                  </a:lnTo>
                  <a:lnTo>
                    <a:pt x="323" y="255"/>
                  </a:lnTo>
                  <a:lnTo>
                    <a:pt x="318" y="254"/>
                  </a:lnTo>
                  <a:lnTo>
                    <a:pt x="320" y="246"/>
                  </a:lnTo>
                  <a:lnTo>
                    <a:pt x="318" y="234"/>
                  </a:lnTo>
                  <a:lnTo>
                    <a:pt x="320" y="221"/>
                  </a:lnTo>
                  <a:lnTo>
                    <a:pt x="329" y="203"/>
                  </a:lnTo>
                  <a:lnTo>
                    <a:pt x="340" y="195"/>
                  </a:lnTo>
                  <a:lnTo>
                    <a:pt x="353" y="191"/>
                  </a:lnTo>
                  <a:lnTo>
                    <a:pt x="365" y="185"/>
                  </a:lnTo>
                  <a:lnTo>
                    <a:pt x="373" y="184"/>
                  </a:lnTo>
                  <a:lnTo>
                    <a:pt x="372" y="173"/>
                  </a:lnTo>
                  <a:lnTo>
                    <a:pt x="355" y="157"/>
                  </a:lnTo>
                  <a:lnTo>
                    <a:pt x="346" y="147"/>
                  </a:lnTo>
                  <a:lnTo>
                    <a:pt x="334" y="137"/>
                  </a:lnTo>
                  <a:lnTo>
                    <a:pt x="328" y="131"/>
                  </a:lnTo>
                  <a:lnTo>
                    <a:pt x="301" y="123"/>
                  </a:lnTo>
                  <a:lnTo>
                    <a:pt x="289" y="114"/>
                  </a:lnTo>
                  <a:lnTo>
                    <a:pt x="292" y="98"/>
                  </a:lnTo>
                  <a:lnTo>
                    <a:pt x="303" y="82"/>
                  </a:lnTo>
                  <a:lnTo>
                    <a:pt x="304" y="69"/>
                  </a:lnTo>
                  <a:lnTo>
                    <a:pt x="290" y="58"/>
                  </a:lnTo>
                  <a:lnTo>
                    <a:pt x="273" y="49"/>
                  </a:lnTo>
                  <a:lnTo>
                    <a:pt x="269" y="33"/>
                  </a:lnTo>
                  <a:lnTo>
                    <a:pt x="280" y="0"/>
                  </a:lnTo>
                  <a:lnTo>
                    <a:pt x="209" y="37"/>
                  </a:lnTo>
                  <a:lnTo>
                    <a:pt x="190" y="38"/>
                  </a:lnTo>
                  <a:close/>
                </a:path>
              </a:pathLst>
            </a:custGeom>
            <a:solidFill>
              <a:srgbClr val="92D050"/>
            </a:solid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86" name="Freeform 8">
              <a:extLst>
                <a:ext uri="{FF2B5EF4-FFF2-40B4-BE49-F238E27FC236}">
                  <a16:creationId xmlns:a16="http://schemas.microsoft.com/office/drawing/2014/main" id="{00000000-0008-0000-0100-000056000000}"/>
                </a:ext>
              </a:extLst>
            </xdr:cNvPr>
            <xdr:cNvSpPr>
              <a:spLocks/>
            </xdr:cNvSpPr>
          </xdr:nvSpPr>
          <xdr:spPr bwMode="auto">
            <a:xfrm>
              <a:off x="2804085" y="1881197"/>
              <a:ext cx="617882" cy="482106"/>
            </a:xfrm>
            <a:custGeom>
              <a:avLst/>
              <a:gdLst>
                <a:gd name="T0" fmla="*/ 312 w 314"/>
                <a:gd name="T1" fmla="*/ 180 h 245"/>
                <a:gd name="T2" fmla="*/ 307 w 314"/>
                <a:gd name="T3" fmla="*/ 177 h 245"/>
                <a:gd name="T4" fmla="*/ 301 w 314"/>
                <a:gd name="T5" fmla="*/ 171 h 245"/>
                <a:gd name="T6" fmla="*/ 291 w 314"/>
                <a:gd name="T7" fmla="*/ 166 h 245"/>
                <a:gd name="T8" fmla="*/ 259 w 314"/>
                <a:gd name="T9" fmla="*/ 153 h 245"/>
                <a:gd name="T10" fmla="*/ 238 w 314"/>
                <a:gd name="T11" fmla="*/ 135 h 245"/>
                <a:gd name="T12" fmla="*/ 234 w 314"/>
                <a:gd name="T13" fmla="*/ 128 h 245"/>
                <a:gd name="T14" fmla="*/ 241 w 314"/>
                <a:gd name="T15" fmla="*/ 104 h 245"/>
                <a:gd name="T16" fmla="*/ 238 w 314"/>
                <a:gd name="T17" fmla="*/ 83 h 245"/>
                <a:gd name="T18" fmla="*/ 216 w 314"/>
                <a:gd name="T19" fmla="*/ 70 h 245"/>
                <a:gd name="T20" fmla="*/ 206 w 314"/>
                <a:gd name="T21" fmla="*/ 70 h 245"/>
                <a:gd name="T22" fmla="*/ 193 w 314"/>
                <a:gd name="T23" fmla="*/ 81 h 245"/>
                <a:gd name="T24" fmla="*/ 155 w 314"/>
                <a:gd name="T25" fmla="*/ 84 h 245"/>
                <a:gd name="T26" fmla="*/ 154 w 314"/>
                <a:gd name="T27" fmla="*/ 81 h 245"/>
                <a:gd name="T28" fmla="*/ 163 w 314"/>
                <a:gd name="T29" fmla="*/ 64 h 245"/>
                <a:gd name="T30" fmla="*/ 156 w 314"/>
                <a:gd name="T31" fmla="*/ 51 h 245"/>
                <a:gd name="T32" fmla="*/ 145 w 314"/>
                <a:gd name="T33" fmla="*/ 46 h 245"/>
                <a:gd name="T34" fmla="*/ 125 w 314"/>
                <a:gd name="T35" fmla="*/ 55 h 245"/>
                <a:gd name="T36" fmla="*/ 117 w 314"/>
                <a:gd name="T37" fmla="*/ 46 h 245"/>
                <a:gd name="T38" fmla="*/ 122 w 314"/>
                <a:gd name="T39" fmla="*/ 28 h 245"/>
                <a:gd name="T40" fmla="*/ 117 w 314"/>
                <a:gd name="T41" fmla="*/ 11 h 245"/>
                <a:gd name="T42" fmla="*/ 107 w 314"/>
                <a:gd name="T43" fmla="*/ 0 h 245"/>
                <a:gd name="T44" fmla="*/ 101 w 314"/>
                <a:gd name="T45" fmla="*/ 13 h 245"/>
                <a:gd name="T46" fmla="*/ 97 w 314"/>
                <a:gd name="T47" fmla="*/ 32 h 245"/>
                <a:gd name="T48" fmla="*/ 82 w 314"/>
                <a:gd name="T49" fmla="*/ 37 h 245"/>
                <a:gd name="T50" fmla="*/ 63 w 314"/>
                <a:gd name="T51" fmla="*/ 42 h 245"/>
                <a:gd name="T52" fmla="*/ 57 w 314"/>
                <a:gd name="T53" fmla="*/ 50 h 245"/>
                <a:gd name="T54" fmla="*/ 74 w 314"/>
                <a:gd name="T55" fmla="*/ 110 h 245"/>
                <a:gd name="T56" fmla="*/ 38 w 314"/>
                <a:gd name="T57" fmla="*/ 121 h 245"/>
                <a:gd name="T58" fmla="*/ 19 w 314"/>
                <a:gd name="T59" fmla="*/ 131 h 245"/>
                <a:gd name="T60" fmla="*/ 21 w 314"/>
                <a:gd name="T61" fmla="*/ 143 h 245"/>
                <a:gd name="T62" fmla="*/ 28 w 314"/>
                <a:gd name="T63" fmla="*/ 157 h 245"/>
                <a:gd name="T64" fmla="*/ 30 w 314"/>
                <a:gd name="T65" fmla="*/ 172 h 245"/>
                <a:gd name="T66" fmla="*/ 23 w 314"/>
                <a:gd name="T67" fmla="*/ 184 h 245"/>
                <a:gd name="T68" fmla="*/ 3 w 314"/>
                <a:gd name="T69" fmla="*/ 202 h 245"/>
                <a:gd name="T70" fmla="*/ 19 w 314"/>
                <a:gd name="T71" fmla="*/ 230 h 245"/>
                <a:gd name="T72" fmla="*/ 37 w 314"/>
                <a:gd name="T73" fmla="*/ 236 h 245"/>
                <a:gd name="T74" fmla="*/ 48 w 314"/>
                <a:gd name="T75" fmla="*/ 240 h 245"/>
                <a:gd name="T76" fmla="*/ 60 w 314"/>
                <a:gd name="T77" fmla="*/ 245 h 245"/>
                <a:gd name="T78" fmla="*/ 81 w 314"/>
                <a:gd name="T79" fmla="*/ 229 h 245"/>
                <a:gd name="T80" fmla="*/ 100 w 314"/>
                <a:gd name="T81" fmla="*/ 219 h 245"/>
                <a:gd name="T82" fmla="*/ 117 w 314"/>
                <a:gd name="T83" fmla="*/ 211 h 245"/>
                <a:gd name="T84" fmla="*/ 128 w 314"/>
                <a:gd name="T85" fmla="*/ 195 h 245"/>
                <a:gd name="T86" fmla="*/ 145 w 314"/>
                <a:gd name="T87" fmla="*/ 191 h 245"/>
                <a:gd name="T88" fmla="*/ 155 w 314"/>
                <a:gd name="T89" fmla="*/ 192 h 245"/>
                <a:gd name="T90" fmla="*/ 166 w 314"/>
                <a:gd name="T91" fmla="*/ 195 h 245"/>
                <a:gd name="T92" fmla="*/ 178 w 314"/>
                <a:gd name="T93" fmla="*/ 225 h 245"/>
                <a:gd name="T94" fmla="*/ 194 w 314"/>
                <a:gd name="T95" fmla="*/ 219 h 245"/>
                <a:gd name="T96" fmla="*/ 212 w 314"/>
                <a:gd name="T97" fmla="*/ 212 h 245"/>
                <a:gd name="T98" fmla="*/ 230 w 314"/>
                <a:gd name="T99" fmla="*/ 219 h 245"/>
                <a:gd name="T100" fmla="*/ 247 w 314"/>
                <a:gd name="T101" fmla="*/ 211 h 245"/>
                <a:gd name="T102" fmla="*/ 279 w 314"/>
                <a:gd name="T103" fmla="*/ 208 h 245"/>
                <a:gd name="T104" fmla="*/ 298 w 314"/>
                <a:gd name="T105" fmla="*/ 202 h 245"/>
                <a:gd name="T106" fmla="*/ 314 w 314"/>
                <a:gd name="T107" fmla="*/ 194 h 245"/>
                <a:gd name="T108" fmla="*/ 313 w 314"/>
                <a:gd name="T109" fmla="*/ 183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Lst>
              <a:rect l="0" t="0" r="r" b="b"/>
              <a:pathLst>
                <a:path w="314" h="245">
                  <a:moveTo>
                    <a:pt x="313" y="183"/>
                  </a:moveTo>
                  <a:lnTo>
                    <a:pt x="312" y="180"/>
                  </a:lnTo>
                  <a:lnTo>
                    <a:pt x="310" y="178"/>
                  </a:lnTo>
                  <a:lnTo>
                    <a:pt x="307" y="177"/>
                  </a:lnTo>
                  <a:lnTo>
                    <a:pt x="304" y="176"/>
                  </a:lnTo>
                  <a:lnTo>
                    <a:pt x="301" y="171"/>
                  </a:lnTo>
                  <a:lnTo>
                    <a:pt x="301" y="164"/>
                  </a:lnTo>
                  <a:lnTo>
                    <a:pt x="291" y="166"/>
                  </a:lnTo>
                  <a:lnTo>
                    <a:pt x="265" y="154"/>
                  </a:lnTo>
                  <a:lnTo>
                    <a:pt x="259" y="153"/>
                  </a:lnTo>
                  <a:lnTo>
                    <a:pt x="250" y="141"/>
                  </a:lnTo>
                  <a:lnTo>
                    <a:pt x="238" y="135"/>
                  </a:lnTo>
                  <a:lnTo>
                    <a:pt x="234" y="135"/>
                  </a:lnTo>
                  <a:lnTo>
                    <a:pt x="234" y="128"/>
                  </a:lnTo>
                  <a:lnTo>
                    <a:pt x="234" y="121"/>
                  </a:lnTo>
                  <a:lnTo>
                    <a:pt x="241" y="104"/>
                  </a:lnTo>
                  <a:lnTo>
                    <a:pt x="241" y="94"/>
                  </a:lnTo>
                  <a:lnTo>
                    <a:pt x="238" y="83"/>
                  </a:lnTo>
                  <a:lnTo>
                    <a:pt x="234" y="75"/>
                  </a:lnTo>
                  <a:lnTo>
                    <a:pt x="216" y="70"/>
                  </a:lnTo>
                  <a:lnTo>
                    <a:pt x="212" y="69"/>
                  </a:lnTo>
                  <a:lnTo>
                    <a:pt x="206" y="70"/>
                  </a:lnTo>
                  <a:lnTo>
                    <a:pt x="200" y="72"/>
                  </a:lnTo>
                  <a:lnTo>
                    <a:pt x="193" y="81"/>
                  </a:lnTo>
                  <a:lnTo>
                    <a:pt x="185" y="83"/>
                  </a:lnTo>
                  <a:lnTo>
                    <a:pt x="155" y="84"/>
                  </a:lnTo>
                  <a:lnTo>
                    <a:pt x="153" y="83"/>
                  </a:lnTo>
                  <a:lnTo>
                    <a:pt x="154" y="81"/>
                  </a:lnTo>
                  <a:lnTo>
                    <a:pt x="161" y="70"/>
                  </a:lnTo>
                  <a:lnTo>
                    <a:pt x="163" y="64"/>
                  </a:lnTo>
                  <a:lnTo>
                    <a:pt x="161" y="56"/>
                  </a:lnTo>
                  <a:lnTo>
                    <a:pt x="156" y="51"/>
                  </a:lnTo>
                  <a:lnTo>
                    <a:pt x="150" y="43"/>
                  </a:lnTo>
                  <a:lnTo>
                    <a:pt x="145" y="46"/>
                  </a:lnTo>
                  <a:lnTo>
                    <a:pt x="136" y="51"/>
                  </a:lnTo>
                  <a:lnTo>
                    <a:pt x="125" y="55"/>
                  </a:lnTo>
                  <a:lnTo>
                    <a:pt x="118" y="53"/>
                  </a:lnTo>
                  <a:lnTo>
                    <a:pt x="117" y="46"/>
                  </a:lnTo>
                  <a:lnTo>
                    <a:pt x="117" y="36"/>
                  </a:lnTo>
                  <a:lnTo>
                    <a:pt x="122" y="28"/>
                  </a:lnTo>
                  <a:lnTo>
                    <a:pt x="121" y="20"/>
                  </a:lnTo>
                  <a:lnTo>
                    <a:pt x="117" y="11"/>
                  </a:lnTo>
                  <a:lnTo>
                    <a:pt x="111" y="3"/>
                  </a:lnTo>
                  <a:lnTo>
                    <a:pt x="107" y="0"/>
                  </a:lnTo>
                  <a:lnTo>
                    <a:pt x="104" y="5"/>
                  </a:lnTo>
                  <a:lnTo>
                    <a:pt x="101" y="13"/>
                  </a:lnTo>
                  <a:lnTo>
                    <a:pt x="99" y="22"/>
                  </a:lnTo>
                  <a:lnTo>
                    <a:pt x="97" y="32"/>
                  </a:lnTo>
                  <a:lnTo>
                    <a:pt x="88" y="37"/>
                  </a:lnTo>
                  <a:lnTo>
                    <a:pt x="82" y="37"/>
                  </a:lnTo>
                  <a:lnTo>
                    <a:pt x="71" y="39"/>
                  </a:lnTo>
                  <a:lnTo>
                    <a:pt x="63" y="42"/>
                  </a:lnTo>
                  <a:lnTo>
                    <a:pt x="58" y="44"/>
                  </a:lnTo>
                  <a:lnTo>
                    <a:pt x="57" y="50"/>
                  </a:lnTo>
                  <a:lnTo>
                    <a:pt x="72" y="102"/>
                  </a:lnTo>
                  <a:lnTo>
                    <a:pt x="74" y="110"/>
                  </a:lnTo>
                  <a:lnTo>
                    <a:pt x="62" y="114"/>
                  </a:lnTo>
                  <a:lnTo>
                    <a:pt x="38" y="121"/>
                  </a:lnTo>
                  <a:lnTo>
                    <a:pt x="22" y="129"/>
                  </a:lnTo>
                  <a:lnTo>
                    <a:pt x="19" y="131"/>
                  </a:lnTo>
                  <a:lnTo>
                    <a:pt x="22" y="135"/>
                  </a:lnTo>
                  <a:lnTo>
                    <a:pt x="21" y="143"/>
                  </a:lnTo>
                  <a:lnTo>
                    <a:pt x="21" y="151"/>
                  </a:lnTo>
                  <a:lnTo>
                    <a:pt x="28" y="157"/>
                  </a:lnTo>
                  <a:lnTo>
                    <a:pt x="30" y="164"/>
                  </a:lnTo>
                  <a:lnTo>
                    <a:pt x="30" y="172"/>
                  </a:lnTo>
                  <a:lnTo>
                    <a:pt x="28" y="179"/>
                  </a:lnTo>
                  <a:lnTo>
                    <a:pt x="23" y="184"/>
                  </a:lnTo>
                  <a:lnTo>
                    <a:pt x="14" y="192"/>
                  </a:lnTo>
                  <a:lnTo>
                    <a:pt x="3" y="202"/>
                  </a:lnTo>
                  <a:lnTo>
                    <a:pt x="0" y="210"/>
                  </a:lnTo>
                  <a:lnTo>
                    <a:pt x="19" y="230"/>
                  </a:lnTo>
                  <a:lnTo>
                    <a:pt x="25" y="235"/>
                  </a:lnTo>
                  <a:lnTo>
                    <a:pt x="37" y="236"/>
                  </a:lnTo>
                  <a:lnTo>
                    <a:pt x="40" y="236"/>
                  </a:lnTo>
                  <a:lnTo>
                    <a:pt x="48" y="240"/>
                  </a:lnTo>
                  <a:lnTo>
                    <a:pt x="55" y="245"/>
                  </a:lnTo>
                  <a:lnTo>
                    <a:pt x="60" y="245"/>
                  </a:lnTo>
                  <a:lnTo>
                    <a:pt x="74" y="231"/>
                  </a:lnTo>
                  <a:lnTo>
                    <a:pt x="81" y="229"/>
                  </a:lnTo>
                  <a:lnTo>
                    <a:pt x="89" y="226"/>
                  </a:lnTo>
                  <a:lnTo>
                    <a:pt x="100" y="219"/>
                  </a:lnTo>
                  <a:lnTo>
                    <a:pt x="109" y="215"/>
                  </a:lnTo>
                  <a:lnTo>
                    <a:pt x="117" y="211"/>
                  </a:lnTo>
                  <a:lnTo>
                    <a:pt x="122" y="201"/>
                  </a:lnTo>
                  <a:lnTo>
                    <a:pt x="128" y="195"/>
                  </a:lnTo>
                  <a:lnTo>
                    <a:pt x="138" y="192"/>
                  </a:lnTo>
                  <a:lnTo>
                    <a:pt x="145" y="191"/>
                  </a:lnTo>
                  <a:lnTo>
                    <a:pt x="151" y="192"/>
                  </a:lnTo>
                  <a:lnTo>
                    <a:pt x="155" y="192"/>
                  </a:lnTo>
                  <a:lnTo>
                    <a:pt x="159" y="191"/>
                  </a:lnTo>
                  <a:lnTo>
                    <a:pt x="166" y="195"/>
                  </a:lnTo>
                  <a:lnTo>
                    <a:pt x="174" y="219"/>
                  </a:lnTo>
                  <a:lnTo>
                    <a:pt x="178" y="225"/>
                  </a:lnTo>
                  <a:lnTo>
                    <a:pt x="185" y="224"/>
                  </a:lnTo>
                  <a:lnTo>
                    <a:pt x="194" y="219"/>
                  </a:lnTo>
                  <a:lnTo>
                    <a:pt x="201" y="215"/>
                  </a:lnTo>
                  <a:lnTo>
                    <a:pt x="212" y="212"/>
                  </a:lnTo>
                  <a:lnTo>
                    <a:pt x="220" y="211"/>
                  </a:lnTo>
                  <a:lnTo>
                    <a:pt x="230" y="219"/>
                  </a:lnTo>
                  <a:lnTo>
                    <a:pt x="235" y="216"/>
                  </a:lnTo>
                  <a:lnTo>
                    <a:pt x="247" y="211"/>
                  </a:lnTo>
                  <a:lnTo>
                    <a:pt x="264" y="208"/>
                  </a:lnTo>
                  <a:lnTo>
                    <a:pt x="279" y="208"/>
                  </a:lnTo>
                  <a:lnTo>
                    <a:pt x="287" y="207"/>
                  </a:lnTo>
                  <a:lnTo>
                    <a:pt x="298" y="202"/>
                  </a:lnTo>
                  <a:lnTo>
                    <a:pt x="310" y="199"/>
                  </a:lnTo>
                  <a:lnTo>
                    <a:pt x="314" y="194"/>
                  </a:lnTo>
                  <a:lnTo>
                    <a:pt x="314" y="186"/>
                  </a:lnTo>
                  <a:lnTo>
                    <a:pt x="313" y="183"/>
                  </a:lnTo>
                  <a:close/>
                </a:path>
              </a:pathLst>
            </a:custGeom>
            <a:solidFill>
              <a:srgbClr val="FFC000"/>
            </a:solid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87" name="Freeform 9">
              <a:extLst>
                <a:ext uri="{FF2B5EF4-FFF2-40B4-BE49-F238E27FC236}">
                  <a16:creationId xmlns:a16="http://schemas.microsoft.com/office/drawing/2014/main" id="{00000000-0008-0000-0100-000057000000}"/>
                </a:ext>
              </a:extLst>
            </xdr:cNvPr>
            <xdr:cNvSpPr>
              <a:spLocks/>
            </xdr:cNvSpPr>
          </xdr:nvSpPr>
          <xdr:spPr bwMode="auto">
            <a:xfrm>
              <a:off x="2644694" y="1684419"/>
              <a:ext cx="1271185" cy="850081"/>
            </a:xfrm>
            <a:custGeom>
              <a:avLst/>
              <a:gdLst>
                <a:gd name="T0" fmla="*/ 70 w 646"/>
                <a:gd name="T1" fmla="*/ 124 h 432"/>
                <a:gd name="T2" fmla="*/ 109 w 646"/>
                <a:gd name="T3" fmla="*/ 159 h 432"/>
                <a:gd name="T4" fmla="*/ 80 w 646"/>
                <a:gd name="T5" fmla="*/ 194 h 432"/>
                <a:gd name="T6" fmla="*/ 36 w 646"/>
                <a:gd name="T7" fmla="*/ 184 h 432"/>
                <a:gd name="T8" fmla="*/ 13 w 646"/>
                <a:gd name="T9" fmla="*/ 226 h 432"/>
                <a:gd name="T10" fmla="*/ 20 w 646"/>
                <a:gd name="T11" fmla="*/ 261 h 432"/>
                <a:gd name="T12" fmla="*/ 77 w 646"/>
                <a:gd name="T13" fmla="*/ 232 h 432"/>
                <a:gd name="T14" fmla="*/ 119 w 646"/>
                <a:gd name="T15" fmla="*/ 221 h 432"/>
                <a:gd name="T16" fmla="*/ 138 w 646"/>
                <a:gd name="T17" fmla="*/ 150 h 432"/>
                <a:gd name="T18" fmla="*/ 163 w 646"/>
                <a:gd name="T19" fmla="*/ 137 h 432"/>
                <a:gd name="T20" fmla="*/ 182 w 646"/>
                <a:gd name="T21" fmla="*/ 113 h 432"/>
                <a:gd name="T22" fmla="*/ 198 w 646"/>
                <a:gd name="T23" fmla="*/ 111 h 432"/>
                <a:gd name="T24" fmla="*/ 198 w 646"/>
                <a:gd name="T25" fmla="*/ 146 h 432"/>
                <a:gd name="T26" fmla="*/ 226 w 646"/>
                <a:gd name="T27" fmla="*/ 146 h 432"/>
                <a:gd name="T28" fmla="*/ 244 w 646"/>
                <a:gd name="T29" fmla="*/ 164 h 432"/>
                <a:gd name="T30" fmla="*/ 236 w 646"/>
                <a:gd name="T31" fmla="*/ 184 h 432"/>
                <a:gd name="T32" fmla="*/ 287 w 646"/>
                <a:gd name="T33" fmla="*/ 170 h 432"/>
                <a:gd name="T34" fmla="*/ 319 w 646"/>
                <a:gd name="T35" fmla="*/ 183 h 432"/>
                <a:gd name="T36" fmla="*/ 315 w 646"/>
                <a:gd name="T37" fmla="*/ 228 h 432"/>
                <a:gd name="T38" fmla="*/ 340 w 646"/>
                <a:gd name="T39" fmla="*/ 253 h 432"/>
                <a:gd name="T40" fmla="*/ 382 w 646"/>
                <a:gd name="T41" fmla="*/ 271 h 432"/>
                <a:gd name="T42" fmla="*/ 393 w 646"/>
                <a:gd name="T43" fmla="*/ 280 h 432"/>
                <a:gd name="T44" fmla="*/ 397 w 646"/>
                <a:gd name="T45" fmla="*/ 299 h 432"/>
                <a:gd name="T46" fmla="*/ 409 w 646"/>
                <a:gd name="T47" fmla="*/ 326 h 432"/>
                <a:gd name="T48" fmla="*/ 422 w 646"/>
                <a:gd name="T49" fmla="*/ 344 h 432"/>
                <a:gd name="T50" fmla="*/ 445 w 646"/>
                <a:gd name="T51" fmla="*/ 373 h 432"/>
                <a:gd name="T52" fmla="*/ 462 w 646"/>
                <a:gd name="T53" fmla="*/ 392 h 432"/>
                <a:gd name="T54" fmla="*/ 471 w 646"/>
                <a:gd name="T55" fmla="*/ 416 h 432"/>
                <a:gd name="T56" fmla="*/ 488 w 646"/>
                <a:gd name="T57" fmla="*/ 424 h 432"/>
                <a:gd name="T58" fmla="*/ 518 w 646"/>
                <a:gd name="T59" fmla="*/ 431 h 432"/>
                <a:gd name="T60" fmla="*/ 569 w 646"/>
                <a:gd name="T61" fmla="*/ 387 h 432"/>
                <a:gd name="T62" fmla="*/ 626 w 646"/>
                <a:gd name="T63" fmla="*/ 372 h 432"/>
                <a:gd name="T64" fmla="*/ 646 w 646"/>
                <a:gd name="T65" fmla="*/ 350 h 432"/>
                <a:gd name="T66" fmla="*/ 621 w 646"/>
                <a:gd name="T67" fmla="*/ 277 h 432"/>
                <a:gd name="T68" fmla="*/ 610 w 646"/>
                <a:gd name="T69" fmla="*/ 214 h 432"/>
                <a:gd name="T70" fmla="*/ 571 w 646"/>
                <a:gd name="T71" fmla="*/ 169 h 432"/>
                <a:gd name="T72" fmla="*/ 562 w 646"/>
                <a:gd name="T73" fmla="*/ 111 h 432"/>
                <a:gd name="T74" fmla="*/ 523 w 646"/>
                <a:gd name="T75" fmla="*/ 100 h 432"/>
                <a:gd name="T76" fmla="*/ 507 w 646"/>
                <a:gd name="T77" fmla="*/ 144 h 432"/>
                <a:gd name="T78" fmla="*/ 451 w 646"/>
                <a:gd name="T79" fmla="*/ 145 h 432"/>
                <a:gd name="T80" fmla="*/ 385 w 646"/>
                <a:gd name="T81" fmla="*/ 104 h 432"/>
                <a:gd name="T82" fmla="*/ 373 w 646"/>
                <a:gd name="T83" fmla="*/ 102 h 432"/>
                <a:gd name="T84" fmla="*/ 368 w 646"/>
                <a:gd name="T85" fmla="*/ 117 h 432"/>
                <a:gd name="T86" fmla="*/ 366 w 646"/>
                <a:gd name="T87" fmla="*/ 104 h 432"/>
                <a:gd name="T88" fmla="*/ 362 w 646"/>
                <a:gd name="T89" fmla="*/ 92 h 432"/>
                <a:gd name="T90" fmla="*/ 335 w 646"/>
                <a:gd name="T91" fmla="*/ 59 h 432"/>
                <a:gd name="T92" fmla="*/ 279 w 646"/>
                <a:gd name="T93" fmla="*/ 33 h 432"/>
                <a:gd name="T94" fmla="*/ 240 w 646"/>
                <a:gd name="T95" fmla="*/ 23 h 432"/>
                <a:gd name="T96" fmla="*/ 204 w 646"/>
                <a:gd name="T97" fmla="*/ 8 h 432"/>
                <a:gd name="T98" fmla="*/ 160 w 646"/>
                <a:gd name="T99" fmla="*/ 0 h 432"/>
                <a:gd name="T100" fmla="*/ 45 w 646"/>
                <a:gd name="T101" fmla="*/ 66 h 432"/>
                <a:gd name="T102" fmla="*/ 55 w 646"/>
                <a:gd name="T103" fmla="*/ 101 h 43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Lst>
              <a:rect l="0" t="0" r="r" b="b"/>
              <a:pathLst>
                <a:path w="646" h="432">
                  <a:moveTo>
                    <a:pt x="58" y="105"/>
                  </a:moveTo>
                  <a:lnTo>
                    <a:pt x="58" y="112"/>
                  </a:lnTo>
                  <a:lnTo>
                    <a:pt x="60" y="121"/>
                  </a:lnTo>
                  <a:lnTo>
                    <a:pt x="70" y="124"/>
                  </a:lnTo>
                  <a:lnTo>
                    <a:pt x="82" y="128"/>
                  </a:lnTo>
                  <a:lnTo>
                    <a:pt x="96" y="134"/>
                  </a:lnTo>
                  <a:lnTo>
                    <a:pt x="106" y="146"/>
                  </a:lnTo>
                  <a:lnTo>
                    <a:pt x="109" y="159"/>
                  </a:lnTo>
                  <a:lnTo>
                    <a:pt x="112" y="180"/>
                  </a:lnTo>
                  <a:lnTo>
                    <a:pt x="107" y="185"/>
                  </a:lnTo>
                  <a:lnTo>
                    <a:pt x="91" y="192"/>
                  </a:lnTo>
                  <a:lnTo>
                    <a:pt x="80" y="194"/>
                  </a:lnTo>
                  <a:lnTo>
                    <a:pt x="71" y="189"/>
                  </a:lnTo>
                  <a:lnTo>
                    <a:pt x="60" y="184"/>
                  </a:lnTo>
                  <a:lnTo>
                    <a:pt x="49" y="184"/>
                  </a:lnTo>
                  <a:lnTo>
                    <a:pt x="36" y="184"/>
                  </a:lnTo>
                  <a:lnTo>
                    <a:pt x="28" y="190"/>
                  </a:lnTo>
                  <a:lnTo>
                    <a:pt x="22" y="200"/>
                  </a:lnTo>
                  <a:lnTo>
                    <a:pt x="17" y="212"/>
                  </a:lnTo>
                  <a:lnTo>
                    <a:pt x="13" y="226"/>
                  </a:lnTo>
                  <a:lnTo>
                    <a:pt x="4" y="240"/>
                  </a:lnTo>
                  <a:lnTo>
                    <a:pt x="0" y="250"/>
                  </a:lnTo>
                  <a:lnTo>
                    <a:pt x="6" y="257"/>
                  </a:lnTo>
                  <a:lnTo>
                    <a:pt x="20" y="261"/>
                  </a:lnTo>
                  <a:lnTo>
                    <a:pt x="33" y="255"/>
                  </a:lnTo>
                  <a:lnTo>
                    <a:pt x="48" y="243"/>
                  </a:lnTo>
                  <a:lnTo>
                    <a:pt x="62" y="235"/>
                  </a:lnTo>
                  <a:lnTo>
                    <a:pt x="77" y="232"/>
                  </a:lnTo>
                  <a:lnTo>
                    <a:pt x="92" y="231"/>
                  </a:lnTo>
                  <a:lnTo>
                    <a:pt x="100" y="231"/>
                  </a:lnTo>
                  <a:lnTo>
                    <a:pt x="103" y="229"/>
                  </a:lnTo>
                  <a:lnTo>
                    <a:pt x="119" y="221"/>
                  </a:lnTo>
                  <a:lnTo>
                    <a:pt x="143" y="214"/>
                  </a:lnTo>
                  <a:lnTo>
                    <a:pt x="155" y="210"/>
                  </a:lnTo>
                  <a:lnTo>
                    <a:pt x="153" y="202"/>
                  </a:lnTo>
                  <a:lnTo>
                    <a:pt x="138" y="150"/>
                  </a:lnTo>
                  <a:lnTo>
                    <a:pt x="139" y="144"/>
                  </a:lnTo>
                  <a:lnTo>
                    <a:pt x="144" y="142"/>
                  </a:lnTo>
                  <a:lnTo>
                    <a:pt x="152" y="139"/>
                  </a:lnTo>
                  <a:lnTo>
                    <a:pt x="163" y="137"/>
                  </a:lnTo>
                  <a:lnTo>
                    <a:pt x="169" y="137"/>
                  </a:lnTo>
                  <a:lnTo>
                    <a:pt x="178" y="132"/>
                  </a:lnTo>
                  <a:lnTo>
                    <a:pt x="180" y="122"/>
                  </a:lnTo>
                  <a:lnTo>
                    <a:pt x="182" y="113"/>
                  </a:lnTo>
                  <a:lnTo>
                    <a:pt x="185" y="105"/>
                  </a:lnTo>
                  <a:lnTo>
                    <a:pt x="188" y="100"/>
                  </a:lnTo>
                  <a:lnTo>
                    <a:pt x="192" y="103"/>
                  </a:lnTo>
                  <a:lnTo>
                    <a:pt x="198" y="111"/>
                  </a:lnTo>
                  <a:lnTo>
                    <a:pt x="202" y="120"/>
                  </a:lnTo>
                  <a:lnTo>
                    <a:pt x="203" y="128"/>
                  </a:lnTo>
                  <a:lnTo>
                    <a:pt x="198" y="136"/>
                  </a:lnTo>
                  <a:lnTo>
                    <a:pt x="198" y="146"/>
                  </a:lnTo>
                  <a:lnTo>
                    <a:pt x="199" y="153"/>
                  </a:lnTo>
                  <a:lnTo>
                    <a:pt x="206" y="155"/>
                  </a:lnTo>
                  <a:lnTo>
                    <a:pt x="217" y="151"/>
                  </a:lnTo>
                  <a:lnTo>
                    <a:pt x="226" y="146"/>
                  </a:lnTo>
                  <a:lnTo>
                    <a:pt x="231" y="143"/>
                  </a:lnTo>
                  <a:lnTo>
                    <a:pt x="237" y="151"/>
                  </a:lnTo>
                  <a:lnTo>
                    <a:pt x="242" y="156"/>
                  </a:lnTo>
                  <a:lnTo>
                    <a:pt x="244" y="164"/>
                  </a:lnTo>
                  <a:lnTo>
                    <a:pt x="242" y="170"/>
                  </a:lnTo>
                  <a:lnTo>
                    <a:pt x="235" y="181"/>
                  </a:lnTo>
                  <a:lnTo>
                    <a:pt x="234" y="183"/>
                  </a:lnTo>
                  <a:lnTo>
                    <a:pt x="236" y="184"/>
                  </a:lnTo>
                  <a:lnTo>
                    <a:pt x="266" y="183"/>
                  </a:lnTo>
                  <a:lnTo>
                    <a:pt x="274" y="181"/>
                  </a:lnTo>
                  <a:lnTo>
                    <a:pt x="281" y="172"/>
                  </a:lnTo>
                  <a:lnTo>
                    <a:pt x="287" y="170"/>
                  </a:lnTo>
                  <a:lnTo>
                    <a:pt x="293" y="169"/>
                  </a:lnTo>
                  <a:lnTo>
                    <a:pt x="297" y="170"/>
                  </a:lnTo>
                  <a:lnTo>
                    <a:pt x="315" y="175"/>
                  </a:lnTo>
                  <a:lnTo>
                    <a:pt x="319" y="183"/>
                  </a:lnTo>
                  <a:lnTo>
                    <a:pt x="322" y="194"/>
                  </a:lnTo>
                  <a:lnTo>
                    <a:pt x="322" y="204"/>
                  </a:lnTo>
                  <a:lnTo>
                    <a:pt x="315" y="221"/>
                  </a:lnTo>
                  <a:lnTo>
                    <a:pt x="315" y="228"/>
                  </a:lnTo>
                  <a:lnTo>
                    <a:pt x="315" y="235"/>
                  </a:lnTo>
                  <a:lnTo>
                    <a:pt x="319" y="235"/>
                  </a:lnTo>
                  <a:lnTo>
                    <a:pt x="331" y="241"/>
                  </a:lnTo>
                  <a:lnTo>
                    <a:pt x="340" y="253"/>
                  </a:lnTo>
                  <a:lnTo>
                    <a:pt x="346" y="254"/>
                  </a:lnTo>
                  <a:lnTo>
                    <a:pt x="372" y="266"/>
                  </a:lnTo>
                  <a:lnTo>
                    <a:pt x="382" y="264"/>
                  </a:lnTo>
                  <a:lnTo>
                    <a:pt x="382" y="271"/>
                  </a:lnTo>
                  <a:lnTo>
                    <a:pt x="385" y="276"/>
                  </a:lnTo>
                  <a:lnTo>
                    <a:pt x="388" y="277"/>
                  </a:lnTo>
                  <a:lnTo>
                    <a:pt x="391" y="278"/>
                  </a:lnTo>
                  <a:lnTo>
                    <a:pt x="393" y="280"/>
                  </a:lnTo>
                  <a:lnTo>
                    <a:pt x="394" y="283"/>
                  </a:lnTo>
                  <a:lnTo>
                    <a:pt x="395" y="286"/>
                  </a:lnTo>
                  <a:lnTo>
                    <a:pt x="395" y="294"/>
                  </a:lnTo>
                  <a:lnTo>
                    <a:pt x="397" y="299"/>
                  </a:lnTo>
                  <a:lnTo>
                    <a:pt x="401" y="303"/>
                  </a:lnTo>
                  <a:lnTo>
                    <a:pt x="404" y="306"/>
                  </a:lnTo>
                  <a:lnTo>
                    <a:pt x="406" y="308"/>
                  </a:lnTo>
                  <a:lnTo>
                    <a:pt x="409" y="326"/>
                  </a:lnTo>
                  <a:lnTo>
                    <a:pt x="410" y="330"/>
                  </a:lnTo>
                  <a:lnTo>
                    <a:pt x="411" y="332"/>
                  </a:lnTo>
                  <a:lnTo>
                    <a:pt x="414" y="336"/>
                  </a:lnTo>
                  <a:lnTo>
                    <a:pt x="422" y="344"/>
                  </a:lnTo>
                  <a:lnTo>
                    <a:pt x="425" y="352"/>
                  </a:lnTo>
                  <a:lnTo>
                    <a:pt x="435" y="365"/>
                  </a:lnTo>
                  <a:lnTo>
                    <a:pt x="441" y="369"/>
                  </a:lnTo>
                  <a:lnTo>
                    <a:pt x="445" y="373"/>
                  </a:lnTo>
                  <a:lnTo>
                    <a:pt x="449" y="374"/>
                  </a:lnTo>
                  <a:lnTo>
                    <a:pt x="451" y="376"/>
                  </a:lnTo>
                  <a:lnTo>
                    <a:pt x="459" y="387"/>
                  </a:lnTo>
                  <a:lnTo>
                    <a:pt x="462" y="392"/>
                  </a:lnTo>
                  <a:lnTo>
                    <a:pt x="463" y="398"/>
                  </a:lnTo>
                  <a:lnTo>
                    <a:pt x="462" y="409"/>
                  </a:lnTo>
                  <a:lnTo>
                    <a:pt x="464" y="412"/>
                  </a:lnTo>
                  <a:lnTo>
                    <a:pt x="471" y="416"/>
                  </a:lnTo>
                  <a:lnTo>
                    <a:pt x="476" y="415"/>
                  </a:lnTo>
                  <a:lnTo>
                    <a:pt x="481" y="414"/>
                  </a:lnTo>
                  <a:lnTo>
                    <a:pt x="485" y="414"/>
                  </a:lnTo>
                  <a:lnTo>
                    <a:pt x="488" y="424"/>
                  </a:lnTo>
                  <a:lnTo>
                    <a:pt x="490" y="428"/>
                  </a:lnTo>
                  <a:lnTo>
                    <a:pt x="494" y="431"/>
                  </a:lnTo>
                  <a:lnTo>
                    <a:pt x="498" y="432"/>
                  </a:lnTo>
                  <a:lnTo>
                    <a:pt x="518" y="431"/>
                  </a:lnTo>
                  <a:lnTo>
                    <a:pt x="539" y="424"/>
                  </a:lnTo>
                  <a:lnTo>
                    <a:pt x="554" y="408"/>
                  </a:lnTo>
                  <a:lnTo>
                    <a:pt x="561" y="398"/>
                  </a:lnTo>
                  <a:lnTo>
                    <a:pt x="569" y="387"/>
                  </a:lnTo>
                  <a:lnTo>
                    <a:pt x="577" y="378"/>
                  </a:lnTo>
                  <a:lnTo>
                    <a:pt x="589" y="373"/>
                  </a:lnTo>
                  <a:lnTo>
                    <a:pt x="610" y="371"/>
                  </a:lnTo>
                  <a:lnTo>
                    <a:pt x="626" y="372"/>
                  </a:lnTo>
                  <a:lnTo>
                    <a:pt x="628" y="372"/>
                  </a:lnTo>
                  <a:lnTo>
                    <a:pt x="632" y="372"/>
                  </a:lnTo>
                  <a:lnTo>
                    <a:pt x="640" y="365"/>
                  </a:lnTo>
                  <a:lnTo>
                    <a:pt x="646" y="350"/>
                  </a:lnTo>
                  <a:lnTo>
                    <a:pt x="642" y="312"/>
                  </a:lnTo>
                  <a:lnTo>
                    <a:pt x="645" y="306"/>
                  </a:lnTo>
                  <a:lnTo>
                    <a:pt x="624" y="286"/>
                  </a:lnTo>
                  <a:lnTo>
                    <a:pt x="621" y="277"/>
                  </a:lnTo>
                  <a:lnTo>
                    <a:pt x="619" y="265"/>
                  </a:lnTo>
                  <a:lnTo>
                    <a:pt x="608" y="239"/>
                  </a:lnTo>
                  <a:lnTo>
                    <a:pt x="612" y="223"/>
                  </a:lnTo>
                  <a:lnTo>
                    <a:pt x="610" y="214"/>
                  </a:lnTo>
                  <a:lnTo>
                    <a:pt x="604" y="202"/>
                  </a:lnTo>
                  <a:lnTo>
                    <a:pt x="590" y="191"/>
                  </a:lnTo>
                  <a:lnTo>
                    <a:pt x="574" y="181"/>
                  </a:lnTo>
                  <a:lnTo>
                    <a:pt x="571" y="169"/>
                  </a:lnTo>
                  <a:lnTo>
                    <a:pt x="570" y="167"/>
                  </a:lnTo>
                  <a:lnTo>
                    <a:pt x="570" y="159"/>
                  </a:lnTo>
                  <a:lnTo>
                    <a:pt x="570" y="131"/>
                  </a:lnTo>
                  <a:lnTo>
                    <a:pt x="562" y="111"/>
                  </a:lnTo>
                  <a:lnTo>
                    <a:pt x="552" y="100"/>
                  </a:lnTo>
                  <a:lnTo>
                    <a:pt x="548" y="99"/>
                  </a:lnTo>
                  <a:lnTo>
                    <a:pt x="538" y="98"/>
                  </a:lnTo>
                  <a:lnTo>
                    <a:pt x="523" y="100"/>
                  </a:lnTo>
                  <a:lnTo>
                    <a:pt x="517" y="109"/>
                  </a:lnTo>
                  <a:lnTo>
                    <a:pt x="519" y="123"/>
                  </a:lnTo>
                  <a:lnTo>
                    <a:pt x="519" y="132"/>
                  </a:lnTo>
                  <a:lnTo>
                    <a:pt x="507" y="144"/>
                  </a:lnTo>
                  <a:lnTo>
                    <a:pt x="492" y="154"/>
                  </a:lnTo>
                  <a:lnTo>
                    <a:pt x="482" y="159"/>
                  </a:lnTo>
                  <a:lnTo>
                    <a:pt x="471" y="156"/>
                  </a:lnTo>
                  <a:lnTo>
                    <a:pt x="451" y="145"/>
                  </a:lnTo>
                  <a:lnTo>
                    <a:pt x="425" y="112"/>
                  </a:lnTo>
                  <a:lnTo>
                    <a:pt x="408" y="103"/>
                  </a:lnTo>
                  <a:lnTo>
                    <a:pt x="391" y="104"/>
                  </a:lnTo>
                  <a:lnTo>
                    <a:pt x="385" y="104"/>
                  </a:lnTo>
                  <a:lnTo>
                    <a:pt x="384" y="102"/>
                  </a:lnTo>
                  <a:lnTo>
                    <a:pt x="380" y="100"/>
                  </a:lnTo>
                  <a:lnTo>
                    <a:pt x="376" y="100"/>
                  </a:lnTo>
                  <a:lnTo>
                    <a:pt x="373" y="102"/>
                  </a:lnTo>
                  <a:lnTo>
                    <a:pt x="371" y="105"/>
                  </a:lnTo>
                  <a:lnTo>
                    <a:pt x="371" y="109"/>
                  </a:lnTo>
                  <a:lnTo>
                    <a:pt x="371" y="113"/>
                  </a:lnTo>
                  <a:lnTo>
                    <a:pt x="368" y="117"/>
                  </a:lnTo>
                  <a:lnTo>
                    <a:pt x="363" y="116"/>
                  </a:lnTo>
                  <a:lnTo>
                    <a:pt x="359" y="112"/>
                  </a:lnTo>
                  <a:lnTo>
                    <a:pt x="362" y="108"/>
                  </a:lnTo>
                  <a:lnTo>
                    <a:pt x="366" y="104"/>
                  </a:lnTo>
                  <a:lnTo>
                    <a:pt x="369" y="100"/>
                  </a:lnTo>
                  <a:lnTo>
                    <a:pt x="367" y="95"/>
                  </a:lnTo>
                  <a:lnTo>
                    <a:pt x="365" y="93"/>
                  </a:lnTo>
                  <a:lnTo>
                    <a:pt x="362" y="92"/>
                  </a:lnTo>
                  <a:lnTo>
                    <a:pt x="360" y="91"/>
                  </a:lnTo>
                  <a:lnTo>
                    <a:pt x="361" y="86"/>
                  </a:lnTo>
                  <a:lnTo>
                    <a:pt x="353" y="73"/>
                  </a:lnTo>
                  <a:lnTo>
                    <a:pt x="335" y="59"/>
                  </a:lnTo>
                  <a:lnTo>
                    <a:pt x="315" y="49"/>
                  </a:lnTo>
                  <a:lnTo>
                    <a:pt x="296" y="44"/>
                  </a:lnTo>
                  <a:lnTo>
                    <a:pt x="284" y="40"/>
                  </a:lnTo>
                  <a:lnTo>
                    <a:pt x="279" y="33"/>
                  </a:lnTo>
                  <a:lnTo>
                    <a:pt x="275" y="27"/>
                  </a:lnTo>
                  <a:lnTo>
                    <a:pt x="268" y="27"/>
                  </a:lnTo>
                  <a:lnTo>
                    <a:pt x="254" y="24"/>
                  </a:lnTo>
                  <a:lnTo>
                    <a:pt x="240" y="23"/>
                  </a:lnTo>
                  <a:lnTo>
                    <a:pt x="231" y="24"/>
                  </a:lnTo>
                  <a:lnTo>
                    <a:pt x="221" y="19"/>
                  </a:lnTo>
                  <a:lnTo>
                    <a:pt x="211" y="12"/>
                  </a:lnTo>
                  <a:lnTo>
                    <a:pt x="204" y="8"/>
                  </a:lnTo>
                  <a:lnTo>
                    <a:pt x="201" y="10"/>
                  </a:lnTo>
                  <a:lnTo>
                    <a:pt x="192" y="8"/>
                  </a:lnTo>
                  <a:lnTo>
                    <a:pt x="175" y="0"/>
                  </a:lnTo>
                  <a:lnTo>
                    <a:pt x="160" y="0"/>
                  </a:lnTo>
                  <a:lnTo>
                    <a:pt x="134" y="9"/>
                  </a:lnTo>
                  <a:lnTo>
                    <a:pt x="84" y="22"/>
                  </a:lnTo>
                  <a:lnTo>
                    <a:pt x="53" y="51"/>
                  </a:lnTo>
                  <a:lnTo>
                    <a:pt x="45" y="66"/>
                  </a:lnTo>
                  <a:lnTo>
                    <a:pt x="43" y="80"/>
                  </a:lnTo>
                  <a:lnTo>
                    <a:pt x="49" y="93"/>
                  </a:lnTo>
                  <a:lnTo>
                    <a:pt x="53" y="99"/>
                  </a:lnTo>
                  <a:lnTo>
                    <a:pt x="55" y="101"/>
                  </a:lnTo>
                  <a:lnTo>
                    <a:pt x="58" y="105"/>
                  </a:lnTo>
                  <a:close/>
                </a:path>
              </a:pathLst>
            </a:custGeom>
            <a:solidFill>
              <a:srgbClr val="92D050"/>
            </a:solid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solidFill>
                  <a:srgbClr val="92D050"/>
                </a:solidFill>
              </a:endParaRPr>
            </a:p>
          </xdr:txBody>
        </xdr:sp>
        <xdr:sp macro="" textlink="">
          <xdr:nvSpPr>
            <xdr:cNvPr id="88" name="Freeform 10">
              <a:extLst>
                <a:ext uri="{FF2B5EF4-FFF2-40B4-BE49-F238E27FC236}">
                  <a16:creationId xmlns:a16="http://schemas.microsoft.com/office/drawing/2014/main" id="{00000000-0008-0000-0100-000058000000}"/>
                </a:ext>
              </a:extLst>
            </xdr:cNvPr>
            <xdr:cNvSpPr>
              <a:spLocks/>
            </xdr:cNvSpPr>
          </xdr:nvSpPr>
          <xdr:spPr bwMode="auto">
            <a:xfrm>
              <a:off x="1989425" y="623785"/>
              <a:ext cx="1096053" cy="1302670"/>
            </a:xfrm>
            <a:custGeom>
              <a:avLst/>
              <a:gdLst>
                <a:gd name="T0" fmla="*/ 27 w 557"/>
                <a:gd name="T1" fmla="*/ 287 h 662"/>
                <a:gd name="T2" fmla="*/ 87 w 557"/>
                <a:gd name="T3" fmla="*/ 308 h 662"/>
                <a:gd name="T4" fmla="*/ 105 w 557"/>
                <a:gd name="T5" fmla="*/ 324 h 662"/>
                <a:gd name="T6" fmla="*/ 117 w 557"/>
                <a:gd name="T7" fmla="*/ 340 h 662"/>
                <a:gd name="T8" fmla="*/ 130 w 557"/>
                <a:gd name="T9" fmla="*/ 385 h 662"/>
                <a:gd name="T10" fmla="*/ 151 w 557"/>
                <a:gd name="T11" fmla="*/ 404 h 662"/>
                <a:gd name="T12" fmla="*/ 182 w 557"/>
                <a:gd name="T13" fmla="*/ 404 h 662"/>
                <a:gd name="T14" fmla="*/ 169 w 557"/>
                <a:gd name="T15" fmla="*/ 443 h 662"/>
                <a:gd name="T16" fmla="*/ 135 w 557"/>
                <a:gd name="T17" fmla="*/ 477 h 662"/>
                <a:gd name="T18" fmla="*/ 97 w 557"/>
                <a:gd name="T19" fmla="*/ 475 h 662"/>
                <a:gd name="T20" fmla="*/ 96 w 557"/>
                <a:gd name="T21" fmla="*/ 521 h 662"/>
                <a:gd name="T22" fmla="*/ 94 w 557"/>
                <a:gd name="T23" fmla="*/ 539 h 662"/>
                <a:gd name="T24" fmla="*/ 86 w 557"/>
                <a:gd name="T25" fmla="*/ 585 h 662"/>
                <a:gd name="T26" fmla="*/ 114 w 557"/>
                <a:gd name="T27" fmla="*/ 614 h 662"/>
                <a:gd name="T28" fmla="*/ 146 w 557"/>
                <a:gd name="T29" fmla="*/ 590 h 662"/>
                <a:gd name="T30" fmla="*/ 164 w 557"/>
                <a:gd name="T31" fmla="*/ 583 h 662"/>
                <a:gd name="T32" fmla="*/ 168 w 557"/>
                <a:gd name="T33" fmla="*/ 608 h 662"/>
                <a:gd name="T34" fmla="*/ 177 w 557"/>
                <a:gd name="T35" fmla="*/ 628 h 662"/>
                <a:gd name="T36" fmla="*/ 199 w 557"/>
                <a:gd name="T37" fmla="*/ 636 h 662"/>
                <a:gd name="T38" fmla="*/ 187 w 557"/>
                <a:gd name="T39" fmla="*/ 661 h 662"/>
                <a:gd name="T40" fmla="*/ 215 w 557"/>
                <a:gd name="T41" fmla="*/ 656 h 662"/>
                <a:gd name="T42" fmla="*/ 242 w 557"/>
                <a:gd name="T43" fmla="*/ 650 h 662"/>
                <a:gd name="T44" fmla="*/ 257 w 557"/>
                <a:gd name="T45" fmla="*/ 640 h 662"/>
                <a:gd name="T46" fmla="*/ 305 w 557"/>
                <a:gd name="T47" fmla="*/ 629 h 662"/>
                <a:gd name="T48" fmla="*/ 340 w 557"/>
                <a:gd name="T49" fmla="*/ 625 h 662"/>
                <a:gd name="T50" fmla="*/ 374 w 557"/>
                <a:gd name="T51" fmla="*/ 640 h 662"/>
                <a:gd name="T52" fmla="*/ 382 w 557"/>
                <a:gd name="T53" fmla="*/ 632 h 662"/>
                <a:gd name="T54" fmla="*/ 386 w 557"/>
                <a:gd name="T55" fmla="*/ 590 h 662"/>
                <a:gd name="T56" fmla="*/ 493 w 557"/>
                <a:gd name="T57" fmla="*/ 539 h 662"/>
                <a:gd name="T58" fmla="*/ 534 w 557"/>
                <a:gd name="T59" fmla="*/ 549 h 662"/>
                <a:gd name="T60" fmla="*/ 546 w 557"/>
                <a:gd name="T61" fmla="*/ 530 h 662"/>
                <a:gd name="T62" fmla="*/ 535 w 557"/>
                <a:gd name="T63" fmla="*/ 510 h 662"/>
                <a:gd name="T64" fmla="*/ 520 w 557"/>
                <a:gd name="T65" fmla="*/ 500 h 662"/>
                <a:gd name="T66" fmla="*/ 513 w 557"/>
                <a:gd name="T67" fmla="*/ 503 h 662"/>
                <a:gd name="T68" fmla="*/ 507 w 557"/>
                <a:gd name="T69" fmla="*/ 496 h 662"/>
                <a:gd name="T70" fmla="*/ 490 w 557"/>
                <a:gd name="T71" fmla="*/ 486 h 662"/>
                <a:gd name="T72" fmla="*/ 463 w 557"/>
                <a:gd name="T73" fmla="*/ 461 h 662"/>
                <a:gd name="T74" fmla="*/ 472 w 557"/>
                <a:gd name="T75" fmla="*/ 441 h 662"/>
                <a:gd name="T76" fmla="*/ 462 w 557"/>
                <a:gd name="T77" fmla="*/ 406 h 662"/>
                <a:gd name="T78" fmla="*/ 441 w 557"/>
                <a:gd name="T79" fmla="*/ 393 h 662"/>
                <a:gd name="T80" fmla="*/ 424 w 557"/>
                <a:gd name="T81" fmla="*/ 364 h 662"/>
                <a:gd name="T82" fmla="*/ 410 w 557"/>
                <a:gd name="T83" fmla="*/ 286 h 662"/>
                <a:gd name="T84" fmla="*/ 444 w 557"/>
                <a:gd name="T85" fmla="*/ 249 h 662"/>
                <a:gd name="T86" fmla="*/ 468 w 557"/>
                <a:gd name="T87" fmla="*/ 228 h 662"/>
                <a:gd name="T88" fmla="*/ 448 w 557"/>
                <a:gd name="T89" fmla="*/ 207 h 662"/>
                <a:gd name="T90" fmla="*/ 413 w 557"/>
                <a:gd name="T91" fmla="*/ 137 h 662"/>
                <a:gd name="T92" fmla="*/ 392 w 557"/>
                <a:gd name="T93" fmla="*/ 103 h 662"/>
                <a:gd name="T94" fmla="*/ 330 w 557"/>
                <a:gd name="T95" fmla="*/ 49 h 662"/>
                <a:gd name="T96" fmla="*/ 303 w 557"/>
                <a:gd name="T97" fmla="*/ 50 h 662"/>
                <a:gd name="T98" fmla="*/ 162 w 557"/>
                <a:gd name="T99" fmla="*/ 6 h 662"/>
                <a:gd name="T100" fmla="*/ 93 w 557"/>
                <a:gd name="T101" fmla="*/ 64 h 662"/>
                <a:gd name="T102" fmla="*/ 26 w 557"/>
                <a:gd name="T103" fmla="*/ 111 h 662"/>
                <a:gd name="T104" fmla="*/ 29 w 557"/>
                <a:gd name="T105" fmla="*/ 114 h 662"/>
                <a:gd name="T106" fmla="*/ 1 w 557"/>
                <a:gd name="T107" fmla="*/ 192 h 662"/>
                <a:gd name="T108" fmla="*/ 0 w 557"/>
                <a:gd name="T109" fmla="*/ 255 h 6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Lst>
              <a:rect l="0" t="0" r="r" b="b"/>
              <a:pathLst>
                <a:path w="557" h="662">
                  <a:moveTo>
                    <a:pt x="3" y="260"/>
                  </a:moveTo>
                  <a:lnTo>
                    <a:pt x="12" y="272"/>
                  </a:lnTo>
                  <a:lnTo>
                    <a:pt x="27" y="287"/>
                  </a:lnTo>
                  <a:lnTo>
                    <a:pt x="41" y="294"/>
                  </a:lnTo>
                  <a:lnTo>
                    <a:pt x="78" y="303"/>
                  </a:lnTo>
                  <a:lnTo>
                    <a:pt x="87" y="308"/>
                  </a:lnTo>
                  <a:lnTo>
                    <a:pt x="91" y="317"/>
                  </a:lnTo>
                  <a:lnTo>
                    <a:pt x="98" y="322"/>
                  </a:lnTo>
                  <a:lnTo>
                    <a:pt x="105" y="324"/>
                  </a:lnTo>
                  <a:lnTo>
                    <a:pt x="113" y="327"/>
                  </a:lnTo>
                  <a:lnTo>
                    <a:pt x="116" y="331"/>
                  </a:lnTo>
                  <a:lnTo>
                    <a:pt x="117" y="340"/>
                  </a:lnTo>
                  <a:lnTo>
                    <a:pt x="117" y="348"/>
                  </a:lnTo>
                  <a:lnTo>
                    <a:pt x="119" y="366"/>
                  </a:lnTo>
                  <a:lnTo>
                    <a:pt x="130" y="385"/>
                  </a:lnTo>
                  <a:lnTo>
                    <a:pt x="133" y="393"/>
                  </a:lnTo>
                  <a:lnTo>
                    <a:pt x="141" y="398"/>
                  </a:lnTo>
                  <a:lnTo>
                    <a:pt x="151" y="404"/>
                  </a:lnTo>
                  <a:lnTo>
                    <a:pt x="162" y="404"/>
                  </a:lnTo>
                  <a:lnTo>
                    <a:pt x="171" y="402"/>
                  </a:lnTo>
                  <a:lnTo>
                    <a:pt x="182" y="404"/>
                  </a:lnTo>
                  <a:lnTo>
                    <a:pt x="190" y="409"/>
                  </a:lnTo>
                  <a:lnTo>
                    <a:pt x="186" y="420"/>
                  </a:lnTo>
                  <a:lnTo>
                    <a:pt x="169" y="443"/>
                  </a:lnTo>
                  <a:lnTo>
                    <a:pt x="157" y="465"/>
                  </a:lnTo>
                  <a:lnTo>
                    <a:pt x="148" y="473"/>
                  </a:lnTo>
                  <a:lnTo>
                    <a:pt x="135" y="477"/>
                  </a:lnTo>
                  <a:lnTo>
                    <a:pt x="123" y="476"/>
                  </a:lnTo>
                  <a:lnTo>
                    <a:pt x="105" y="473"/>
                  </a:lnTo>
                  <a:lnTo>
                    <a:pt x="97" y="475"/>
                  </a:lnTo>
                  <a:lnTo>
                    <a:pt x="92" y="486"/>
                  </a:lnTo>
                  <a:lnTo>
                    <a:pt x="92" y="502"/>
                  </a:lnTo>
                  <a:lnTo>
                    <a:pt x="96" y="521"/>
                  </a:lnTo>
                  <a:lnTo>
                    <a:pt x="96" y="527"/>
                  </a:lnTo>
                  <a:lnTo>
                    <a:pt x="95" y="536"/>
                  </a:lnTo>
                  <a:lnTo>
                    <a:pt x="94" y="539"/>
                  </a:lnTo>
                  <a:lnTo>
                    <a:pt x="91" y="546"/>
                  </a:lnTo>
                  <a:lnTo>
                    <a:pt x="86" y="573"/>
                  </a:lnTo>
                  <a:lnTo>
                    <a:pt x="86" y="585"/>
                  </a:lnTo>
                  <a:lnTo>
                    <a:pt x="90" y="589"/>
                  </a:lnTo>
                  <a:lnTo>
                    <a:pt x="102" y="599"/>
                  </a:lnTo>
                  <a:lnTo>
                    <a:pt x="114" y="614"/>
                  </a:lnTo>
                  <a:lnTo>
                    <a:pt x="130" y="605"/>
                  </a:lnTo>
                  <a:lnTo>
                    <a:pt x="141" y="595"/>
                  </a:lnTo>
                  <a:lnTo>
                    <a:pt x="146" y="590"/>
                  </a:lnTo>
                  <a:lnTo>
                    <a:pt x="154" y="584"/>
                  </a:lnTo>
                  <a:lnTo>
                    <a:pt x="159" y="583"/>
                  </a:lnTo>
                  <a:lnTo>
                    <a:pt x="164" y="583"/>
                  </a:lnTo>
                  <a:lnTo>
                    <a:pt x="172" y="589"/>
                  </a:lnTo>
                  <a:lnTo>
                    <a:pt x="173" y="599"/>
                  </a:lnTo>
                  <a:lnTo>
                    <a:pt x="168" y="608"/>
                  </a:lnTo>
                  <a:lnTo>
                    <a:pt x="164" y="618"/>
                  </a:lnTo>
                  <a:lnTo>
                    <a:pt x="165" y="626"/>
                  </a:lnTo>
                  <a:lnTo>
                    <a:pt x="177" y="628"/>
                  </a:lnTo>
                  <a:lnTo>
                    <a:pt x="194" y="627"/>
                  </a:lnTo>
                  <a:lnTo>
                    <a:pt x="203" y="630"/>
                  </a:lnTo>
                  <a:lnTo>
                    <a:pt x="199" y="636"/>
                  </a:lnTo>
                  <a:lnTo>
                    <a:pt x="189" y="644"/>
                  </a:lnTo>
                  <a:lnTo>
                    <a:pt x="184" y="654"/>
                  </a:lnTo>
                  <a:lnTo>
                    <a:pt x="187" y="661"/>
                  </a:lnTo>
                  <a:lnTo>
                    <a:pt x="192" y="662"/>
                  </a:lnTo>
                  <a:lnTo>
                    <a:pt x="205" y="659"/>
                  </a:lnTo>
                  <a:lnTo>
                    <a:pt x="215" y="656"/>
                  </a:lnTo>
                  <a:lnTo>
                    <a:pt x="221" y="655"/>
                  </a:lnTo>
                  <a:lnTo>
                    <a:pt x="240" y="649"/>
                  </a:lnTo>
                  <a:lnTo>
                    <a:pt x="242" y="650"/>
                  </a:lnTo>
                  <a:lnTo>
                    <a:pt x="247" y="646"/>
                  </a:lnTo>
                  <a:lnTo>
                    <a:pt x="250" y="645"/>
                  </a:lnTo>
                  <a:lnTo>
                    <a:pt x="257" y="640"/>
                  </a:lnTo>
                  <a:lnTo>
                    <a:pt x="269" y="636"/>
                  </a:lnTo>
                  <a:lnTo>
                    <a:pt x="294" y="629"/>
                  </a:lnTo>
                  <a:lnTo>
                    <a:pt x="305" y="629"/>
                  </a:lnTo>
                  <a:lnTo>
                    <a:pt x="329" y="632"/>
                  </a:lnTo>
                  <a:lnTo>
                    <a:pt x="336" y="629"/>
                  </a:lnTo>
                  <a:lnTo>
                    <a:pt x="340" y="625"/>
                  </a:lnTo>
                  <a:lnTo>
                    <a:pt x="359" y="625"/>
                  </a:lnTo>
                  <a:lnTo>
                    <a:pt x="368" y="630"/>
                  </a:lnTo>
                  <a:lnTo>
                    <a:pt x="374" y="640"/>
                  </a:lnTo>
                  <a:lnTo>
                    <a:pt x="381" y="641"/>
                  </a:lnTo>
                  <a:lnTo>
                    <a:pt x="386" y="638"/>
                  </a:lnTo>
                  <a:lnTo>
                    <a:pt x="382" y="632"/>
                  </a:lnTo>
                  <a:lnTo>
                    <a:pt x="376" y="619"/>
                  </a:lnTo>
                  <a:lnTo>
                    <a:pt x="378" y="605"/>
                  </a:lnTo>
                  <a:lnTo>
                    <a:pt x="386" y="590"/>
                  </a:lnTo>
                  <a:lnTo>
                    <a:pt x="417" y="561"/>
                  </a:lnTo>
                  <a:lnTo>
                    <a:pt x="467" y="548"/>
                  </a:lnTo>
                  <a:lnTo>
                    <a:pt x="493" y="539"/>
                  </a:lnTo>
                  <a:lnTo>
                    <a:pt x="508" y="539"/>
                  </a:lnTo>
                  <a:lnTo>
                    <a:pt x="525" y="547"/>
                  </a:lnTo>
                  <a:lnTo>
                    <a:pt x="534" y="549"/>
                  </a:lnTo>
                  <a:lnTo>
                    <a:pt x="537" y="547"/>
                  </a:lnTo>
                  <a:lnTo>
                    <a:pt x="541" y="544"/>
                  </a:lnTo>
                  <a:lnTo>
                    <a:pt x="546" y="530"/>
                  </a:lnTo>
                  <a:lnTo>
                    <a:pt x="557" y="511"/>
                  </a:lnTo>
                  <a:lnTo>
                    <a:pt x="554" y="511"/>
                  </a:lnTo>
                  <a:lnTo>
                    <a:pt x="535" y="510"/>
                  </a:lnTo>
                  <a:lnTo>
                    <a:pt x="530" y="507"/>
                  </a:lnTo>
                  <a:lnTo>
                    <a:pt x="523" y="500"/>
                  </a:lnTo>
                  <a:lnTo>
                    <a:pt x="520" y="500"/>
                  </a:lnTo>
                  <a:lnTo>
                    <a:pt x="518" y="502"/>
                  </a:lnTo>
                  <a:lnTo>
                    <a:pt x="515" y="504"/>
                  </a:lnTo>
                  <a:lnTo>
                    <a:pt x="513" y="503"/>
                  </a:lnTo>
                  <a:lnTo>
                    <a:pt x="512" y="499"/>
                  </a:lnTo>
                  <a:lnTo>
                    <a:pt x="511" y="496"/>
                  </a:lnTo>
                  <a:lnTo>
                    <a:pt x="507" y="496"/>
                  </a:lnTo>
                  <a:lnTo>
                    <a:pt x="501" y="498"/>
                  </a:lnTo>
                  <a:lnTo>
                    <a:pt x="496" y="495"/>
                  </a:lnTo>
                  <a:lnTo>
                    <a:pt x="490" y="486"/>
                  </a:lnTo>
                  <a:lnTo>
                    <a:pt x="482" y="476"/>
                  </a:lnTo>
                  <a:lnTo>
                    <a:pt x="466" y="464"/>
                  </a:lnTo>
                  <a:lnTo>
                    <a:pt x="463" y="461"/>
                  </a:lnTo>
                  <a:lnTo>
                    <a:pt x="464" y="456"/>
                  </a:lnTo>
                  <a:lnTo>
                    <a:pt x="469" y="449"/>
                  </a:lnTo>
                  <a:lnTo>
                    <a:pt x="472" y="441"/>
                  </a:lnTo>
                  <a:lnTo>
                    <a:pt x="472" y="430"/>
                  </a:lnTo>
                  <a:lnTo>
                    <a:pt x="468" y="419"/>
                  </a:lnTo>
                  <a:lnTo>
                    <a:pt x="462" y="406"/>
                  </a:lnTo>
                  <a:lnTo>
                    <a:pt x="453" y="400"/>
                  </a:lnTo>
                  <a:lnTo>
                    <a:pt x="443" y="399"/>
                  </a:lnTo>
                  <a:lnTo>
                    <a:pt x="441" y="393"/>
                  </a:lnTo>
                  <a:lnTo>
                    <a:pt x="431" y="383"/>
                  </a:lnTo>
                  <a:lnTo>
                    <a:pt x="425" y="374"/>
                  </a:lnTo>
                  <a:lnTo>
                    <a:pt x="424" y="364"/>
                  </a:lnTo>
                  <a:lnTo>
                    <a:pt x="425" y="325"/>
                  </a:lnTo>
                  <a:lnTo>
                    <a:pt x="411" y="294"/>
                  </a:lnTo>
                  <a:lnTo>
                    <a:pt x="410" y="286"/>
                  </a:lnTo>
                  <a:lnTo>
                    <a:pt x="414" y="269"/>
                  </a:lnTo>
                  <a:lnTo>
                    <a:pt x="428" y="257"/>
                  </a:lnTo>
                  <a:lnTo>
                    <a:pt x="444" y="249"/>
                  </a:lnTo>
                  <a:lnTo>
                    <a:pt x="458" y="245"/>
                  </a:lnTo>
                  <a:lnTo>
                    <a:pt x="468" y="239"/>
                  </a:lnTo>
                  <a:lnTo>
                    <a:pt x="468" y="228"/>
                  </a:lnTo>
                  <a:lnTo>
                    <a:pt x="464" y="222"/>
                  </a:lnTo>
                  <a:lnTo>
                    <a:pt x="461" y="219"/>
                  </a:lnTo>
                  <a:lnTo>
                    <a:pt x="448" y="207"/>
                  </a:lnTo>
                  <a:lnTo>
                    <a:pt x="435" y="192"/>
                  </a:lnTo>
                  <a:lnTo>
                    <a:pt x="414" y="153"/>
                  </a:lnTo>
                  <a:lnTo>
                    <a:pt x="413" y="137"/>
                  </a:lnTo>
                  <a:lnTo>
                    <a:pt x="415" y="121"/>
                  </a:lnTo>
                  <a:lnTo>
                    <a:pt x="415" y="114"/>
                  </a:lnTo>
                  <a:lnTo>
                    <a:pt x="392" y="103"/>
                  </a:lnTo>
                  <a:lnTo>
                    <a:pt x="359" y="78"/>
                  </a:lnTo>
                  <a:lnTo>
                    <a:pt x="347" y="71"/>
                  </a:lnTo>
                  <a:lnTo>
                    <a:pt x="330" y="49"/>
                  </a:lnTo>
                  <a:lnTo>
                    <a:pt x="322" y="52"/>
                  </a:lnTo>
                  <a:lnTo>
                    <a:pt x="316" y="53"/>
                  </a:lnTo>
                  <a:lnTo>
                    <a:pt x="303" y="50"/>
                  </a:lnTo>
                  <a:lnTo>
                    <a:pt x="213" y="7"/>
                  </a:lnTo>
                  <a:lnTo>
                    <a:pt x="182" y="0"/>
                  </a:lnTo>
                  <a:lnTo>
                    <a:pt x="162" y="6"/>
                  </a:lnTo>
                  <a:lnTo>
                    <a:pt x="130" y="24"/>
                  </a:lnTo>
                  <a:lnTo>
                    <a:pt x="121" y="31"/>
                  </a:lnTo>
                  <a:lnTo>
                    <a:pt x="93" y="64"/>
                  </a:lnTo>
                  <a:lnTo>
                    <a:pt x="35" y="95"/>
                  </a:lnTo>
                  <a:lnTo>
                    <a:pt x="24" y="112"/>
                  </a:lnTo>
                  <a:lnTo>
                    <a:pt x="26" y="111"/>
                  </a:lnTo>
                  <a:lnTo>
                    <a:pt x="27" y="112"/>
                  </a:lnTo>
                  <a:lnTo>
                    <a:pt x="28" y="113"/>
                  </a:lnTo>
                  <a:lnTo>
                    <a:pt x="29" y="114"/>
                  </a:lnTo>
                  <a:lnTo>
                    <a:pt x="14" y="165"/>
                  </a:lnTo>
                  <a:lnTo>
                    <a:pt x="7" y="177"/>
                  </a:lnTo>
                  <a:lnTo>
                    <a:pt x="1" y="192"/>
                  </a:lnTo>
                  <a:lnTo>
                    <a:pt x="3" y="213"/>
                  </a:lnTo>
                  <a:lnTo>
                    <a:pt x="14" y="250"/>
                  </a:lnTo>
                  <a:lnTo>
                    <a:pt x="0" y="255"/>
                  </a:lnTo>
                  <a:lnTo>
                    <a:pt x="0" y="256"/>
                  </a:lnTo>
                  <a:lnTo>
                    <a:pt x="3" y="260"/>
                  </a:lnTo>
                  <a:close/>
                </a:path>
              </a:pathLst>
            </a:custGeom>
            <a:pattFill prst="solidDmnd">
              <a:fgClr>
                <a:srgbClr val="FF0000"/>
              </a:fgClr>
              <a:bgClr>
                <a:srgbClr val="FFC000"/>
              </a:bgClr>
            </a:patt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89" name="Freeform 11">
              <a:extLst>
                <a:ext uri="{FF2B5EF4-FFF2-40B4-BE49-F238E27FC236}">
                  <a16:creationId xmlns:a16="http://schemas.microsoft.com/office/drawing/2014/main" id="{00000000-0008-0000-0100-000059000000}"/>
                </a:ext>
              </a:extLst>
            </xdr:cNvPr>
            <xdr:cNvSpPr>
              <a:spLocks/>
            </xdr:cNvSpPr>
          </xdr:nvSpPr>
          <xdr:spPr bwMode="auto">
            <a:xfrm>
              <a:off x="1993360" y="1771001"/>
              <a:ext cx="1235765" cy="1428608"/>
            </a:xfrm>
            <a:custGeom>
              <a:avLst/>
              <a:gdLst>
                <a:gd name="T0" fmla="*/ 568 w 628"/>
                <a:gd name="T1" fmla="*/ 689 h 726"/>
                <a:gd name="T2" fmla="*/ 519 w 628"/>
                <a:gd name="T3" fmla="*/ 675 h 726"/>
                <a:gd name="T4" fmla="*/ 511 w 628"/>
                <a:gd name="T5" fmla="*/ 640 h 726"/>
                <a:gd name="T6" fmla="*/ 522 w 628"/>
                <a:gd name="T7" fmla="*/ 592 h 726"/>
                <a:gd name="T8" fmla="*/ 568 w 628"/>
                <a:gd name="T9" fmla="*/ 557 h 726"/>
                <a:gd name="T10" fmla="*/ 607 w 628"/>
                <a:gd name="T11" fmla="*/ 532 h 726"/>
                <a:gd name="T12" fmla="*/ 584 w 628"/>
                <a:gd name="T13" fmla="*/ 471 h 726"/>
                <a:gd name="T14" fmla="*/ 529 w 628"/>
                <a:gd name="T15" fmla="*/ 427 h 726"/>
                <a:gd name="T16" fmla="*/ 485 w 628"/>
                <a:gd name="T17" fmla="*/ 395 h 726"/>
                <a:gd name="T18" fmla="*/ 412 w 628"/>
                <a:gd name="T19" fmla="*/ 358 h 726"/>
                <a:gd name="T20" fmla="*/ 359 w 628"/>
                <a:gd name="T21" fmla="*/ 341 h 726"/>
                <a:gd name="T22" fmla="*/ 374 w 628"/>
                <a:gd name="T23" fmla="*/ 293 h 726"/>
                <a:gd name="T24" fmla="*/ 412 w 628"/>
                <a:gd name="T25" fmla="*/ 266 h 726"/>
                <a:gd name="T26" fmla="*/ 442 w 628"/>
                <a:gd name="T27" fmla="*/ 228 h 726"/>
                <a:gd name="T28" fmla="*/ 434 w 628"/>
                <a:gd name="T29" fmla="*/ 191 h 726"/>
                <a:gd name="T30" fmla="*/ 379 w 628"/>
                <a:gd name="T31" fmla="*/ 199 h 726"/>
                <a:gd name="T32" fmla="*/ 335 w 628"/>
                <a:gd name="T33" fmla="*/ 196 h 726"/>
                <a:gd name="T34" fmla="*/ 367 w 628"/>
                <a:gd name="T35" fmla="*/ 140 h 726"/>
                <a:gd name="T36" fmla="*/ 422 w 628"/>
                <a:gd name="T37" fmla="*/ 148 h 726"/>
                <a:gd name="T38" fmla="*/ 427 w 628"/>
                <a:gd name="T39" fmla="*/ 90 h 726"/>
                <a:gd name="T40" fmla="*/ 389 w 628"/>
                <a:gd name="T41" fmla="*/ 61 h 726"/>
                <a:gd name="T42" fmla="*/ 366 w 628"/>
                <a:gd name="T43" fmla="*/ 47 h 726"/>
                <a:gd name="T44" fmla="*/ 303 w 628"/>
                <a:gd name="T45" fmla="*/ 46 h 726"/>
                <a:gd name="T46" fmla="*/ 245 w 628"/>
                <a:gd name="T47" fmla="*/ 63 h 726"/>
                <a:gd name="T48" fmla="*/ 203 w 628"/>
                <a:gd name="T49" fmla="*/ 76 h 726"/>
                <a:gd name="T50" fmla="*/ 197 w 628"/>
                <a:gd name="T51" fmla="*/ 53 h 726"/>
                <a:gd name="T52" fmla="*/ 162 w 628"/>
                <a:gd name="T53" fmla="*/ 35 h 726"/>
                <a:gd name="T54" fmla="*/ 157 w 628"/>
                <a:gd name="T55" fmla="*/ 0 h 726"/>
                <a:gd name="T56" fmla="*/ 112 w 628"/>
                <a:gd name="T57" fmla="*/ 31 h 726"/>
                <a:gd name="T58" fmla="*/ 69 w 628"/>
                <a:gd name="T59" fmla="*/ 76 h 726"/>
                <a:gd name="T60" fmla="*/ 62 w 628"/>
                <a:gd name="T61" fmla="*/ 151 h 726"/>
                <a:gd name="T62" fmla="*/ 18 w 628"/>
                <a:gd name="T63" fmla="*/ 204 h 726"/>
                <a:gd name="T64" fmla="*/ 39 w 628"/>
                <a:gd name="T65" fmla="*/ 249 h 726"/>
                <a:gd name="T66" fmla="*/ 52 w 628"/>
                <a:gd name="T67" fmla="*/ 281 h 726"/>
                <a:gd name="T68" fmla="*/ 20 w 628"/>
                <a:gd name="T69" fmla="*/ 285 h 726"/>
                <a:gd name="T70" fmla="*/ 2 w 628"/>
                <a:gd name="T71" fmla="*/ 302 h 726"/>
                <a:gd name="T72" fmla="*/ 16 w 628"/>
                <a:gd name="T73" fmla="*/ 320 h 726"/>
                <a:gd name="T74" fmla="*/ 25 w 628"/>
                <a:gd name="T75" fmla="*/ 329 h 726"/>
                <a:gd name="T76" fmla="*/ 19 w 628"/>
                <a:gd name="T77" fmla="*/ 351 h 726"/>
                <a:gd name="T78" fmla="*/ 22 w 628"/>
                <a:gd name="T79" fmla="*/ 395 h 726"/>
                <a:gd name="T80" fmla="*/ 0 w 628"/>
                <a:gd name="T81" fmla="*/ 403 h 726"/>
                <a:gd name="T82" fmla="*/ 60 w 628"/>
                <a:gd name="T83" fmla="*/ 422 h 726"/>
                <a:gd name="T84" fmla="*/ 96 w 628"/>
                <a:gd name="T85" fmla="*/ 478 h 726"/>
                <a:gd name="T86" fmla="*/ 117 w 628"/>
                <a:gd name="T87" fmla="*/ 530 h 726"/>
                <a:gd name="T88" fmla="*/ 144 w 628"/>
                <a:gd name="T89" fmla="*/ 576 h 726"/>
                <a:gd name="T90" fmla="*/ 92 w 628"/>
                <a:gd name="T91" fmla="*/ 590 h 726"/>
                <a:gd name="T92" fmla="*/ 49 w 628"/>
                <a:gd name="T93" fmla="*/ 624 h 726"/>
                <a:gd name="T94" fmla="*/ 57 w 628"/>
                <a:gd name="T95" fmla="*/ 666 h 726"/>
                <a:gd name="T96" fmla="*/ 100 w 628"/>
                <a:gd name="T97" fmla="*/ 661 h 726"/>
                <a:gd name="T98" fmla="*/ 106 w 628"/>
                <a:gd name="T99" fmla="*/ 698 h 726"/>
                <a:gd name="T100" fmla="*/ 77 w 628"/>
                <a:gd name="T101" fmla="*/ 718 h 726"/>
                <a:gd name="T102" fmla="*/ 284 w 628"/>
                <a:gd name="T103" fmla="*/ 724 h 726"/>
                <a:gd name="T104" fmla="*/ 525 w 628"/>
                <a:gd name="T105" fmla="*/ 712 h 726"/>
                <a:gd name="T106" fmla="*/ 585 w 628"/>
                <a:gd name="T107" fmla="*/ 702 h 7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Lst>
              <a:rect l="0" t="0" r="r" b="b"/>
              <a:pathLst>
                <a:path w="628" h="726">
                  <a:moveTo>
                    <a:pt x="585" y="702"/>
                  </a:moveTo>
                  <a:lnTo>
                    <a:pt x="577" y="703"/>
                  </a:lnTo>
                  <a:lnTo>
                    <a:pt x="571" y="700"/>
                  </a:lnTo>
                  <a:lnTo>
                    <a:pt x="569" y="693"/>
                  </a:lnTo>
                  <a:lnTo>
                    <a:pt x="568" y="689"/>
                  </a:lnTo>
                  <a:lnTo>
                    <a:pt x="553" y="690"/>
                  </a:lnTo>
                  <a:lnTo>
                    <a:pt x="536" y="684"/>
                  </a:lnTo>
                  <a:lnTo>
                    <a:pt x="530" y="681"/>
                  </a:lnTo>
                  <a:lnTo>
                    <a:pt x="526" y="679"/>
                  </a:lnTo>
                  <a:lnTo>
                    <a:pt x="519" y="675"/>
                  </a:lnTo>
                  <a:lnTo>
                    <a:pt x="512" y="669"/>
                  </a:lnTo>
                  <a:lnTo>
                    <a:pt x="501" y="664"/>
                  </a:lnTo>
                  <a:lnTo>
                    <a:pt x="499" y="656"/>
                  </a:lnTo>
                  <a:lnTo>
                    <a:pt x="505" y="647"/>
                  </a:lnTo>
                  <a:lnTo>
                    <a:pt x="511" y="640"/>
                  </a:lnTo>
                  <a:lnTo>
                    <a:pt x="513" y="629"/>
                  </a:lnTo>
                  <a:lnTo>
                    <a:pt x="517" y="619"/>
                  </a:lnTo>
                  <a:lnTo>
                    <a:pt x="521" y="613"/>
                  </a:lnTo>
                  <a:lnTo>
                    <a:pt x="521" y="597"/>
                  </a:lnTo>
                  <a:lnTo>
                    <a:pt x="522" y="592"/>
                  </a:lnTo>
                  <a:lnTo>
                    <a:pt x="529" y="582"/>
                  </a:lnTo>
                  <a:lnTo>
                    <a:pt x="536" y="578"/>
                  </a:lnTo>
                  <a:lnTo>
                    <a:pt x="542" y="580"/>
                  </a:lnTo>
                  <a:lnTo>
                    <a:pt x="551" y="577"/>
                  </a:lnTo>
                  <a:lnTo>
                    <a:pt x="568" y="557"/>
                  </a:lnTo>
                  <a:lnTo>
                    <a:pt x="578" y="549"/>
                  </a:lnTo>
                  <a:lnTo>
                    <a:pt x="587" y="545"/>
                  </a:lnTo>
                  <a:lnTo>
                    <a:pt x="595" y="541"/>
                  </a:lnTo>
                  <a:lnTo>
                    <a:pt x="602" y="538"/>
                  </a:lnTo>
                  <a:lnTo>
                    <a:pt x="607" y="532"/>
                  </a:lnTo>
                  <a:lnTo>
                    <a:pt x="614" y="523"/>
                  </a:lnTo>
                  <a:lnTo>
                    <a:pt x="628" y="508"/>
                  </a:lnTo>
                  <a:lnTo>
                    <a:pt x="615" y="489"/>
                  </a:lnTo>
                  <a:lnTo>
                    <a:pt x="613" y="486"/>
                  </a:lnTo>
                  <a:lnTo>
                    <a:pt x="584" y="471"/>
                  </a:lnTo>
                  <a:lnTo>
                    <a:pt x="573" y="460"/>
                  </a:lnTo>
                  <a:lnTo>
                    <a:pt x="568" y="452"/>
                  </a:lnTo>
                  <a:lnTo>
                    <a:pt x="563" y="446"/>
                  </a:lnTo>
                  <a:lnTo>
                    <a:pt x="536" y="433"/>
                  </a:lnTo>
                  <a:lnTo>
                    <a:pt x="529" y="427"/>
                  </a:lnTo>
                  <a:lnTo>
                    <a:pt x="523" y="421"/>
                  </a:lnTo>
                  <a:lnTo>
                    <a:pt x="513" y="417"/>
                  </a:lnTo>
                  <a:lnTo>
                    <a:pt x="503" y="414"/>
                  </a:lnTo>
                  <a:lnTo>
                    <a:pt x="493" y="405"/>
                  </a:lnTo>
                  <a:lnTo>
                    <a:pt x="485" y="395"/>
                  </a:lnTo>
                  <a:lnTo>
                    <a:pt x="476" y="390"/>
                  </a:lnTo>
                  <a:lnTo>
                    <a:pt x="443" y="353"/>
                  </a:lnTo>
                  <a:lnTo>
                    <a:pt x="434" y="348"/>
                  </a:lnTo>
                  <a:lnTo>
                    <a:pt x="423" y="350"/>
                  </a:lnTo>
                  <a:lnTo>
                    <a:pt x="412" y="358"/>
                  </a:lnTo>
                  <a:lnTo>
                    <a:pt x="398" y="358"/>
                  </a:lnTo>
                  <a:lnTo>
                    <a:pt x="384" y="358"/>
                  </a:lnTo>
                  <a:lnTo>
                    <a:pt x="377" y="361"/>
                  </a:lnTo>
                  <a:lnTo>
                    <a:pt x="373" y="361"/>
                  </a:lnTo>
                  <a:lnTo>
                    <a:pt x="359" y="341"/>
                  </a:lnTo>
                  <a:lnTo>
                    <a:pt x="344" y="331"/>
                  </a:lnTo>
                  <a:lnTo>
                    <a:pt x="350" y="323"/>
                  </a:lnTo>
                  <a:lnTo>
                    <a:pt x="356" y="318"/>
                  </a:lnTo>
                  <a:lnTo>
                    <a:pt x="370" y="306"/>
                  </a:lnTo>
                  <a:lnTo>
                    <a:pt x="374" y="293"/>
                  </a:lnTo>
                  <a:lnTo>
                    <a:pt x="377" y="283"/>
                  </a:lnTo>
                  <a:lnTo>
                    <a:pt x="385" y="280"/>
                  </a:lnTo>
                  <a:lnTo>
                    <a:pt x="391" y="273"/>
                  </a:lnTo>
                  <a:lnTo>
                    <a:pt x="402" y="267"/>
                  </a:lnTo>
                  <a:lnTo>
                    <a:pt x="412" y="266"/>
                  </a:lnTo>
                  <a:lnTo>
                    <a:pt x="415" y="258"/>
                  </a:lnTo>
                  <a:lnTo>
                    <a:pt x="426" y="248"/>
                  </a:lnTo>
                  <a:lnTo>
                    <a:pt x="435" y="240"/>
                  </a:lnTo>
                  <a:lnTo>
                    <a:pt x="440" y="235"/>
                  </a:lnTo>
                  <a:lnTo>
                    <a:pt x="442" y="228"/>
                  </a:lnTo>
                  <a:lnTo>
                    <a:pt x="442" y="220"/>
                  </a:lnTo>
                  <a:lnTo>
                    <a:pt x="440" y="213"/>
                  </a:lnTo>
                  <a:lnTo>
                    <a:pt x="433" y="207"/>
                  </a:lnTo>
                  <a:lnTo>
                    <a:pt x="433" y="199"/>
                  </a:lnTo>
                  <a:lnTo>
                    <a:pt x="434" y="191"/>
                  </a:lnTo>
                  <a:lnTo>
                    <a:pt x="431" y="187"/>
                  </a:lnTo>
                  <a:lnTo>
                    <a:pt x="423" y="187"/>
                  </a:lnTo>
                  <a:lnTo>
                    <a:pt x="408" y="188"/>
                  </a:lnTo>
                  <a:lnTo>
                    <a:pt x="393" y="191"/>
                  </a:lnTo>
                  <a:lnTo>
                    <a:pt x="379" y="199"/>
                  </a:lnTo>
                  <a:lnTo>
                    <a:pt x="364" y="211"/>
                  </a:lnTo>
                  <a:lnTo>
                    <a:pt x="351" y="217"/>
                  </a:lnTo>
                  <a:lnTo>
                    <a:pt x="337" y="213"/>
                  </a:lnTo>
                  <a:lnTo>
                    <a:pt x="331" y="206"/>
                  </a:lnTo>
                  <a:lnTo>
                    <a:pt x="335" y="196"/>
                  </a:lnTo>
                  <a:lnTo>
                    <a:pt x="344" y="182"/>
                  </a:lnTo>
                  <a:lnTo>
                    <a:pt x="348" y="168"/>
                  </a:lnTo>
                  <a:lnTo>
                    <a:pt x="353" y="156"/>
                  </a:lnTo>
                  <a:lnTo>
                    <a:pt x="359" y="146"/>
                  </a:lnTo>
                  <a:lnTo>
                    <a:pt x="367" y="140"/>
                  </a:lnTo>
                  <a:lnTo>
                    <a:pt x="380" y="140"/>
                  </a:lnTo>
                  <a:lnTo>
                    <a:pt x="391" y="140"/>
                  </a:lnTo>
                  <a:lnTo>
                    <a:pt x="402" y="145"/>
                  </a:lnTo>
                  <a:lnTo>
                    <a:pt x="411" y="150"/>
                  </a:lnTo>
                  <a:lnTo>
                    <a:pt x="422" y="148"/>
                  </a:lnTo>
                  <a:lnTo>
                    <a:pt x="438" y="141"/>
                  </a:lnTo>
                  <a:lnTo>
                    <a:pt x="443" y="136"/>
                  </a:lnTo>
                  <a:lnTo>
                    <a:pt x="440" y="115"/>
                  </a:lnTo>
                  <a:lnTo>
                    <a:pt x="437" y="102"/>
                  </a:lnTo>
                  <a:lnTo>
                    <a:pt x="427" y="90"/>
                  </a:lnTo>
                  <a:lnTo>
                    <a:pt x="413" y="84"/>
                  </a:lnTo>
                  <a:lnTo>
                    <a:pt x="401" y="80"/>
                  </a:lnTo>
                  <a:lnTo>
                    <a:pt x="391" y="77"/>
                  </a:lnTo>
                  <a:lnTo>
                    <a:pt x="389" y="68"/>
                  </a:lnTo>
                  <a:lnTo>
                    <a:pt x="389" y="61"/>
                  </a:lnTo>
                  <a:lnTo>
                    <a:pt x="386" y="57"/>
                  </a:lnTo>
                  <a:lnTo>
                    <a:pt x="384" y="55"/>
                  </a:lnTo>
                  <a:lnTo>
                    <a:pt x="379" y="58"/>
                  </a:lnTo>
                  <a:lnTo>
                    <a:pt x="372" y="57"/>
                  </a:lnTo>
                  <a:lnTo>
                    <a:pt x="366" y="47"/>
                  </a:lnTo>
                  <a:lnTo>
                    <a:pt x="357" y="42"/>
                  </a:lnTo>
                  <a:lnTo>
                    <a:pt x="338" y="42"/>
                  </a:lnTo>
                  <a:lnTo>
                    <a:pt x="334" y="46"/>
                  </a:lnTo>
                  <a:lnTo>
                    <a:pt x="327" y="49"/>
                  </a:lnTo>
                  <a:lnTo>
                    <a:pt x="303" y="46"/>
                  </a:lnTo>
                  <a:lnTo>
                    <a:pt x="292" y="46"/>
                  </a:lnTo>
                  <a:lnTo>
                    <a:pt x="267" y="53"/>
                  </a:lnTo>
                  <a:lnTo>
                    <a:pt x="255" y="57"/>
                  </a:lnTo>
                  <a:lnTo>
                    <a:pt x="248" y="62"/>
                  </a:lnTo>
                  <a:lnTo>
                    <a:pt x="245" y="63"/>
                  </a:lnTo>
                  <a:lnTo>
                    <a:pt x="240" y="67"/>
                  </a:lnTo>
                  <a:lnTo>
                    <a:pt x="238" y="66"/>
                  </a:lnTo>
                  <a:lnTo>
                    <a:pt x="219" y="72"/>
                  </a:lnTo>
                  <a:lnTo>
                    <a:pt x="213" y="73"/>
                  </a:lnTo>
                  <a:lnTo>
                    <a:pt x="203" y="76"/>
                  </a:lnTo>
                  <a:lnTo>
                    <a:pt x="190" y="79"/>
                  </a:lnTo>
                  <a:lnTo>
                    <a:pt x="185" y="78"/>
                  </a:lnTo>
                  <a:lnTo>
                    <a:pt x="182" y="71"/>
                  </a:lnTo>
                  <a:lnTo>
                    <a:pt x="187" y="61"/>
                  </a:lnTo>
                  <a:lnTo>
                    <a:pt x="197" y="53"/>
                  </a:lnTo>
                  <a:lnTo>
                    <a:pt x="201" y="47"/>
                  </a:lnTo>
                  <a:lnTo>
                    <a:pt x="192" y="44"/>
                  </a:lnTo>
                  <a:lnTo>
                    <a:pt x="175" y="45"/>
                  </a:lnTo>
                  <a:lnTo>
                    <a:pt x="163" y="43"/>
                  </a:lnTo>
                  <a:lnTo>
                    <a:pt x="162" y="35"/>
                  </a:lnTo>
                  <a:lnTo>
                    <a:pt x="166" y="25"/>
                  </a:lnTo>
                  <a:lnTo>
                    <a:pt x="171" y="16"/>
                  </a:lnTo>
                  <a:lnTo>
                    <a:pt x="170" y="6"/>
                  </a:lnTo>
                  <a:lnTo>
                    <a:pt x="162" y="0"/>
                  </a:lnTo>
                  <a:lnTo>
                    <a:pt x="157" y="0"/>
                  </a:lnTo>
                  <a:lnTo>
                    <a:pt x="152" y="1"/>
                  </a:lnTo>
                  <a:lnTo>
                    <a:pt x="144" y="7"/>
                  </a:lnTo>
                  <a:lnTo>
                    <a:pt x="139" y="12"/>
                  </a:lnTo>
                  <a:lnTo>
                    <a:pt x="128" y="22"/>
                  </a:lnTo>
                  <a:lnTo>
                    <a:pt x="112" y="31"/>
                  </a:lnTo>
                  <a:lnTo>
                    <a:pt x="101" y="48"/>
                  </a:lnTo>
                  <a:lnTo>
                    <a:pt x="92" y="56"/>
                  </a:lnTo>
                  <a:lnTo>
                    <a:pt x="81" y="63"/>
                  </a:lnTo>
                  <a:lnTo>
                    <a:pt x="75" y="68"/>
                  </a:lnTo>
                  <a:lnTo>
                    <a:pt x="69" y="76"/>
                  </a:lnTo>
                  <a:lnTo>
                    <a:pt x="68" y="88"/>
                  </a:lnTo>
                  <a:lnTo>
                    <a:pt x="72" y="102"/>
                  </a:lnTo>
                  <a:lnTo>
                    <a:pt x="77" y="111"/>
                  </a:lnTo>
                  <a:lnTo>
                    <a:pt x="80" y="120"/>
                  </a:lnTo>
                  <a:lnTo>
                    <a:pt x="62" y="151"/>
                  </a:lnTo>
                  <a:lnTo>
                    <a:pt x="33" y="177"/>
                  </a:lnTo>
                  <a:lnTo>
                    <a:pt x="34" y="181"/>
                  </a:lnTo>
                  <a:lnTo>
                    <a:pt x="34" y="189"/>
                  </a:lnTo>
                  <a:lnTo>
                    <a:pt x="22" y="196"/>
                  </a:lnTo>
                  <a:lnTo>
                    <a:pt x="18" y="204"/>
                  </a:lnTo>
                  <a:lnTo>
                    <a:pt x="15" y="213"/>
                  </a:lnTo>
                  <a:lnTo>
                    <a:pt x="17" y="220"/>
                  </a:lnTo>
                  <a:lnTo>
                    <a:pt x="31" y="232"/>
                  </a:lnTo>
                  <a:lnTo>
                    <a:pt x="37" y="239"/>
                  </a:lnTo>
                  <a:lnTo>
                    <a:pt x="39" y="249"/>
                  </a:lnTo>
                  <a:lnTo>
                    <a:pt x="40" y="255"/>
                  </a:lnTo>
                  <a:lnTo>
                    <a:pt x="42" y="264"/>
                  </a:lnTo>
                  <a:lnTo>
                    <a:pt x="47" y="272"/>
                  </a:lnTo>
                  <a:lnTo>
                    <a:pt x="52" y="278"/>
                  </a:lnTo>
                  <a:lnTo>
                    <a:pt x="52" y="281"/>
                  </a:lnTo>
                  <a:lnTo>
                    <a:pt x="49" y="290"/>
                  </a:lnTo>
                  <a:lnTo>
                    <a:pt x="48" y="294"/>
                  </a:lnTo>
                  <a:lnTo>
                    <a:pt x="46" y="298"/>
                  </a:lnTo>
                  <a:lnTo>
                    <a:pt x="41" y="297"/>
                  </a:lnTo>
                  <a:lnTo>
                    <a:pt x="20" y="285"/>
                  </a:lnTo>
                  <a:lnTo>
                    <a:pt x="12" y="283"/>
                  </a:lnTo>
                  <a:lnTo>
                    <a:pt x="8" y="288"/>
                  </a:lnTo>
                  <a:lnTo>
                    <a:pt x="7" y="290"/>
                  </a:lnTo>
                  <a:lnTo>
                    <a:pt x="3" y="298"/>
                  </a:lnTo>
                  <a:lnTo>
                    <a:pt x="2" y="302"/>
                  </a:lnTo>
                  <a:lnTo>
                    <a:pt x="4" y="307"/>
                  </a:lnTo>
                  <a:lnTo>
                    <a:pt x="6" y="311"/>
                  </a:lnTo>
                  <a:lnTo>
                    <a:pt x="13" y="315"/>
                  </a:lnTo>
                  <a:lnTo>
                    <a:pt x="15" y="320"/>
                  </a:lnTo>
                  <a:lnTo>
                    <a:pt x="16" y="320"/>
                  </a:lnTo>
                  <a:lnTo>
                    <a:pt x="18" y="321"/>
                  </a:lnTo>
                  <a:lnTo>
                    <a:pt x="22" y="320"/>
                  </a:lnTo>
                  <a:lnTo>
                    <a:pt x="23" y="320"/>
                  </a:lnTo>
                  <a:lnTo>
                    <a:pt x="25" y="325"/>
                  </a:lnTo>
                  <a:lnTo>
                    <a:pt x="25" y="329"/>
                  </a:lnTo>
                  <a:lnTo>
                    <a:pt x="24" y="333"/>
                  </a:lnTo>
                  <a:lnTo>
                    <a:pt x="23" y="337"/>
                  </a:lnTo>
                  <a:lnTo>
                    <a:pt x="22" y="340"/>
                  </a:lnTo>
                  <a:lnTo>
                    <a:pt x="20" y="348"/>
                  </a:lnTo>
                  <a:lnTo>
                    <a:pt x="19" y="351"/>
                  </a:lnTo>
                  <a:lnTo>
                    <a:pt x="26" y="360"/>
                  </a:lnTo>
                  <a:lnTo>
                    <a:pt x="33" y="366"/>
                  </a:lnTo>
                  <a:lnTo>
                    <a:pt x="37" y="370"/>
                  </a:lnTo>
                  <a:lnTo>
                    <a:pt x="36" y="376"/>
                  </a:lnTo>
                  <a:lnTo>
                    <a:pt x="22" y="395"/>
                  </a:lnTo>
                  <a:lnTo>
                    <a:pt x="20" y="398"/>
                  </a:lnTo>
                  <a:lnTo>
                    <a:pt x="16" y="398"/>
                  </a:lnTo>
                  <a:lnTo>
                    <a:pt x="11" y="396"/>
                  </a:lnTo>
                  <a:lnTo>
                    <a:pt x="8" y="396"/>
                  </a:lnTo>
                  <a:lnTo>
                    <a:pt x="0" y="403"/>
                  </a:lnTo>
                  <a:lnTo>
                    <a:pt x="4" y="411"/>
                  </a:lnTo>
                  <a:lnTo>
                    <a:pt x="14" y="416"/>
                  </a:lnTo>
                  <a:lnTo>
                    <a:pt x="25" y="418"/>
                  </a:lnTo>
                  <a:lnTo>
                    <a:pt x="49" y="418"/>
                  </a:lnTo>
                  <a:lnTo>
                    <a:pt x="60" y="422"/>
                  </a:lnTo>
                  <a:lnTo>
                    <a:pt x="64" y="432"/>
                  </a:lnTo>
                  <a:lnTo>
                    <a:pt x="63" y="434"/>
                  </a:lnTo>
                  <a:lnTo>
                    <a:pt x="86" y="469"/>
                  </a:lnTo>
                  <a:lnTo>
                    <a:pt x="94" y="477"/>
                  </a:lnTo>
                  <a:lnTo>
                    <a:pt x="96" y="478"/>
                  </a:lnTo>
                  <a:lnTo>
                    <a:pt x="97" y="481"/>
                  </a:lnTo>
                  <a:lnTo>
                    <a:pt x="100" y="490"/>
                  </a:lnTo>
                  <a:lnTo>
                    <a:pt x="101" y="515"/>
                  </a:lnTo>
                  <a:lnTo>
                    <a:pt x="106" y="522"/>
                  </a:lnTo>
                  <a:lnTo>
                    <a:pt x="117" y="530"/>
                  </a:lnTo>
                  <a:lnTo>
                    <a:pt x="149" y="549"/>
                  </a:lnTo>
                  <a:lnTo>
                    <a:pt x="156" y="557"/>
                  </a:lnTo>
                  <a:lnTo>
                    <a:pt x="156" y="566"/>
                  </a:lnTo>
                  <a:lnTo>
                    <a:pt x="150" y="573"/>
                  </a:lnTo>
                  <a:lnTo>
                    <a:pt x="144" y="576"/>
                  </a:lnTo>
                  <a:lnTo>
                    <a:pt x="134" y="577"/>
                  </a:lnTo>
                  <a:lnTo>
                    <a:pt x="127" y="585"/>
                  </a:lnTo>
                  <a:lnTo>
                    <a:pt x="117" y="592"/>
                  </a:lnTo>
                  <a:lnTo>
                    <a:pt x="103" y="592"/>
                  </a:lnTo>
                  <a:lnTo>
                    <a:pt x="92" y="590"/>
                  </a:lnTo>
                  <a:lnTo>
                    <a:pt x="82" y="587"/>
                  </a:lnTo>
                  <a:lnTo>
                    <a:pt x="71" y="592"/>
                  </a:lnTo>
                  <a:lnTo>
                    <a:pt x="61" y="601"/>
                  </a:lnTo>
                  <a:lnTo>
                    <a:pt x="56" y="609"/>
                  </a:lnTo>
                  <a:lnTo>
                    <a:pt x="49" y="624"/>
                  </a:lnTo>
                  <a:lnTo>
                    <a:pt x="47" y="628"/>
                  </a:lnTo>
                  <a:lnTo>
                    <a:pt x="51" y="634"/>
                  </a:lnTo>
                  <a:lnTo>
                    <a:pt x="54" y="657"/>
                  </a:lnTo>
                  <a:lnTo>
                    <a:pt x="53" y="665"/>
                  </a:lnTo>
                  <a:lnTo>
                    <a:pt x="57" y="666"/>
                  </a:lnTo>
                  <a:lnTo>
                    <a:pt x="61" y="663"/>
                  </a:lnTo>
                  <a:lnTo>
                    <a:pt x="66" y="661"/>
                  </a:lnTo>
                  <a:lnTo>
                    <a:pt x="75" y="647"/>
                  </a:lnTo>
                  <a:lnTo>
                    <a:pt x="82" y="648"/>
                  </a:lnTo>
                  <a:lnTo>
                    <a:pt x="100" y="661"/>
                  </a:lnTo>
                  <a:lnTo>
                    <a:pt x="108" y="668"/>
                  </a:lnTo>
                  <a:lnTo>
                    <a:pt x="112" y="677"/>
                  </a:lnTo>
                  <a:lnTo>
                    <a:pt x="111" y="686"/>
                  </a:lnTo>
                  <a:lnTo>
                    <a:pt x="109" y="692"/>
                  </a:lnTo>
                  <a:lnTo>
                    <a:pt x="106" y="698"/>
                  </a:lnTo>
                  <a:lnTo>
                    <a:pt x="101" y="701"/>
                  </a:lnTo>
                  <a:lnTo>
                    <a:pt x="88" y="701"/>
                  </a:lnTo>
                  <a:lnTo>
                    <a:pt x="82" y="705"/>
                  </a:lnTo>
                  <a:lnTo>
                    <a:pt x="79" y="711"/>
                  </a:lnTo>
                  <a:lnTo>
                    <a:pt x="77" y="718"/>
                  </a:lnTo>
                  <a:lnTo>
                    <a:pt x="77" y="723"/>
                  </a:lnTo>
                  <a:lnTo>
                    <a:pt x="76" y="726"/>
                  </a:lnTo>
                  <a:lnTo>
                    <a:pt x="113" y="725"/>
                  </a:lnTo>
                  <a:lnTo>
                    <a:pt x="189" y="724"/>
                  </a:lnTo>
                  <a:lnTo>
                    <a:pt x="284" y="724"/>
                  </a:lnTo>
                  <a:lnTo>
                    <a:pt x="372" y="723"/>
                  </a:lnTo>
                  <a:lnTo>
                    <a:pt x="456" y="723"/>
                  </a:lnTo>
                  <a:lnTo>
                    <a:pt x="517" y="722"/>
                  </a:lnTo>
                  <a:lnTo>
                    <a:pt x="522" y="719"/>
                  </a:lnTo>
                  <a:lnTo>
                    <a:pt x="525" y="712"/>
                  </a:lnTo>
                  <a:lnTo>
                    <a:pt x="531" y="710"/>
                  </a:lnTo>
                  <a:lnTo>
                    <a:pt x="581" y="712"/>
                  </a:lnTo>
                  <a:lnTo>
                    <a:pt x="589" y="715"/>
                  </a:lnTo>
                  <a:lnTo>
                    <a:pt x="589" y="710"/>
                  </a:lnTo>
                  <a:lnTo>
                    <a:pt x="585" y="702"/>
                  </a:lnTo>
                  <a:close/>
                </a:path>
              </a:pathLst>
            </a:custGeom>
            <a:pattFill prst="lgCheck">
              <a:fgClr>
                <a:srgbClr val="00B050"/>
              </a:fgClr>
              <a:bgClr>
                <a:srgbClr val="FFC000"/>
              </a:bgClr>
            </a:patt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90" name="Freeform 12">
              <a:extLst>
                <a:ext uri="{FF2B5EF4-FFF2-40B4-BE49-F238E27FC236}">
                  <a16:creationId xmlns:a16="http://schemas.microsoft.com/office/drawing/2014/main" id="{00000000-0008-0000-0100-00005A000000}"/>
                </a:ext>
              </a:extLst>
            </xdr:cNvPr>
            <xdr:cNvSpPr>
              <a:spLocks/>
            </xdr:cNvSpPr>
          </xdr:nvSpPr>
          <xdr:spPr bwMode="auto">
            <a:xfrm>
              <a:off x="0" y="2914280"/>
              <a:ext cx="2213752" cy="1530932"/>
            </a:xfrm>
            <a:custGeom>
              <a:avLst/>
              <a:gdLst>
                <a:gd name="T0" fmla="*/ 42 w 1125"/>
                <a:gd name="T1" fmla="*/ 414 h 778"/>
                <a:gd name="T2" fmla="*/ 81 w 1125"/>
                <a:gd name="T3" fmla="*/ 416 h 778"/>
                <a:gd name="T4" fmla="*/ 157 w 1125"/>
                <a:gd name="T5" fmla="*/ 420 h 778"/>
                <a:gd name="T6" fmla="*/ 172 w 1125"/>
                <a:gd name="T7" fmla="*/ 455 h 778"/>
                <a:gd name="T8" fmla="*/ 182 w 1125"/>
                <a:gd name="T9" fmla="*/ 494 h 778"/>
                <a:gd name="T10" fmla="*/ 214 w 1125"/>
                <a:gd name="T11" fmla="*/ 514 h 778"/>
                <a:gd name="T12" fmla="*/ 228 w 1125"/>
                <a:gd name="T13" fmla="*/ 587 h 778"/>
                <a:gd name="T14" fmla="*/ 272 w 1125"/>
                <a:gd name="T15" fmla="*/ 593 h 778"/>
                <a:gd name="T16" fmla="*/ 282 w 1125"/>
                <a:gd name="T17" fmla="*/ 631 h 778"/>
                <a:gd name="T18" fmla="*/ 309 w 1125"/>
                <a:gd name="T19" fmla="*/ 638 h 778"/>
                <a:gd name="T20" fmla="*/ 332 w 1125"/>
                <a:gd name="T21" fmla="*/ 661 h 778"/>
                <a:gd name="T22" fmla="*/ 372 w 1125"/>
                <a:gd name="T23" fmla="*/ 659 h 778"/>
                <a:gd name="T24" fmla="*/ 398 w 1125"/>
                <a:gd name="T25" fmla="*/ 641 h 778"/>
                <a:gd name="T26" fmla="*/ 449 w 1125"/>
                <a:gd name="T27" fmla="*/ 702 h 778"/>
                <a:gd name="T28" fmla="*/ 478 w 1125"/>
                <a:gd name="T29" fmla="*/ 657 h 778"/>
                <a:gd name="T30" fmla="*/ 565 w 1125"/>
                <a:gd name="T31" fmla="*/ 615 h 778"/>
                <a:gd name="T32" fmla="*/ 600 w 1125"/>
                <a:gd name="T33" fmla="*/ 596 h 778"/>
                <a:gd name="T34" fmla="*/ 709 w 1125"/>
                <a:gd name="T35" fmla="*/ 560 h 778"/>
                <a:gd name="T36" fmla="*/ 748 w 1125"/>
                <a:gd name="T37" fmla="*/ 569 h 778"/>
                <a:gd name="T38" fmla="*/ 862 w 1125"/>
                <a:gd name="T39" fmla="*/ 595 h 778"/>
                <a:gd name="T40" fmla="*/ 921 w 1125"/>
                <a:gd name="T41" fmla="*/ 603 h 778"/>
                <a:gd name="T42" fmla="*/ 999 w 1125"/>
                <a:gd name="T43" fmla="*/ 681 h 778"/>
                <a:gd name="T44" fmla="*/ 1074 w 1125"/>
                <a:gd name="T45" fmla="*/ 698 h 778"/>
                <a:gd name="T46" fmla="*/ 1070 w 1125"/>
                <a:gd name="T47" fmla="*/ 659 h 778"/>
                <a:gd name="T48" fmla="*/ 1079 w 1125"/>
                <a:gd name="T49" fmla="*/ 550 h 778"/>
                <a:gd name="T50" fmla="*/ 1079 w 1125"/>
                <a:gd name="T51" fmla="*/ 433 h 778"/>
                <a:gd name="T52" fmla="*/ 1049 w 1125"/>
                <a:gd name="T53" fmla="*/ 415 h 778"/>
                <a:gd name="T54" fmla="*/ 1074 w 1125"/>
                <a:gd name="T55" fmla="*/ 369 h 778"/>
                <a:gd name="T56" fmla="*/ 1025 w 1125"/>
                <a:gd name="T57" fmla="*/ 325 h 778"/>
                <a:gd name="T58" fmla="*/ 1020 w 1125"/>
                <a:gd name="T59" fmla="*/ 257 h 778"/>
                <a:gd name="T60" fmla="*/ 1036 w 1125"/>
                <a:gd name="T61" fmla="*/ 193 h 778"/>
                <a:gd name="T62" fmla="*/ 1081 w 1125"/>
                <a:gd name="T63" fmla="*/ 145 h 778"/>
                <a:gd name="T64" fmla="*/ 1125 w 1125"/>
                <a:gd name="T65" fmla="*/ 96 h 778"/>
                <a:gd name="T66" fmla="*/ 1060 w 1125"/>
                <a:gd name="T67" fmla="*/ 47 h 778"/>
                <a:gd name="T68" fmla="*/ 967 w 1125"/>
                <a:gd name="T69" fmla="*/ 3 h 778"/>
                <a:gd name="T70" fmla="*/ 866 w 1125"/>
                <a:gd name="T71" fmla="*/ 71 h 778"/>
                <a:gd name="T72" fmla="*/ 779 w 1125"/>
                <a:gd name="T73" fmla="*/ 105 h 778"/>
                <a:gd name="T74" fmla="*/ 758 w 1125"/>
                <a:gd name="T75" fmla="*/ 140 h 778"/>
                <a:gd name="T76" fmla="*/ 721 w 1125"/>
                <a:gd name="T77" fmla="*/ 192 h 778"/>
                <a:gd name="T78" fmla="*/ 710 w 1125"/>
                <a:gd name="T79" fmla="*/ 244 h 778"/>
                <a:gd name="T80" fmla="*/ 713 w 1125"/>
                <a:gd name="T81" fmla="*/ 281 h 778"/>
                <a:gd name="T82" fmla="*/ 700 w 1125"/>
                <a:gd name="T83" fmla="*/ 368 h 778"/>
                <a:gd name="T84" fmla="*/ 689 w 1125"/>
                <a:gd name="T85" fmla="*/ 449 h 778"/>
                <a:gd name="T86" fmla="*/ 598 w 1125"/>
                <a:gd name="T87" fmla="*/ 521 h 778"/>
                <a:gd name="T88" fmla="*/ 602 w 1125"/>
                <a:gd name="T89" fmla="*/ 532 h 778"/>
                <a:gd name="T90" fmla="*/ 677 w 1125"/>
                <a:gd name="T91" fmla="*/ 467 h 778"/>
                <a:gd name="T92" fmla="*/ 695 w 1125"/>
                <a:gd name="T93" fmla="*/ 377 h 778"/>
                <a:gd name="T94" fmla="*/ 714 w 1125"/>
                <a:gd name="T95" fmla="*/ 284 h 778"/>
                <a:gd name="T96" fmla="*/ 687 w 1125"/>
                <a:gd name="T97" fmla="*/ 243 h 778"/>
                <a:gd name="T98" fmla="*/ 668 w 1125"/>
                <a:gd name="T99" fmla="*/ 224 h 778"/>
                <a:gd name="T100" fmla="*/ 576 w 1125"/>
                <a:gd name="T101" fmla="*/ 245 h 778"/>
                <a:gd name="T102" fmla="*/ 482 w 1125"/>
                <a:gd name="T103" fmla="*/ 254 h 778"/>
                <a:gd name="T104" fmla="*/ 387 w 1125"/>
                <a:gd name="T105" fmla="*/ 191 h 778"/>
                <a:gd name="T106" fmla="*/ 287 w 1125"/>
                <a:gd name="T107" fmla="*/ 196 h 778"/>
                <a:gd name="T108" fmla="*/ 142 w 1125"/>
                <a:gd name="T109" fmla="*/ 215 h 778"/>
                <a:gd name="T110" fmla="*/ 11 w 1125"/>
                <a:gd name="T111" fmla="*/ 142 h 778"/>
                <a:gd name="T112" fmla="*/ 24 w 1125"/>
                <a:gd name="T113" fmla="*/ 235 h 778"/>
                <a:gd name="T114" fmla="*/ 20 w 1125"/>
                <a:gd name="T115" fmla="*/ 299 h 77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Lst>
              <a:rect l="0" t="0" r="r" b="b"/>
              <a:pathLst>
                <a:path w="1125" h="778">
                  <a:moveTo>
                    <a:pt x="14" y="381"/>
                  </a:moveTo>
                  <a:lnTo>
                    <a:pt x="19" y="391"/>
                  </a:lnTo>
                  <a:lnTo>
                    <a:pt x="19" y="397"/>
                  </a:lnTo>
                  <a:lnTo>
                    <a:pt x="24" y="399"/>
                  </a:lnTo>
                  <a:lnTo>
                    <a:pt x="27" y="400"/>
                  </a:lnTo>
                  <a:lnTo>
                    <a:pt x="30" y="400"/>
                  </a:lnTo>
                  <a:lnTo>
                    <a:pt x="33" y="401"/>
                  </a:lnTo>
                  <a:lnTo>
                    <a:pt x="35" y="404"/>
                  </a:lnTo>
                  <a:lnTo>
                    <a:pt x="36" y="408"/>
                  </a:lnTo>
                  <a:lnTo>
                    <a:pt x="37" y="411"/>
                  </a:lnTo>
                  <a:lnTo>
                    <a:pt x="42" y="414"/>
                  </a:lnTo>
                  <a:lnTo>
                    <a:pt x="47" y="417"/>
                  </a:lnTo>
                  <a:lnTo>
                    <a:pt x="54" y="419"/>
                  </a:lnTo>
                  <a:lnTo>
                    <a:pt x="61" y="419"/>
                  </a:lnTo>
                  <a:lnTo>
                    <a:pt x="63" y="418"/>
                  </a:lnTo>
                  <a:lnTo>
                    <a:pt x="64" y="416"/>
                  </a:lnTo>
                  <a:lnTo>
                    <a:pt x="66" y="414"/>
                  </a:lnTo>
                  <a:lnTo>
                    <a:pt x="68" y="415"/>
                  </a:lnTo>
                  <a:lnTo>
                    <a:pt x="69" y="416"/>
                  </a:lnTo>
                  <a:lnTo>
                    <a:pt x="71" y="417"/>
                  </a:lnTo>
                  <a:lnTo>
                    <a:pt x="76" y="416"/>
                  </a:lnTo>
                  <a:lnTo>
                    <a:pt x="81" y="416"/>
                  </a:lnTo>
                  <a:lnTo>
                    <a:pt x="83" y="413"/>
                  </a:lnTo>
                  <a:lnTo>
                    <a:pt x="85" y="410"/>
                  </a:lnTo>
                  <a:lnTo>
                    <a:pt x="88" y="408"/>
                  </a:lnTo>
                  <a:lnTo>
                    <a:pt x="95" y="408"/>
                  </a:lnTo>
                  <a:lnTo>
                    <a:pt x="112" y="411"/>
                  </a:lnTo>
                  <a:lnTo>
                    <a:pt x="119" y="410"/>
                  </a:lnTo>
                  <a:lnTo>
                    <a:pt x="138" y="421"/>
                  </a:lnTo>
                  <a:lnTo>
                    <a:pt x="141" y="421"/>
                  </a:lnTo>
                  <a:lnTo>
                    <a:pt x="144" y="415"/>
                  </a:lnTo>
                  <a:lnTo>
                    <a:pt x="151" y="416"/>
                  </a:lnTo>
                  <a:lnTo>
                    <a:pt x="157" y="420"/>
                  </a:lnTo>
                  <a:lnTo>
                    <a:pt x="160" y="426"/>
                  </a:lnTo>
                  <a:lnTo>
                    <a:pt x="160" y="448"/>
                  </a:lnTo>
                  <a:lnTo>
                    <a:pt x="159" y="450"/>
                  </a:lnTo>
                  <a:lnTo>
                    <a:pt x="158" y="452"/>
                  </a:lnTo>
                  <a:lnTo>
                    <a:pt x="158" y="454"/>
                  </a:lnTo>
                  <a:lnTo>
                    <a:pt x="163" y="455"/>
                  </a:lnTo>
                  <a:lnTo>
                    <a:pt x="166" y="454"/>
                  </a:lnTo>
                  <a:lnTo>
                    <a:pt x="168" y="451"/>
                  </a:lnTo>
                  <a:lnTo>
                    <a:pt x="170" y="449"/>
                  </a:lnTo>
                  <a:lnTo>
                    <a:pt x="171" y="446"/>
                  </a:lnTo>
                  <a:lnTo>
                    <a:pt x="172" y="455"/>
                  </a:lnTo>
                  <a:lnTo>
                    <a:pt x="169" y="462"/>
                  </a:lnTo>
                  <a:lnTo>
                    <a:pt x="169" y="467"/>
                  </a:lnTo>
                  <a:lnTo>
                    <a:pt x="178" y="466"/>
                  </a:lnTo>
                  <a:lnTo>
                    <a:pt x="176" y="472"/>
                  </a:lnTo>
                  <a:lnTo>
                    <a:pt x="178" y="476"/>
                  </a:lnTo>
                  <a:lnTo>
                    <a:pt x="188" y="483"/>
                  </a:lnTo>
                  <a:lnTo>
                    <a:pt x="189" y="486"/>
                  </a:lnTo>
                  <a:lnTo>
                    <a:pt x="180" y="490"/>
                  </a:lnTo>
                  <a:lnTo>
                    <a:pt x="176" y="493"/>
                  </a:lnTo>
                  <a:lnTo>
                    <a:pt x="179" y="493"/>
                  </a:lnTo>
                  <a:lnTo>
                    <a:pt x="182" y="494"/>
                  </a:lnTo>
                  <a:lnTo>
                    <a:pt x="184" y="495"/>
                  </a:lnTo>
                  <a:lnTo>
                    <a:pt x="187" y="496"/>
                  </a:lnTo>
                  <a:lnTo>
                    <a:pt x="182" y="498"/>
                  </a:lnTo>
                  <a:lnTo>
                    <a:pt x="185" y="503"/>
                  </a:lnTo>
                  <a:lnTo>
                    <a:pt x="189" y="504"/>
                  </a:lnTo>
                  <a:lnTo>
                    <a:pt x="194" y="502"/>
                  </a:lnTo>
                  <a:lnTo>
                    <a:pt x="198" y="498"/>
                  </a:lnTo>
                  <a:lnTo>
                    <a:pt x="200" y="506"/>
                  </a:lnTo>
                  <a:lnTo>
                    <a:pt x="204" y="509"/>
                  </a:lnTo>
                  <a:lnTo>
                    <a:pt x="209" y="511"/>
                  </a:lnTo>
                  <a:lnTo>
                    <a:pt x="214" y="514"/>
                  </a:lnTo>
                  <a:lnTo>
                    <a:pt x="218" y="521"/>
                  </a:lnTo>
                  <a:lnTo>
                    <a:pt x="221" y="528"/>
                  </a:lnTo>
                  <a:lnTo>
                    <a:pt x="219" y="533"/>
                  </a:lnTo>
                  <a:lnTo>
                    <a:pt x="212" y="534"/>
                  </a:lnTo>
                  <a:lnTo>
                    <a:pt x="213" y="538"/>
                  </a:lnTo>
                  <a:lnTo>
                    <a:pt x="217" y="543"/>
                  </a:lnTo>
                  <a:lnTo>
                    <a:pt x="221" y="552"/>
                  </a:lnTo>
                  <a:lnTo>
                    <a:pt x="222" y="555"/>
                  </a:lnTo>
                  <a:lnTo>
                    <a:pt x="216" y="572"/>
                  </a:lnTo>
                  <a:lnTo>
                    <a:pt x="217" y="576"/>
                  </a:lnTo>
                  <a:lnTo>
                    <a:pt x="228" y="587"/>
                  </a:lnTo>
                  <a:lnTo>
                    <a:pt x="232" y="588"/>
                  </a:lnTo>
                  <a:lnTo>
                    <a:pt x="234" y="585"/>
                  </a:lnTo>
                  <a:lnTo>
                    <a:pt x="236" y="581"/>
                  </a:lnTo>
                  <a:lnTo>
                    <a:pt x="239" y="579"/>
                  </a:lnTo>
                  <a:lnTo>
                    <a:pt x="244" y="580"/>
                  </a:lnTo>
                  <a:lnTo>
                    <a:pt x="246" y="582"/>
                  </a:lnTo>
                  <a:lnTo>
                    <a:pt x="247" y="584"/>
                  </a:lnTo>
                  <a:lnTo>
                    <a:pt x="250" y="585"/>
                  </a:lnTo>
                  <a:lnTo>
                    <a:pt x="259" y="586"/>
                  </a:lnTo>
                  <a:lnTo>
                    <a:pt x="267" y="588"/>
                  </a:lnTo>
                  <a:lnTo>
                    <a:pt x="272" y="593"/>
                  </a:lnTo>
                  <a:lnTo>
                    <a:pt x="275" y="602"/>
                  </a:lnTo>
                  <a:lnTo>
                    <a:pt x="283" y="599"/>
                  </a:lnTo>
                  <a:lnTo>
                    <a:pt x="286" y="605"/>
                  </a:lnTo>
                  <a:lnTo>
                    <a:pt x="288" y="615"/>
                  </a:lnTo>
                  <a:lnTo>
                    <a:pt x="292" y="620"/>
                  </a:lnTo>
                  <a:lnTo>
                    <a:pt x="285" y="623"/>
                  </a:lnTo>
                  <a:lnTo>
                    <a:pt x="282" y="623"/>
                  </a:lnTo>
                  <a:lnTo>
                    <a:pt x="278" y="623"/>
                  </a:lnTo>
                  <a:lnTo>
                    <a:pt x="278" y="626"/>
                  </a:lnTo>
                  <a:lnTo>
                    <a:pt x="282" y="629"/>
                  </a:lnTo>
                  <a:lnTo>
                    <a:pt x="282" y="631"/>
                  </a:lnTo>
                  <a:lnTo>
                    <a:pt x="284" y="634"/>
                  </a:lnTo>
                  <a:lnTo>
                    <a:pt x="289" y="632"/>
                  </a:lnTo>
                  <a:lnTo>
                    <a:pt x="293" y="641"/>
                  </a:lnTo>
                  <a:lnTo>
                    <a:pt x="299" y="640"/>
                  </a:lnTo>
                  <a:lnTo>
                    <a:pt x="297" y="638"/>
                  </a:lnTo>
                  <a:lnTo>
                    <a:pt x="296" y="636"/>
                  </a:lnTo>
                  <a:lnTo>
                    <a:pt x="297" y="635"/>
                  </a:lnTo>
                  <a:lnTo>
                    <a:pt x="301" y="634"/>
                  </a:lnTo>
                  <a:lnTo>
                    <a:pt x="306" y="635"/>
                  </a:lnTo>
                  <a:lnTo>
                    <a:pt x="308" y="636"/>
                  </a:lnTo>
                  <a:lnTo>
                    <a:pt x="309" y="638"/>
                  </a:lnTo>
                  <a:lnTo>
                    <a:pt x="311" y="641"/>
                  </a:lnTo>
                  <a:lnTo>
                    <a:pt x="316" y="646"/>
                  </a:lnTo>
                  <a:lnTo>
                    <a:pt x="317" y="648"/>
                  </a:lnTo>
                  <a:lnTo>
                    <a:pt x="318" y="652"/>
                  </a:lnTo>
                  <a:lnTo>
                    <a:pt x="319" y="655"/>
                  </a:lnTo>
                  <a:lnTo>
                    <a:pt x="321" y="656"/>
                  </a:lnTo>
                  <a:lnTo>
                    <a:pt x="326" y="659"/>
                  </a:lnTo>
                  <a:lnTo>
                    <a:pt x="328" y="661"/>
                  </a:lnTo>
                  <a:lnTo>
                    <a:pt x="328" y="662"/>
                  </a:lnTo>
                  <a:lnTo>
                    <a:pt x="329" y="663"/>
                  </a:lnTo>
                  <a:lnTo>
                    <a:pt x="332" y="661"/>
                  </a:lnTo>
                  <a:lnTo>
                    <a:pt x="334" y="659"/>
                  </a:lnTo>
                  <a:lnTo>
                    <a:pt x="337" y="656"/>
                  </a:lnTo>
                  <a:lnTo>
                    <a:pt x="338" y="654"/>
                  </a:lnTo>
                  <a:lnTo>
                    <a:pt x="338" y="653"/>
                  </a:lnTo>
                  <a:lnTo>
                    <a:pt x="344" y="653"/>
                  </a:lnTo>
                  <a:lnTo>
                    <a:pt x="348" y="652"/>
                  </a:lnTo>
                  <a:lnTo>
                    <a:pt x="353" y="651"/>
                  </a:lnTo>
                  <a:lnTo>
                    <a:pt x="358" y="645"/>
                  </a:lnTo>
                  <a:lnTo>
                    <a:pt x="363" y="649"/>
                  </a:lnTo>
                  <a:lnTo>
                    <a:pt x="369" y="657"/>
                  </a:lnTo>
                  <a:lnTo>
                    <a:pt x="372" y="659"/>
                  </a:lnTo>
                  <a:lnTo>
                    <a:pt x="378" y="657"/>
                  </a:lnTo>
                  <a:lnTo>
                    <a:pt x="380" y="653"/>
                  </a:lnTo>
                  <a:lnTo>
                    <a:pt x="380" y="648"/>
                  </a:lnTo>
                  <a:lnTo>
                    <a:pt x="382" y="642"/>
                  </a:lnTo>
                  <a:lnTo>
                    <a:pt x="383" y="640"/>
                  </a:lnTo>
                  <a:lnTo>
                    <a:pt x="383" y="638"/>
                  </a:lnTo>
                  <a:lnTo>
                    <a:pt x="385" y="637"/>
                  </a:lnTo>
                  <a:lnTo>
                    <a:pt x="392" y="637"/>
                  </a:lnTo>
                  <a:lnTo>
                    <a:pt x="395" y="638"/>
                  </a:lnTo>
                  <a:lnTo>
                    <a:pt x="397" y="639"/>
                  </a:lnTo>
                  <a:lnTo>
                    <a:pt x="398" y="641"/>
                  </a:lnTo>
                  <a:lnTo>
                    <a:pt x="397" y="648"/>
                  </a:lnTo>
                  <a:lnTo>
                    <a:pt x="393" y="658"/>
                  </a:lnTo>
                  <a:lnTo>
                    <a:pt x="393" y="665"/>
                  </a:lnTo>
                  <a:lnTo>
                    <a:pt x="398" y="674"/>
                  </a:lnTo>
                  <a:lnTo>
                    <a:pt x="410" y="675"/>
                  </a:lnTo>
                  <a:lnTo>
                    <a:pt x="425" y="674"/>
                  </a:lnTo>
                  <a:lnTo>
                    <a:pt x="434" y="677"/>
                  </a:lnTo>
                  <a:lnTo>
                    <a:pt x="438" y="683"/>
                  </a:lnTo>
                  <a:lnTo>
                    <a:pt x="441" y="695"/>
                  </a:lnTo>
                  <a:lnTo>
                    <a:pt x="444" y="700"/>
                  </a:lnTo>
                  <a:lnTo>
                    <a:pt x="449" y="702"/>
                  </a:lnTo>
                  <a:lnTo>
                    <a:pt x="450" y="698"/>
                  </a:lnTo>
                  <a:lnTo>
                    <a:pt x="450" y="692"/>
                  </a:lnTo>
                  <a:lnTo>
                    <a:pt x="451" y="686"/>
                  </a:lnTo>
                  <a:lnTo>
                    <a:pt x="457" y="688"/>
                  </a:lnTo>
                  <a:lnTo>
                    <a:pt x="468" y="692"/>
                  </a:lnTo>
                  <a:lnTo>
                    <a:pt x="471" y="688"/>
                  </a:lnTo>
                  <a:lnTo>
                    <a:pt x="476" y="679"/>
                  </a:lnTo>
                  <a:lnTo>
                    <a:pt x="477" y="674"/>
                  </a:lnTo>
                  <a:lnTo>
                    <a:pt x="476" y="665"/>
                  </a:lnTo>
                  <a:lnTo>
                    <a:pt x="476" y="661"/>
                  </a:lnTo>
                  <a:lnTo>
                    <a:pt x="478" y="657"/>
                  </a:lnTo>
                  <a:lnTo>
                    <a:pt x="489" y="645"/>
                  </a:lnTo>
                  <a:lnTo>
                    <a:pt x="485" y="644"/>
                  </a:lnTo>
                  <a:lnTo>
                    <a:pt x="483" y="643"/>
                  </a:lnTo>
                  <a:lnTo>
                    <a:pt x="488" y="638"/>
                  </a:lnTo>
                  <a:lnTo>
                    <a:pt x="495" y="636"/>
                  </a:lnTo>
                  <a:lnTo>
                    <a:pt x="510" y="634"/>
                  </a:lnTo>
                  <a:lnTo>
                    <a:pt x="517" y="630"/>
                  </a:lnTo>
                  <a:lnTo>
                    <a:pt x="528" y="615"/>
                  </a:lnTo>
                  <a:lnTo>
                    <a:pt x="535" y="609"/>
                  </a:lnTo>
                  <a:lnTo>
                    <a:pt x="542" y="608"/>
                  </a:lnTo>
                  <a:lnTo>
                    <a:pt x="565" y="615"/>
                  </a:lnTo>
                  <a:lnTo>
                    <a:pt x="568" y="616"/>
                  </a:lnTo>
                  <a:lnTo>
                    <a:pt x="570" y="617"/>
                  </a:lnTo>
                  <a:lnTo>
                    <a:pt x="572" y="616"/>
                  </a:lnTo>
                  <a:lnTo>
                    <a:pt x="573" y="615"/>
                  </a:lnTo>
                  <a:lnTo>
                    <a:pt x="574" y="613"/>
                  </a:lnTo>
                  <a:lnTo>
                    <a:pt x="574" y="612"/>
                  </a:lnTo>
                  <a:lnTo>
                    <a:pt x="580" y="609"/>
                  </a:lnTo>
                  <a:lnTo>
                    <a:pt x="583" y="608"/>
                  </a:lnTo>
                  <a:lnTo>
                    <a:pt x="596" y="608"/>
                  </a:lnTo>
                  <a:lnTo>
                    <a:pt x="599" y="603"/>
                  </a:lnTo>
                  <a:lnTo>
                    <a:pt x="600" y="596"/>
                  </a:lnTo>
                  <a:lnTo>
                    <a:pt x="605" y="593"/>
                  </a:lnTo>
                  <a:lnTo>
                    <a:pt x="614" y="590"/>
                  </a:lnTo>
                  <a:lnTo>
                    <a:pt x="629" y="581"/>
                  </a:lnTo>
                  <a:lnTo>
                    <a:pt x="637" y="579"/>
                  </a:lnTo>
                  <a:lnTo>
                    <a:pt x="663" y="578"/>
                  </a:lnTo>
                  <a:lnTo>
                    <a:pt x="670" y="576"/>
                  </a:lnTo>
                  <a:lnTo>
                    <a:pt x="674" y="574"/>
                  </a:lnTo>
                  <a:lnTo>
                    <a:pt x="680" y="567"/>
                  </a:lnTo>
                  <a:lnTo>
                    <a:pt x="683" y="564"/>
                  </a:lnTo>
                  <a:lnTo>
                    <a:pt x="689" y="562"/>
                  </a:lnTo>
                  <a:lnTo>
                    <a:pt x="709" y="560"/>
                  </a:lnTo>
                  <a:lnTo>
                    <a:pt x="711" y="560"/>
                  </a:lnTo>
                  <a:lnTo>
                    <a:pt x="717" y="563"/>
                  </a:lnTo>
                  <a:lnTo>
                    <a:pt x="719" y="564"/>
                  </a:lnTo>
                  <a:lnTo>
                    <a:pt x="721" y="562"/>
                  </a:lnTo>
                  <a:lnTo>
                    <a:pt x="724" y="558"/>
                  </a:lnTo>
                  <a:lnTo>
                    <a:pt x="725" y="557"/>
                  </a:lnTo>
                  <a:lnTo>
                    <a:pt x="731" y="559"/>
                  </a:lnTo>
                  <a:lnTo>
                    <a:pt x="734" y="562"/>
                  </a:lnTo>
                  <a:lnTo>
                    <a:pt x="736" y="565"/>
                  </a:lnTo>
                  <a:lnTo>
                    <a:pt x="741" y="568"/>
                  </a:lnTo>
                  <a:lnTo>
                    <a:pt x="748" y="569"/>
                  </a:lnTo>
                  <a:lnTo>
                    <a:pt x="771" y="566"/>
                  </a:lnTo>
                  <a:lnTo>
                    <a:pt x="832" y="571"/>
                  </a:lnTo>
                  <a:lnTo>
                    <a:pt x="837" y="573"/>
                  </a:lnTo>
                  <a:lnTo>
                    <a:pt x="843" y="579"/>
                  </a:lnTo>
                  <a:lnTo>
                    <a:pt x="848" y="581"/>
                  </a:lnTo>
                  <a:lnTo>
                    <a:pt x="851" y="580"/>
                  </a:lnTo>
                  <a:lnTo>
                    <a:pt x="856" y="578"/>
                  </a:lnTo>
                  <a:lnTo>
                    <a:pt x="860" y="576"/>
                  </a:lnTo>
                  <a:lnTo>
                    <a:pt x="862" y="579"/>
                  </a:lnTo>
                  <a:lnTo>
                    <a:pt x="861" y="586"/>
                  </a:lnTo>
                  <a:lnTo>
                    <a:pt x="862" y="595"/>
                  </a:lnTo>
                  <a:lnTo>
                    <a:pt x="866" y="600"/>
                  </a:lnTo>
                  <a:lnTo>
                    <a:pt x="876" y="599"/>
                  </a:lnTo>
                  <a:lnTo>
                    <a:pt x="880" y="593"/>
                  </a:lnTo>
                  <a:lnTo>
                    <a:pt x="894" y="575"/>
                  </a:lnTo>
                  <a:lnTo>
                    <a:pt x="900" y="570"/>
                  </a:lnTo>
                  <a:lnTo>
                    <a:pt x="905" y="574"/>
                  </a:lnTo>
                  <a:lnTo>
                    <a:pt x="905" y="580"/>
                  </a:lnTo>
                  <a:lnTo>
                    <a:pt x="904" y="590"/>
                  </a:lnTo>
                  <a:lnTo>
                    <a:pt x="906" y="598"/>
                  </a:lnTo>
                  <a:lnTo>
                    <a:pt x="913" y="602"/>
                  </a:lnTo>
                  <a:lnTo>
                    <a:pt x="921" y="603"/>
                  </a:lnTo>
                  <a:lnTo>
                    <a:pt x="930" y="605"/>
                  </a:lnTo>
                  <a:lnTo>
                    <a:pt x="938" y="615"/>
                  </a:lnTo>
                  <a:lnTo>
                    <a:pt x="943" y="633"/>
                  </a:lnTo>
                  <a:lnTo>
                    <a:pt x="947" y="642"/>
                  </a:lnTo>
                  <a:lnTo>
                    <a:pt x="954" y="648"/>
                  </a:lnTo>
                  <a:lnTo>
                    <a:pt x="960" y="649"/>
                  </a:lnTo>
                  <a:lnTo>
                    <a:pt x="974" y="645"/>
                  </a:lnTo>
                  <a:lnTo>
                    <a:pt x="982" y="646"/>
                  </a:lnTo>
                  <a:lnTo>
                    <a:pt x="988" y="652"/>
                  </a:lnTo>
                  <a:lnTo>
                    <a:pt x="993" y="661"/>
                  </a:lnTo>
                  <a:lnTo>
                    <a:pt x="999" y="681"/>
                  </a:lnTo>
                  <a:lnTo>
                    <a:pt x="1019" y="718"/>
                  </a:lnTo>
                  <a:lnTo>
                    <a:pt x="1058" y="770"/>
                  </a:lnTo>
                  <a:lnTo>
                    <a:pt x="1067" y="777"/>
                  </a:lnTo>
                  <a:lnTo>
                    <a:pt x="1075" y="778"/>
                  </a:lnTo>
                  <a:lnTo>
                    <a:pt x="1083" y="772"/>
                  </a:lnTo>
                  <a:lnTo>
                    <a:pt x="1093" y="752"/>
                  </a:lnTo>
                  <a:lnTo>
                    <a:pt x="1105" y="740"/>
                  </a:lnTo>
                  <a:lnTo>
                    <a:pt x="1091" y="722"/>
                  </a:lnTo>
                  <a:lnTo>
                    <a:pt x="1077" y="709"/>
                  </a:lnTo>
                  <a:lnTo>
                    <a:pt x="1075" y="705"/>
                  </a:lnTo>
                  <a:lnTo>
                    <a:pt x="1074" y="698"/>
                  </a:lnTo>
                  <a:lnTo>
                    <a:pt x="1075" y="692"/>
                  </a:lnTo>
                  <a:lnTo>
                    <a:pt x="1076" y="686"/>
                  </a:lnTo>
                  <a:lnTo>
                    <a:pt x="1080" y="680"/>
                  </a:lnTo>
                  <a:lnTo>
                    <a:pt x="1085" y="675"/>
                  </a:lnTo>
                  <a:lnTo>
                    <a:pt x="1081" y="672"/>
                  </a:lnTo>
                  <a:lnTo>
                    <a:pt x="1079" y="668"/>
                  </a:lnTo>
                  <a:lnTo>
                    <a:pt x="1079" y="665"/>
                  </a:lnTo>
                  <a:lnTo>
                    <a:pt x="1077" y="661"/>
                  </a:lnTo>
                  <a:lnTo>
                    <a:pt x="1074" y="659"/>
                  </a:lnTo>
                  <a:lnTo>
                    <a:pt x="1072" y="660"/>
                  </a:lnTo>
                  <a:lnTo>
                    <a:pt x="1070" y="659"/>
                  </a:lnTo>
                  <a:lnTo>
                    <a:pt x="1067" y="656"/>
                  </a:lnTo>
                  <a:lnTo>
                    <a:pt x="1064" y="648"/>
                  </a:lnTo>
                  <a:lnTo>
                    <a:pt x="1065" y="640"/>
                  </a:lnTo>
                  <a:lnTo>
                    <a:pt x="1072" y="626"/>
                  </a:lnTo>
                  <a:lnTo>
                    <a:pt x="1085" y="611"/>
                  </a:lnTo>
                  <a:lnTo>
                    <a:pt x="1087" y="607"/>
                  </a:lnTo>
                  <a:lnTo>
                    <a:pt x="1086" y="603"/>
                  </a:lnTo>
                  <a:lnTo>
                    <a:pt x="1077" y="588"/>
                  </a:lnTo>
                  <a:lnTo>
                    <a:pt x="1075" y="578"/>
                  </a:lnTo>
                  <a:lnTo>
                    <a:pt x="1079" y="560"/>
                  </a:lnTo>
                  <a:lnTo>
                    <a:pt x="1079" y="550"/>
                  </a:lnTo>
                  <a:lnTo>
                    <a:pt x="1077" y="542"/>
                  </a:lnTo>
                  <a:lnTo>
                    <a:pt x="1068" y="529"/>
                  </a:lnTo>
                  <a:lnTo>
                    <a:pt x="1067" y="521"/>
                  </a:lnTo>
                  <a:lnTo>
                    <a:pt x="1067" y="487"/>
                  </a:lnTo>
                  <a:lnTo>
                    <a:pt x="1062" y="469"/>
                  </a:lnTo>
                  <a:lnTo>
                    <a:pt x="1063" y="462"/>
                  </a:lnTo>
                  <a:lnTo>
                    <a:pt x="1068" y="453"/>
                  </a:lnTo>
                  <a:lnTo>
                    <a:pt x="1075" y="447"/>
                  </a:lnTo>
                  <a:lnTo>
                    <a:pt x="1078" y="443"/>
                  </a:lnTo>
                  <a:lnTo>
                    <a:pt x="1079" y="438"/>
                  </a:lnTo>
                  <a:lnTo>
                    <a:pt x="1079" y="433"/>
                  </a:lnTo>
                  <a:lnTo>
                    <a:pt x="1078" y="432"/>
                  </a:lnTo>
                  <a:lnTo>
                    <a:pt x="1075" y="430"/>
                  </a:lnTo>
                  <a:lnTo>
                    <a:pt x="1072" y="428"/>
                  </a:lnTo>
                  <a:lnTo>
                    <a:pt x="1068" y="426"/>
                  </a:lnTo>
                  <a:lnTo>
                    <a:pt x="1065" y="426"/>
                  </a:lnTo>
                  <a:lnTo>
                    <a:pt x="1062" y="425"/>
                  </a:lnTo>
                  <a:lnTo>
                    <a:pt x="1061" y="421"/>
                  </a:lnTo>
                  <a:lnTo>
                    <a:pt x="1060" y="418"/>
                  </a:lnTo>
                  <a:lnTo>
                    <a:pt x="1056" y="417"/>
                  </a:lnTo>
                  <a:lnTo>
                    <a:pt x="1052" y="417"/>
                  </a:lnTo>
                  <a:lnTo>
                    <a:pt x="1049" y="415"/>
                  </a:lnTo>
                  <a:lnTo>
                    <a:pt x="1046" y="408"/>
                  </a:lnTo>
                  <a:lnTo>
                    <a:pt x="1046" y="400"/>
                  </a:lnTo>
                  <a:lnTo>
                    <a:pt x="1048" y="393"/>
                  </a:lnTo>
                  <a:lnTo>
                    <a:pt x="1050" y="387"/>
                  </a:lnTo>
                  <a:lnTo>
                    <a:pt x="1053" y="383"/>
                  </a:lnTo>
                  <a:lnTo>
                    <a:pt x="1056" y="380"/>
                  </a:lnTo>
                  <a:lnTo>
                    <a:pt x="1060" y="379"/>
                  </a:lnTo>
                  <a:lnTo>
                    <a:pt x="1065" y="379"/>
                  </a:lnTo>
                  <a:lnTo>
                    <a:pt x="1070" y="377"/>
                  </a:lnTo>
                  <a:lnTo>
                    <a:pt x="1073" y="373"/>
                  </a:lnTo>
                  <a:lnTo>
                    <a:pt x="1074" y="369"/>
                  </a:lnTo>
                  <a:lnTo>
                    <a:pt x="1074" y="367"/>
                  </a:lnTo>
                  <a:lnTo>
                    <a:pt x="1064" y="367"/>
                  </a:lnTo>
                  <a:lnTo>
                    <a:pt x="1057" y="366"/>
                  </a:lnTo>
                  <a:lnTo>
                    <a:pt x="1052" y="363"/>
                  </a:lnTo>
                  <a:lnTo>
                    <a:pt x="1038" y="352"/>
                  </a:lnTo>
                  <a:lnTo>
                    <a:pt x="1035" y="347"/>
                  </a:lnTo>
                  <a:lnTo>
                    <a:pt x="1035" y="339"/>
                  </a:lnTo>
                  <a:lnTo>
                    <a:pt x="1034" y="337"/>
                  </a:lnTo>
                  <a:lnTo>
                    <a:pt x="1028" y="332"/>
                  </a:lnTo>
                  <a:lnTo>
                    <a:pt x="1026" y="329"/>
                  </a:lnTo>
                  <a:lnTo>
                    <a:pt x="1025" y="325"/>
                  </a:lnTo>
                  <a:lnTo>
                    <a:pt x="1025" y="317"/>
                  </a:lnTo>
                  <a:lnTo>
                    <a:pt x="1024" y="313"/>
                  </a:lnTo>
                  <a:lnTo>
                    <a:pt x="1012" y="292"/>
                  </a:lnTo>
                  <a:lnTo>
                    <a:pt x="1010" y="285"/>
                  </a:lnTo>
                  <a:lnTo>
                    <a:pt x="1011" y="281"/>
                  </a:lnTo>
                  <a:lnTo>
                    <a:pt x="1017" y="272"/>
                  </a:lnTo>
                  <a:lnTo>
                    <a:pt x="1019" y="265"/>
                  </a:lnTo>
                  <a:lnTo>
                    <a:pt x="1020" y="263"/>
                  </a:lnTo>
                  <a:lnTo>
                    <a:pt x="1021" y="261"/>
                  </a:lnTo>
                  <a:lnTo>
                    <a:pt x="1021" y="259"/>
                  </a:lnTo>
                  <a:lnTo>
                    <a:pt x="1020" y="257"/>
                  </a:lnTo>
                  <a:lnTo>
                    <a:pt x="1018" y="256"/>
                  </a:lnTo>
                  <a:lnTo>
                    <a:pt x="1016" y="256"/>
                  </a:lnTo>
                  <a:lnTo>
                    <a:pt x="1015" y="256"/>
                  </a:lnTo>
                  <a:lnTo>
                    <a:pt x="1014" y="251"/>
                  </a:lnTo>
                  <a:lnTo>
                    <a:pt x="1015" y="248"/>
                  </a:lnTo>
                  <a:lnTo>
                    <a:pt x="1019" y="244"/>
                  </a:lnTo>
                  <a:lnTo>
                    <a:pt x="1022" y="240"/>
                  </a:lnTo>
                  <a:lnTo>
                    <a:pt x="1023" y="231"/>
                  </a:lnTo>
                  <a:lnTo>
                    <a:pt x="1030" y="220"/>
                  </a:lnTo>
                  <a:lnTo>
                    <a:pt x="1034" y="202"/>
                  </a:lnTo>
                  <a:lnTo>
                    <a:pt x="1036" y="193"/>
                  </a:lnTo>
                  <a:lnTo>
                    <a:pt x="1042" y="187"/>
                  </a:lnTo>
                  <a:lnTo>
                    <a:pt x="1048" y="182"/>
                  </a:lnTo>
                  <a:lnTo>
                    <a:pt x="1054" y="177"/>
                  </a:lnTo>
                  <a:lnTo>
                    <a:pt x="1056" y="168"/>
                  </a:lnTo>
                  <a:lnTo>
                    <a:pt x="1053" y="160"/>
                  </a:lnTo>
                  <a:lnTo>
                    <a:pt x="1049" y="153"/>
                  </a:lnTo>
                  <a:lnTo>
                    <a:pt x="1046" y="145"/>
                  </a:lnTo>
                  <a:lnTo>
                    <a:pt x="1048" y="142"/>
                  </a:lnTo>
                  <a:lnTo>
                    <a:pt x="1047" y="141"/>
                  </a:lnTo>
                  <a:lnTo>
                    <a:pt x="1081" y="142"/>
                  </a:lnTo>
                  <a:lnTo>
                    <a:pt x="1081" y="145"/>
                  </a:lnTo>
                  <a:lnTo>
                    <a:pt x="1089" y="145"/>
                  </a:lnTo>
                  <a:lnTo>
                    <a:pt x="1090" y="142"/>
                  </a:lnTo>
                  <a:lnTo>
                    <a:pt x="1090" y="137"/>
                  </a:lnTo>
                  <a:lnTo>
                    <a:pt x="1092" y="130"/>
                  </a:lnTo>
                  <a:lnTo>
                    <a:pt x="1095" y="124"/>
                  </a:lnTo>
                  <a:lnTo>
                    <a:pt x="1101" y="120"/>
                  </a:lnTo>
                  <a:lnTo>
                    <a:pt x="1114" y="120"/>
                  </a:lnTo>
                  <a:lnTo>
                    <a:pt x="1119" y="117"/>
                  </a:lnTo>
                  <a:lnTo>
                    <a:pt x="1122" y="111"/>
                  </a:lnTo>
                  <a:lnTo>
                    <a:pt x="1124" y="105"/>
                  </a:lnTo>
                  <a:lnTo>
                    <a:pt x="1125" y="96"/>
                  </a:lnTo>
                  <a:lnTo>
                    <a:pt x="1121" y="87"/>
                  </a:lnTo>
                  <a:lnTo>
                    <a:pt x="1113" y="80"/>
                  </a:lnTo>
                  <a:lnTo>
                    <a:pt x="1095" y="67"/>
                  </a:lnTo>
                  <a:lnTo>
                    <a:pt x="1088" y="66"/>
                  </a:lnTo>
                  <a:lnTo>
                    <a:pt x="1079" y="80"/>
                  </a:lnTo>
                  <a:lnTo>
                    <a:pt x="1074" y="82"/>
                  </a:lnTo>
                  <a:lnTo>
                    <a:pt x="1070" y="85"/>
                  </a:lnTo>
                  <a:lnTo>
                    <a:pt x="1066" y="84"/>
                  </a:lnTo>
                  <a:lnTo>
                    <a:pt x="1067" y="76"/>
                  </a:lnTo>
                  <a:lnTo>
                    <a:pt x="1064" y="53"/>
                  </a:lnTo>
                  <a:lnTo>
                    <a:pt x="1060" y="47"/>
                  </a:lnTo>
                  <a:lnTo>
                    <a:pt x="1052" y="44"/>
                  </a:lnTo>
                  <a:lnTo>
                    <a:pt x="1035" y="44"/>
                  </a:lnTo>
                  <a:lnTo>
                    <a:pt x="1032" y="40"/>
                  </a:lnTo>
                  <a:lnTo>
                    <a:pt x="1035" y="32"/>
                  </a:lnTo>
                  <a:lnTo>
                    <a:pt x="1038" y="26"/>
                  </a:lnTo>
                  <a:lnTo>
                    <a:pt x="1035" y="24"/>
                  </a:lnTo>
                  <a:lnTo>
                    <a:pt x="1023" y="18"/>
                  </a:lnTo>
                  <a:lnTo>
                    <a:pt x="1008" y="13"/>
                  </a:lnTo>
                  <a:lnTo>
                    <a:pt x="992" y="9"/>
                  </a:lnTo>
                  <a:lnTo>
                    <a:pt x="982" y="4"/>
                  </a:lnTo>
                  <a:lnTo>
                    <a:pt x="967" y="3"/>
                  </a:lnTo>
                  <a:lnTo>
                    <a:pt x="951" y="8"/>
                  </a:lnTo>
                  <a:lnTo>
                    <a:pt x="939" y="10"/>
                  </a:lnTo>
                  <a:lnTo>
                    <a:pt x="933" y="5"/>
                  </a:lnTo>
                  <a:lnTo>
                    <a:pt x="922" y="0"/>
                  </a:lnTo>
                  <a:lnTo>
                    <a:pt x="907" y="5"/>
                  </a:lnTo>
                  <a:lnTo>
                    <a:pt x="894" y="15"/>
                  </a:lnTo>
                  <a:lnTo>
                    <a:pt x="878" y="34"/>
                  </a:lnTo>
                  <a:lnTo>
                    <a:pt x="874" y="42"/>
                  </a:lnTo>
                  <a:lnTo>
                    <a:pt x="871" y="48"/>
                  </a:lnTo>
                  <a:lnTo>
                    <a:pt x="867" y="68"/>
                  </a:lnTo>
                  <a:lnTo>
                    <a:pt x="866" y="71"/>
                  </a:lnTo>
                  <a:lnTo>
                    <a:pt x="857" y="75"/>
                  </a:lnTo>
                  <a:lnTo>
                    <a:pt x="850" y="74"/>
                  </a:lnTo>
                  <a:lnTo>
                    <a:pt x="842" y="75"/>
                  </a:lnTo>
                  <a:lnTo>
                    <a:pt x="834" y="80"/>
                  </a:lnTo>
                  <a:lnTo>
                    <a:pt x="821" y="83"/>
                  </a:lnTo>
                  <a:lnTo>
                    <a:pt x="810" y="75"/>
                  </a:lnTo>
                  <a:lnTo>
                    <a:pt x="806" y="83"/>
                  </a:lnTo>
                  <a:lnTo>
                    <a:pt x="799" y="87"/>
                  </a:lnTo>
                  <a:lnTo>
                    <a:pt x="792" y="88"/>
                  </a:lnTo>
                  <a:lnTo>
                    <a:pt x="788" y="90"/>
                  </a:lnTo>
                  <a:lnTo>
                    <a:pt x="779" y="105"/>
                  </a:lnTo>
                  <a:lnTo>
                    <a:pt x="775" y="108"/>
                  </a:lnTo>
                  <a:lnTo>
                    <a:pt x="767" y="109"/>
                  </a:lnTo>
                  <a:lnTo>
                    <a:pt x="765" y="112"/>
                  </a:lnTo>
                  <a:lnTo>
                    <a:pt x="762" y="117"/>
                  </a:lnTo>
                  <a:lnTo>
                    <a:pt x="761" y="121"/>
                  </a:lnTo>
                  <a:lnTo>
                    <a:pt x="757" y="123"/>
                  </a:lnTo>
                  <a:lnTo>
                    <a:pt x="753" y="125"/>
                  </a:lnTo>
                  <a:lnTo>
                    <a:pt x="751" y="128"/>
                  </a:lnTo>
                  <a:lnTo>
                    <a:pt x="753" y="133"/>
                  </a:lnTo>
                  <a:lnTo>
                    <a:pt x="757" y="136"/>
                  </a:lnTo>
                  <a:lnTo>
                    <a:pt x="758" y="140"/>
                  </a:lnTo>
                  <a:lnTo>
                    <a:pt x="756" y="150"/>
                  </a:lnTo>
                  <a:lnTo>
                    <a:pt x="744" y="162"/>
                  </a:lnTo>
                  <a:lnTo>
                    <a:pt x="741" y="164"/>
                  </a:lnTo>
                  <a:lnTo>
                    <a:pt x="738" y="164"/>
                  </a:lnTo>
                  <a:lnTo>
                    <a:pt x="736" y="165"/>
                  </a:lnTo>
                  <a:lnTo>
                    <a:pt x="732" y="168"/>
                  </a:lnTo>
                  <a:lnTo>
                    <a:pt x="728" y="178"/>
                  </a:lnTo>
                  <a:lnTo>
                    <a:pt x="727" y="183"/>
                  </a:lnTo>
                  <a:lnTo>
                    <a:pt x="728" y="188"/>
                  </a:lnTo>
                  <a:lnTo>
                    <a:pt x="726" y="192"/>
                  </a:lnTo>
                  <a:lnTo>
                    <a:pt x="721" y="192"/>
                  </a:lnTo>
                  <a:lnTo>
                    <a:pt x="714" y="198"/>
                  </a:lnTo>
                  <a:lnTo>
                    <a:pt x="709" y="197"/>
                  </a:lnTo>
                  <a:lnTo>
                    <a:pt x="705" y="197"/>
                  </a:lnTo>
                  <a:lnTo>
                    <a:pt x="702" y="200"/>
                  </a:lnTo>
                  <a:lnTo>
                    <a:pt x="701" y="208"/>
                  </a:lnTo>
                  <a:lnTo>
                    <a:pt x="701" y="212"/>
                  </a:lnTo>
                  <a:lnTo>
                    <a:pt x="704" y="217"/>
                  </a:lnTo>
                  <a:lnTo>
                    <a:pt x="711" y="223"/>
                  </a:lnTo>
                  <a:lnTo>
                    <a:pt x="714" y="232"/>
                  </a:lnTo>
                  <a:lnTo>
                    <a:pt x="715" y="241"/>
                  </a:lnTo>
                  <a:lnTo>
                    <a:pt x="710" y="244"/>
                  </a:lnTo>
                  <a:lnTo>
                    <a:pt x="687" y="243"/>
                  </a:lnTo>
                  <a:lnTo>
                    <a:pt x="680" y="245"/>
                  </a:lnTo>
                  <a:lnTo>
                    <a:pt x="676" y="248"/>
                  </a:lnTo>
                  <a:lnTo>
                    <a:pt x="675" y="251"/>
                  </a:lnTo>
                  <a:lnTo>
                    <a:pt x="674" y="255"/>
                  </a:lnTo>
                  <a:lnTo>
                    <a:pt x="676" y="260"/>
                  </a:lnTo>
                  <a:lnTo>
                    <a:pt x="681" y="265"/>
                  </a:lnTo>
                  <a:lnTo>
                    <a:pt x="686" y="267"/>
                  </a:lnTo>
                  <a:lnTo>
                    <a:pt x="701" y="269"/>
                  </a:lnTo>
                  <a:lnTo>
                    <a:pt x="706" y="272"/>
                  </a:lnTo>
                  <a:lnTo>
                    <a:pt x="713" y="281"/>
                  </a:lnTo>
                  <a:lnTo>
                    <a:pt x="714" y="284"/>
                  </a:lnTo>
                  <a:lnTo>
                    <a:pt x="713" y="290"/>
                  </a:lnTo>
                  <a:lnTo>
                    <a:pt x="712" y="294"/>
                  </a:lnTo>
                  <a:lnTo>
                    <a:pt x="711" y="299"/>
                  </a:lnTo>
                  <a:lnTo>
                    <a:pt x="711" y="333"/>
                  </a:lnTo>
                  <a:lnTo>
                    <a:pt x="712" y="344"/>
                  </a:lnTo>
                  <a:lnTo>
                    <a:pt x="712" y="351"/>
                  </a:lnTo>
                  <a:lnTo>
                    <a:pt x="710" y="353"/>
                  </a:lnTo>
                  <a:lnTo>
                    <a:pt x="707" y="356"/>
                  </a:lnTo>
                  <a:lnTo>
                    <a:pt x="703" y="360"/>
                  </a:lnTo>
                  <a:lnTo>
                    <a:pt x="700" y="368"/>
                  </a:lnTo>
                  <a:lnTo>
                    <a:pt x="695" y="377"/>
                  </a:lnTo>
                  <a:lnTo>
                    <a:pt x="684" y="392"/>
                  </a:lnTo>
                  <a:lnTo>
                    <a:pt x="683" y="395"/>
                  </a:lnTo>
                  <a:lnTo>
                    <a:pt x="681" y="397"/>
                  </a:lnTo>
                  <a:lnTo>
                    <a:pt x="681" y="404"/>
                  </a:lnTo>
                  <a:lnTo>
                    <a:pt x="683" y="410"/>
                  </a:lnTo>
                  <a:lnTo>
                    <a:pt x="685" y="415"/>
                  </a:lnTo>
                  <a:lnTo>
                    <a:pt x="688" y="429"/>
                  </a:lnTo>
                  <a:lnTo>
                    <a:pt x="691" y="435"/>
                  </a:lnTo>
                  <a:lnTo>
                    <a:pt x="691" y="442"/>
                  </a:lnTo>
                  <a:lnTo>
                    <a:pt x="689" y="449"/>
                  </a:lnTo>
                  <a:lnTo>
                    <a:pt x="677" y="467"/>
                  </a:lnTo>
                  <a:lnTo>
                    <a:pt x="670" y="482"/>
                  </a:lnTo>
                  <a:lnTo>
                    <a:pt x="665" y="488"/>
                  </a:lnTo>
                  <a:lnTo>
                    <a:pt x="652" y="495"/>
                  </a:lnTo>
                  <a:lnTo>
                    <a:pt x="636" y="500"/>
                  </a:lnTo>
                  <a:lnTo>
                    <a:pt x="627" y="500"/>
                  </a:lnTo>
                  <a:lnTo>
                    <a:pt x="615" y="497"/>
                  </a:lnTo>
                  <a:lnTo>
                    <a:pt x="606" y="497"/>
                  </a:lnTo>
                  <a:lnTo>
                    <a:pt x="604" y="504"/>
                  </a:lnTo>
                  <a:lnTo>
                    <a:pt x="599" y="516"/>
                  </a:lnTo>
                  <a:lnTo>
                    <a:pt x="598" y="521"/>
                  </a:lnTo>
                  <a:lnTo>
                    <a:pt x="602" y="532"/>
                  </a:lnTo>
                  <a:lnTo>
                    <a:pt x="623" y="550"/>
                  </a:lnTo>
                  <a:lnTo>
                    <a:pt x="635" y="562"/>
                  </a:lnTo>
                  <a:lnTo>
                    <a:pt x="637" y="570"/>
                  </a:lnTo>
                  <a:lnTo>
                    <a:pt x="637" y="577"/>
                  </a:lnTo>
                  <a:lnTo>
                    <a:pt x="636" y="579"/>
                  </a:lnTo>
                  <a:lnTo>
                    <a:pt x="637" y="577"/>
                  </a:lnTo>
                  <a:lnTo>
                    <a:pt x="637" y="570"/>
                  </a:lnTo>
                  <a:lnTo>
                    <a:pt x="635" y="562"/>
                  </a:lnTo>
                  <a:lnTo>
                    <a:pt x="623" y="550"/>
                  </a:lnTo>
                  <a:lnTo>
                    <a:pt x="602" y="532"/>
                  </a:lnTo>
                  <a:lnTo>
                    <a:pt x="598" y="521"/>
                  </a:lnTo>
                  <a:lnTo>
                    <a:pt x="599" y="516"/>
                  </a:lnTo>
                  <a:lnTo>
                    <a:pt x="604" y="504"/>
                  </a:lnTo>
                  <a:lnTo>
                    <a:pt x="606" y="497"/>
                  </a:lnTo>
                  <a:lnTo>
                    <a:pt x="615" y="497"/>
                  </a:lnTo>
                  <a:lnTo>
                    <a:pt x="627" y="500"/>
                  </a:lnTo>
                  <a:lnTo>
                    <a:pt x="636" y="500"/>
                  </a:lnTo>
                  <a:lnTo>
                    <a:pt x="652" y="495"/>
                  </a:lnTo>
                  <a:lnTo>
                    <a:pt x="665" y="488"/>
                  </a:lnTo>
                  <a:lnTo>
                    <a:pt x="670" y="482"/>
                  </a:lnTo>
                  <a:lnTo>
                    <a:pt x="677" y="467"/>
                  </a:lnTo>
                  <a:lnTo>
                    <a:pt x="689" y="449"/>
                  </a:lnTo>
                  <a:lnTo>
                    <a:pt x="691" y="442"/>
                  </a:lnTo>
                  <a:lnTo>
                    <a:pt x="691" y="435"/>
                  </a:lnTo>
                  <a:lnTo>
                    <a:pt x="688" y="429"/>
                  </a:lnTo>
                  <a:lnTo>
                    <a:pt x="685" y="415"/>
                  </a:lnTo>
                  <a:lnTo>
                    <a:pt x="683" y="410"/>
                  </a:lnTo>
                  <a:lnTo>
                    <a:pt x="681" y="404"/>
                  </a:lnTo>
                  <a:lnTo>
                    <a:pt x="681" y="397"/>
                  </a:lnTo>
                  <a:lnTo>
                    <a:pt x="683" y="395"/>
                  </a:lnTo>
                  <a:lnTo>
                    <a:pt x="684" y="392"/>
                  </a:lnTo>
                  <a:lnTo>
                    <a:pt x="695" y="377"/>
                  </a:lnTo>
                  <a:lnTo>
                    <a:pt x="700" y="368"/>
                  </a:lnTo>
                  <a:lnTo>
                    <a:pt x="703" y="360"/>
                  </a:lnTo>
                  <a:lnTo>
                    <a:pt x="707" y="356"/>
                  </a:lnTo>
                  <a:lnTo>
                    <a:pt x="710" y="353"/>
                  </a:lnTo>
                  <a:lnTo>
                    <a:pt x="712" y="351"/>
                  </a:lnTo>
                  <a:lnTo>
                    <a:pt x="712" y="344"/>
                  </a:lnTo>
                  <a:lnTo>
                    <a:pt x="711" y="333"/>
                  </a:lnTo>
                  <a:lnTo>
                    <a:pt x="711" y="299"/>
                  </a:lnTo>
                  <a:lnTo>
                    <a:pt x="712" y="294"/>
                  </a:lnTo>
                  <a:lnTo>
                    <a:pt x="713" y="290"/>
                  </a:lnTo>
                  <a:lnTo>
                    <a:pt x="714" y="284"/>
                  </a:lnTo>
                  <a:lnTo>
                    <a:pt x="713" y="281"/>
                  </a:lnTo>
                  <a:lnTo>
                    <a:pt x="706" y="272"/>
                  </a:lnTo>
                  <a:lnTo>
                    <a:pt x="701" y="269"/>
                  </a:lnTo>
                  <a:lnTo>
                    <a:pt x="686" y="267"/>
                  </a:lnTo>
                  <a:lnTo>
                    <a:pt x="681" y="265"/>
                  </a:lnTo>
                  <a:lnTo>
                    <a:pt x="676" y="260"/>
                  </a:lnTo>
                  <a:lnTo>
                    <a:pt x="674" y="255"/>
                  </a:lnTo>
                  <a:lnTo>
                    <a:pt x="675" y="251"/>
                  </a:lnTo>
                  <a:lnTo>
                    <a:pt x="676" y="248"/>
                  </a:lnTo>
                  <a:lnTo>
                    <a:pt x="680" y="245"/>
                  </a:lnTo>
                  <a:lnTo>
                    <a:pt x="687" y="243"/>
                  </a:lnTo>
                  <a:lnTo>
                    <a:pt x="710" y="244"/>
                  </a:lnTo>
                  <a:lnTo>
                    <a:pt x="715" y="241"/>
                  </a:lnTo>
                  <a:lnTo>
                    <a:pt x="714" y="232"/>
                  </a:lnTo>
                  <a:lnTo>
                    <a:pt x="711" y="223"/>
                  </a:lnTo>
                  <a:lnTo>
                    <a:pt x="704" y="217"/>
                  </a:lnTo>
                  <a:lnTo>
                    <a:pt x="701" y="212"/>
                  </a:lnTo>
                  <a:lnTo>
                    <a:pt x="701" y="208"/>
                  </a:lnTo>
                  <a:lnTo>
                    <a:pt x="684" y="209"/>
                  </a:lnTo>
                  <a:lnTo>
                    <a:pt x="678" y="212"/>
                  </a:lnTo>
                  <a:lnTo>
                    <a:pt x="673" y="216"/>
                  </a:lnTo>
                  <a:lnTo>
                    <a:pt x="668" y="224"/>
                  </a:lnTo>
                  <a:lnTo>
                    <a:pt x="654" y="238"/>
                  </a:lnTo>
                  <a:lnTo>
                    <a:pt x="654" y="245"/>
                  </a:lnTo>
                  <a:lnTo>
                    <a:pt x="652" y="252"/>
                  </a:lnTo>
                  <a:lnTo>
                    <a:pt x="646" y="255"/>
                  </a:lnTo>
                  <a:lnTo>
                    <a:pt x="634" y="260"/>
                  </a:lnTo>
                  <a:lnTo>
                    <a:pt x="628" y="263"/>
                  </a:lnTo>
                  <a:lnTo>
                    <a:pt x="621" y="264"/>
                  </a:lnTo>
                  <a:lnTo>
                    <a:pt x="613" y="255"/>
                  </a:lnTo>
                  <a:lnTo>
                    <a:pt x="590" y="251"/>
                  </a:lnTo>
                  <a:lnTo>
                    <a:pt x="582" y="249"/>
                  </a:lnTo>
                  <a:lnTo>
                    <a:pt x="576" y="245"/>
                  </a:lnTo>
                  <a:lnTo>
                    <a:pt x="571" y="240"/>
                  </a:lnTo>
                  <a:lnTo>
                    <a:pt x="563" y="230"/>
                  </a:lnTo>
                  <a:lnTo>
                    <a:pt x="559" y="228"/>
                  </a:lnTo>
                  <a:lnTo>
                    <a:pt x="554" y="228"/>
                  </a:lnTo>
                  <a:lnTo>
                    <a:pt x="543" y="234"/>
                  </a:lnTo>
                  <a:lnTo>
                    <a:pt x="527" y="239"/>
                  </a:lnTo>
                  <a:lnTo>
                    <a:pt x="517" y="244"/>
                  </a:lnTo>
                  <a:lnTo>
                    <a:pt x="513" y="247"/>
                  </a:lnTo>
                  <a:lnTo>
                    <a:pt x="491" y="258"/>
                  </a:lnTo>
                  <a:lnTo>
                    <a:pt x="486" y="258"/>
                  </a:lnTo>
                  <a:lnTo>
                    <a:pt x="482" y="254"/>
                  </a:lnTo>
                  <a:lnTo>
                    <a:pt x="480" y="251"/>
                  </a:lnTo>
                  <a:lnTo>
                    <a:pt x="476" y="248"/>
                  </a:lnTo>
                  <a:lnTo>
                    <a:pt x="453" y="241"/>
                  </a:lnTo>
                  <a:lnTo>
                    <a:pt x="443" y="240"/>
                  </a:lnTo>
                  <a:lnTo>
                    <a:pt x="437" y="237"/>
                  </a:lnTo>
                  <a:lnTo>
                    <a:pt x="432" y="230"/>
                  </a:lnTo>
                  <a:lnTo>
                    <a:pt x="422" y="205"/>
                  </a:lnTo>
                  <a:lnTo>
                    <a:pt x="414" y="196"/>
                  </a:lnTo>
                  <a:lnTo>
                    <a:pt x="405" y="192"/>
                  </a:lnTo>
                  <a:lnTo>
                    <a:pt x="397" y="191"/>
                  </a:lnTo>
                  <a:lnTo>
                    <a:pt x="387" y="191"/>
                  </a:lnTo>
                  <a:lnTo>
                    <a:pt x="377" y="195"/>
                  </a:lnTo>
                  <a:lnTo>
                    <a:pt x="366" y="202"/>
                  </a:lnTo>
                  <a:lnTo>
                    <a:pt x="359" y="209"/>
                  </a:lnTo>
                  <a:lnTo>
                    <a:pt x="356" y="213"/>
                  </a:lnTo>
                  <a:lnTo>
                    <a:pt x="335" y="228"/>
                  </a:lnTo>
                  <a:lnTo>
                    <a:pt x="328" y="228"/>
                  </a:lnTo>
                  <a:lnTo>
                    <a:pt x="319" y="223"/>
                  </a:lnTo>
                  <a:lnTo>
                    <a:pt x="308" y="219"/>
                  </a:lnTo>
                  <a:lnTo>
                    <a:pt x="301" y="217"/>
                  </a:lnTo>
                  <a:lnTo>
                    <a:pt x="297" y="210"/>
                  </a:lnTo>
                  <a:lnTo>
                    <a:pt x="287" y="196"/>
                  </a:lnTo>
                  <a:lnTo>
                    <a:pt x="284" y="191"/>
                  </a:lnTo>
                  <a:lnTo>
                    <a:pt x="282" y="188"/>
                  </a:lnTo>
                  <a:lnTo>
                    <a:pt x="276" y="186"/>
                  </a:lnTo>
                  <a:lnTo>
                    <a:pt x="243" y="186"/>
                  </a:lnTo>
                  <a:lnTo>
                    <a:pt x="225" y="183"/>
                  </a:lnTo>
                  <a:lnTo>
                    <a:pt x="217" y="184"/>
                  </a:lnTo>
                  <a:lnTo>
                    <a:pt x="200" y="198"/>
                  </a:lnTo>
                  <a:lnTo>
                    <a:pt x="179" y="206"/>
                  </a:lnTo>
                  <a:lnTo>
                    <a:pt x="170" y="207"/>
                  </a:lnTo>
                  <a:lnTo>
                    <a:pt x="149" y="212"/>
                  </a:lnTo>
                  <a:lnTo>
                    <a:pt x="142" y="215"/>
                  </a:lnTo>
                  <a:lnTo>
                    <a:pt x="131" y="215"/>
                  </a:lnTo>
                  <a:lnTo>
                    <a:pt x="125" y="210"/>
                  </a:lnTo>
                  <a:lnTo>
                    <a:pt x="108" y="191"/>
                  </a:lnTo>
                  <a:lnTo>
                    <a:pt x="103" y="183"/>
                  </a:lnTo>
                  <a:lnTo>
                    <a:pt x="99" y="173"/>
                  </a:lnTo>
                  <a:lnTo>
                    <a:pt x="95" y="165"/>
                  </a:lnTo>
                  <a:lnTo>
                    <a:pt x="56" y="130"/>
                  </a:lnTo>
                  <a:lnTo>
                    <a:pt x="45" y="123"/>
                  </a:lnTo>
                  <a:lnTo>
                    <a:pt x="11" y="120"/>
                  </a:lnTo>
                  <a:lnTo>
                    <a:pt x="7" y="120"/>
                  </a:lnTo>
                  <a:lnTo>
                    <a:pt x="11" y="142"/>
                  </a:lnTo>
                  <a:lnTo>
                    <a:pt x="8" y="151"/>
                  </a:lnTo>
                  <a:lnTo>
                    <a:pt x="17" y="149"/>
                  </a:lnTo>
                  <a:lnTo>
                    <a:pt x="22" y="160"/>
                  </a:lnTo>
                  <a:lnTo>
                    <a:pt x="29" y="188"/>
                  </a:lnTo>
                  <a:lnTo>
                    <a:pt x="34" y="196"/>
                  </a:lnTo>
                  <a:lnTo>
                    <a:pt x="36" y="201"/>
                  </a:lnTo>
                  <a:lnTo>
                    <a:pt x="30" y="224"/>
                  </a:lnTo>
                  <a:lnTo>
                    <a:pt x="30" y="227"/>
                  </a:lnTo>
                  <a:lnTo>
                    <a:pt x="30" y="231"/>
                  </a:lnTo>
                  <a:lnTo>
                    <a:pt x="27" y="233"/>
                  </a:lnTo>
                  <a:lnTo>
                    <a:pt x="24" y="235"/>
                  </a:lnTo>
                  <a:lnTo>
                    <a:pt x="21" y="238"/>
                  </a:lnTo>
                  <a:lnTo>
                    <a:pt x="19" y="244"/>
                  </a:lnTo>
                  <a:lnTo>
                    <a:pt x="16" y="265"/>
                  </a:lnTo>
                  <a:lnTo>
                    <a:pt x="16" y="268"/>
                  </a:lnTo>
                  <a:lnTo>
                    <a:pt x="18" y="275"/>
                  </a:lnTo>
                  <a:lnTo>
                    <a:pt x="19" y="279"/>
                  </a:lnTo>
                  <a:lnTo>
                    <a:pt x="24" y="281"/>
                  </a:lnTo>
                  <a:lnTo>
                    <a:pt x="20" y="285"/>
                  </a:lnTo>
                  <a:lnTo>
                    <a:pt x="18" y="290"/>
                  </a:lnTo>
                  <a:lnTo>
                    <a:pt x="17" y="297"/>
                  </a:lnTo>
                  <a:lnTo>
                    <a:pt x="20" y="299"/>
                  </a:lnTo>
                  <a:lnTo>
                    <a:pt x="21" y="303"/>
                  </a:lnTo>
                  <a:lnTo>
                    <a:pt x="16" y="324"/>
                  </a:lnTo>
                  <a:lnTo>
                    <a:pt x="7" y="338"/>
                  </a:lnTo>
                  <a:lnTo>
                    <a:pt x="5" y="342"/>
                  </a:lnTo>
                  <a:lnTo>
                    <a:pt x="2" y="361"/>
                  </a:lnTo>
                  <a:lnTo>
                    <a:pt x="0" y="367"/>
                  </a:lnTo>
                  <a:lnTo>
                    <a:pt x="7" y="371"/>
                  </a:lnTo>
                  <a:lnTo>
                    <a:pt x="14" y="381"/>
                  </a:lnTo>
                  <a:close/>
                </a:path>
              </a:pathLst>
            </a:custGeom>
            <a:solidFill>
              <a:srgbClr val="92D050"/>
            </a:solid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91" name="Freeform 13">
              <a:extLst>
                <a:ext uri="{FF2B5EF4-FFF2-40B4-BE49-F238E27FC236}">
                  <a16:creationId xmlns:a16="http://schemas.microsoft.com/office/drawing/2014/main" id="{00000000-0008-0000-0100-00005B000000}"/>
                </a:ext>
              </a:extLst>
            </xdr:cNvPr>
            <xdr:cNvSpPr>
              <a:spLocks/>
            </xdr:cNvSpPr>
          </xdr:nvSpPr>
          <xdr:spPr bwMode="auto">
            <a:xfrm>
              <a:off x="11807" y="1066536"/>
              <a:ext cx="2351496" cy="2367239"/>
            </a:xfrm>
            <a:custGeom>
              <a:avLst/>
              <a:gdLst>
                <a:gd name="T0" fmla="*/ 194 w 1195"/>
                <a:gd name="T1" fmla="*/ 1137 h 1203"/>
                <a:gd name="T2" fmla="*/ 329 w 1195"/>
                <a:gd name="T3" fmla="*/ 1167 h 1203"/>
                <a:gd name="T4" fmla="*/ 447 w 1195"/>
                <a:gd name="T5" fmla="*/ 1180 h 1203"/>
                <a:gd name="T6" fmla="*/ 565 w 1195"/>
                <a:gd name="T7" fmla="*/ 1179 h 1203"/>
                <a:gd name="T8" fmla="*/ 667 w 1195"/>
                <a:gd name="T9" fmla="*/ 1155 h 1203"/>
                <a:gd name="T10" fmla="*/ 726 w 1195"/>
                <a:gd name="T11" fmla="*/ 1107 h 1203"/>
                <a:gd name="T12" fmla="*/ 756 w 1195"/>
                <a:gd name="T13" fmla="*/ 1056 h 1203"/>
                <a:gd name="T14" fmla="*/ 844 w 1195"/>
                <a:gd name="T15" fmla="*/ 1013 h 1203"/>
                <a:gd name="T16" fmla="*/ 961 w 1195"/>
                <a:gd name="T17" fmla="*/ 942 h 1203"/>
                <a:gd name="T18" fmla="*/ 1045 w 1195"/>
                <a:gd name="T19" fmla="*/ 907 h 1203"/>
                <a:gd name="T20" fmla="*/ 1023 w 1195"/>
                <a:gd name="T21" fmla="*/ 870 h 1203"/>
                <a:gd name="T22" fmla="*/ 927 w 1195"/>
                <a:gd name="T23" fmla="*/ 870 h 1203"/>
                <a:gd name="T24" fmla="*/ 840 w 1195"/>
                <a:gd name="T25" fmla="*/ 859 h 1203"/>
                <a:gd name="T26" fmla="*/ 745 w 1195"/>
                <a:gd name="T27" fmla="*/ 779 h 1203"/>
                <a:gd name="T28" fmla="*/ 638 w 1195"/>
                <a:gd name="T29" fmla="*/ 772 h 1203"/>
                <a:gd name="T30" fmla="*/ 606 w 1195"/>
                <a:gd name="T31" fmla="*/ 725 h 1203"/>
                <a:gd name="T32" fmla="*/ 533 w 1195"/>
                <a:gd name="T33" fmla="*/ 711 h 1203"/>
                <a:gd name="T34" fmla="*/ 431 w 1195"/>
                <a:gd name="T35" fmla="*/ 787 h 1203"/>
                <a:gd name="T36" fmla="*/ 417 w 1195"/>
                <a:gd name="T37" fmla="*/ 695 h 1203"/>
                <a:gd name="T38" fmla="*/ 365 w 1195"/>
                <a:gd name="T39" fmla="*/ 658 h 1203"/>
                <a:gd name="T40" fmla="*/ 391 w 1195"/>
                <a:gd name="T41" fmla="*/ 648 h 1203"/>
                <a:gd name="T42" fmla="*/ 413 w 1195"/>
                <a:gd name="T43" fmla="*/ 720 h 1203"/>
                <a:gd name="T44" fmla="*/ 459 w 1195"/>
                <a:gd name="T45" fmla="*/ 789 h 1203"/>
                <a:gd name="T46" fmla="*/ 554 w 1195"/>
                <a:gd name="T47" fmla="*/ 704 h 1203"/>
                <a:gd name="T48" fmla="*/ 605 w 1195"/>
                <a:gd name="T49" fmla="*/ 741 h 1203"/>
                <a:gd name="T50" fmla="*/ 658 w 1195"/>
                <a:gd name="T51" fmla="*/ 780 h 1203"/>
                <a:gd name="T52" fmla="*/ 780 w 1195"/>
                <a:gd name="T53" fmla="*/ 796 h 1203"/>
                <a:gd name="T54" fmla="*/ 859 w 1195"/>
                <a:gd name="T55" fmla="*/ 864 h 1203"/>
                <a:gd name="T56" fmla="*/ 952 w 1195"/>
                <a:gd name="T57" fmla="*/ 853 h 1203"/>
                <a:gd name="T58" fmla="*/ 1031 w 1195"/>
                <a:gd name="T59" fmla="*/ 863 h 1203"/>
                <a:gd name="T60" fmla="*/ 1039 w 1195"/>
                <a:gd name="T61" fmla="*/ 934 h 1203"/>
                <a:gd name="T62" fmla="*/ 1078 w 1195"/>
                <a:gd name="T63" fmla="*/ 950 h 1203"/>
                <a:gd name="T64" fmla="*/ 1113 w 1195"/>
                <a:gd name="T65" fmla="*/ 880 h 1203"/>
                <a:gd name="T66" fmla="*/ 1011 w 1195"/>
                <a:gd name="T67" fmla="*/ 769 h 1203"/>
                <a:gd name="T68" fmla="*/ 1029 w 1195"/>
                <a:gd name="T69" fmla="*/ 698 h 1203"/>
                <a:gd name="T70" fmla="*/ 1009 w 1195"/>
                <a:gd name="T71" fmla="*/ 660 h 1203"/>
                <a:gd name="T72" fmla="*/ 1049 w 1195"/>
                <a:gd name="T73" fmla="*/ 622 h 1203"/>
                <a:gd name="T74" fmla="*/ 1087 w 1195"/>
                <a:gd name="T75" fmla="*/ 478 h 1203"/>
                <a:gd name="T76" fmla="*/ 1091 w 1195"/>
                <a:gd name="T77" fmla="*/ 348 h 1203"/>
                <a:gd name="T78" fmla="*/ 1162 w 1195"/>
                <a:gd name="T79" fmla="*/ 240 h 1203"/>
                <a:gd name="T80" fmla="*/ 1122 w 1195"/>
                <a:gd name="T81" fmla="*/ 115 h 1203"/>
                <a:gd name="T82" fmla="*/ 1005 w 1195"/>
                <a:gd name="T83" fmla="*/ 30 h 1203"/>
                <a:gd name="T84" fmla="*/ 946 w 1195"/>
                <a:gd name="T85" fmla="*/ 27 h 1203"/>
                <a:gd name="T86" fmla="*/ 867 w 1195"/>
                <a:gd name="T87" fmla="*/ 69 h 1203"/>
                <a:gd name="T88" fmla="*/ 761 w 1195"/>
                <a:gd name="T89" fmla="*/ 212 h 1203"/>
                <a:gd name="T90" fmla="*/ 608 w 1195"/>
                <a:gd name="T91" fmla="*/ 134 h 1203"/>
                <a:gd name="T92" fmla="*/ 603 w 1195"/>
                <a:gd name="T93" fmla="*/ 98 h 1203"/>
                <a:gd name="T94" fmla="*/ 586 w 1195"/>
                <a:gd name="T95" fmla="*/ 110 h 1203"/>
                <a:gd name="T96" fmla="*/ 516 w 1195"/>
                <a:gd name="T97" fmla="*/ 176 h 1203"/>
                <a:gd name="T98" fmla="*/ 460 w 1195"/>
                <a:gd name="T99" fmla="*/ 217 h 1203"/>
                <a:gd name="T100" fmla="*/ 505 w 1195"/>
                <a:gd name="T101" fmla="*/ 356 h 1203"/>
                <a:gd name="T102" fmla="*/ 403 w 1195"/>
                <a:gd name="T103" fmla="*/ 397 h 1203"/>
                <a:gd name="T104" fmla="*/ 421 w 1195"/>
                <a:gd name="T105" fmla="*/ 491 h 1203"/>
                <a:gd name="T106" fmla="*/ 395 w 1195"/>
                <a:gd name="T107" fmla="*/ 567 h 1203"/>
                <a:gd name="T108" fmla="*/ 321 w 1195"/>
                <a:gd name="T109" fmla="*/ 658 h 1203"/>
                <a:gd name="T110" fmla="*/ 224 w 1195"/>
                <a:gd name="T111" fmla="*/ 680 h 1203"/>
                <a:gd name="T112" fmla="*/ 127 w 1195"/>
                <a:gd name="T113" fmla="*/ 709 h 1203"/>
                <a:gd name="T114" fmla="*/ 59 w 1195"/>
                <a:gd name="T115" fmla="*/ 749 h 1203"/>
                <a:gd name="T116" fmla="*/ 53 w 1195"/>
                <a:gd name="T117" fmla="*/ 764 h 1203"/>
                <a:gd name="T118" fmla="*/ 78 w 1195"/>
                <a:gd name="T119" fmla="*/ 828 h 1203"/>
                <a:gd name="T120" fmla="*/ 95 w 1195"/>
                <a:gd name="T121" fmla="*/ 924 h 1203"/>
                <a:gd name="T122" fmla="*/ 1 w 1195"/>
                <a:gd name="T123" fmla="*/ 1049 h 120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 ang="0">
                  <a:pos x="T120" y="T121"/>
                </a:cxn>
                <a:cxn ang="0">
                  <a:pos x="T122" y="T123"/>
                </a:cxn>
              </a:cxnLst>
              <a:rect l="0" t="0" r="r" b="b"/>
              <a:pathLst>
                <a:path w="1195" h="1203">
                  <a:moveTo>
                    <a:pt x="39" y="1062"/>
                  </a:moveTo>
                  <a:lnTo>
                    <a:pt x="50" y="1069"/>
                  </a:lnTo>
                  <a:lnTo>
                    <a:pt x="89" y="1104"/>
                  </a:lnTo>
                  <a:lnTo>
                    <a:pt x="93" y="1112"/>
                  </a:lnTo>
                  <a:lnTo>
                    <a:pt x="97" y="1122"/>
                  </a:lnTo>
                  <a:lnTo>
                    <a:pt x="102" y="1130"/>
                  </a:lnTo>
                  <a:lnTo>
                    <a:pt x="119" y="1149"/>
                  </a:lnTo>
                  <a:lnTo>
                    <a:pt x="125" y="1154"/>
                  </a:lnTo>
                  <a:lnTo>
                    <a:pt x="136" y="1154"/>
                  </a:lnTo>
                  <a:lnTo>
                    <a:pt x="143" y="1151"/>
                  </a:lnTo>
                  <a:lnTo>
                    <a:pt x="164" y="1146"/>
                  </a:lnTo>
                  <a:lnTo>
                    <a:pt x="173" y="1145"/>
                  </a:lnTo>
                  <a:lnTo>
                    <a:pt x="194" y="1137"/>
                  </a:lnTo>
                  <a:lnTo>
                    <a:pt x="211" y="1123"/>
                  </a:lnTo>
                  <a:lnTo>
                    <a:pt x="219" y="1122"/>
                  </a:lnTo>
                  <a:lnTo>
                    <a:pt x="237" y="1125"/>
                  </a:lnTo>
                  <a:lnTo>
                    <a:pt x="270" y="1125"/>
                  </a:lnTo>
                  <a:lnTo>
                    <a:pt x="276" y="1127"/>
                  </a:lnTo>
                  <a:lnTo>
                    <a:pt x="278" y="1130"/>
                  </a:lnTo>
                  <a:lnTo>
                    <a:pt x="281" y="1135"/>
                  </a:lnTo>
                  <a:lnTo>
                    <a:pt x="291" y="1149"/>
                  </a:lnTo>
                  <a:lnTo>
                    <a:pt x="295" y="1156"/>
                  </a:lnTo>
                  <a:lnTo>
                    <a:pt x="302" y="1158"/>
                  </a:lnTo>
                  <a:lnTo>
                    <a:pt x="313" y="1162"/>
                  </a:lnTo>
                  <a:lnTo>
                    <a:pt x="322" y="1167"/>
                  </a:lnTo>
                  <a:lnTo>
                    <a:pt x="329" y="1167"/>
                  </a:lnTo>
                  <a:lnTo>
                    <a:pt x="350" y="1152"/>
                  </a:lnTo>
                  <a:lnTo>
                    <a:pt x="353" y="1148"/>
                  </a:lnTo>
                  <a:lnTo>
                    <a:pt x="360" y="1141"/>
                  </a:lnTo>
                  <a:lnTo>
                    <a:pt x="371" y="1134"/>
                  </a:lnTo>
                  <a:lnTo>
                    <a:pt x="381" y="1130"/>
                  </a:lnTo>
                  <a:lnTo>
                    <a:pt x="391" y="1130"/>
                  </a:lnTo>
                  <a:lnTo>
                    <a:pt x="399" y="1131"/>
                  </a:lnTo>
                  <a:lnTo>
                    <a:pt x="408" y="1135"/>
                  </a:lnTo>
                  <a:lnTo>
                    <a:pt x="416" y="1144"/>
                  </a:lnTo>
                  <a:lnTo>
                    <a:pt x="426" y="1169"/>
                  </a:lnTo>
                  <a:lnTo>
                    <a:pt x="431" y="1176"/>
                  </a:lnTo>
                  <a:lnTo>
                    <a:pt x="437" y="1179"/>
                  </a:lnTo>
                  <a:lnTo>
                    <a:pt x="447" y="1180"/>
                  </a:lnTo>
                  <a:lnTo>
                    <a:pt x="470" y="1187"/>
                  </a:lnTo>
                  <a:lnTo>
                    <a:pt x="474" y="1190"/>
                  </a:lnTo>
                  <a:lnTo>
                    <a:pt x="476" y="1193"/>
                  </a:lnTo>
                  <a:lnTo>
                    <a:pt x="480" y="1197"/>
                  </a:lnTo>
                  <a:lnTo>
                    <a:pt x="485" y="1197"/>
                  </a:lnTo>
                  <a:lnTo>
                    <a:pt x="507" y="1186"/>
                  </a:lnTo>
                  <a:lnTo>
                    <a:pt x="511" y="1183"/>
                  </a:lnTo>
                  <a:lnTo>
                    <a:pt x="521" y="1178"/>
                  </a:lnTo>
                  <a:lnTo>
                    <a:pt x="537" y="1173"/>
                  </a:lnTo>
                  <a:lnTo>
                    <a:pt x="548" y="1167"/>
                  </a:lnTo>
                  <a:lnTo>
                    <a:pt x="553" y="1167"/>
                  </a:lnTo>
                  <a:lnTo>
                    <a:pt x="557" y="1169"/>
                  </a:lnTo>
                  <a:lnTo>
                    <a:pt x="565" y="1179"/>
                  </a:lnTo>
                  <a:lnTo>
                    <a:pt x="570" y="1184"/>
                  </a:lnTo>
                  <a:lnTo>
                    <a:pt x="576" y="1188"/>
                  </a:lnTo>
                  <a:lnTo>
                    <a:pt x="584" y="1190"/>
                  </a:lnTo>
                  <a:lnTo>
                    <a:pt x="607" y="1194"/>
                  </a:lnTo>
                  <a:lnTo>
                    <a:pt x="615" y="1203"/>
                  </a:lnTo>
                  <a:lnTo>
                    <a:pt x="622" y="1202"/>
                  </a:lnTo>
                  <a:lnTo>
                    <a:pt x="628" y="1199"/>
                  </a:lnTo>
                  <a:lnTo>
                    <a:pt x="640" y="1194"/>
                  </a:lnTo>
                  <a:lnTo>
                    <a:pt x="646" y="1191"/>
                  </a:lnTo>
                  <a:lnTo>
                    <a:pt x="648" y="1184"/>
                  </a:lnTo>
                  <a:lnTo>
                    <a:pt x="648" y="1177"/>
                  </a:lnTo>
                  <a:lnTo>
                    <a:pt x="662" y="1163"/>
                  </a:lnTo>
                  <a:lnTo>
                    <a:pt x="667" y="1155"/>
                  </a:lnTo>
                  <a:lnTo>
                    <a:pt x="672" y="1151"/>
                  </a:lnTo>
                  <a:lnTo>
                    <a:pt x="678" y="1148"/>
                  </a:lnTo>
                  <a:lnTo>
                    <a:pt x="695" y="1147"/>
                  </a:lnTo>
                  <a:lnTo>
                    <a:pt x="696" y="1139"/>
                  </a:lnTo>
                  <a:lnTo>
                    <a:pt x="699" y="1136"/>
                  </a:lnTo>
                  <a:lnTo>
                    <a:pt x="703" y="1136"/>
                  </a:lnTo>
                  <a:lnTo>
                    <a:pt x="708" y="1137"/>
                  </a:lnTo>
                  <a:lnTo>
                    <a:pt x="715" y="1131"/>
                  </a:lnTo>
                  <a:lnTo>
                    <a:pt x="720" y="1131"/>
                  </a:lnTo>
                  <a:lnTo>
                    <a:pt x="722" y="1127"/>
                  </a:lnTo>
                  <a:lnTo>
                    <a:pt x="721" y="1122"/>
                  </a:lnTo>
                  <a:lnTo>
                    <a:pt x="722" y="1117"/>
                  </a:lnTo>
                  <a:lnTo>
                    <a:pt x="726" y="1107"/>
                  </a:lnTo>
                  <a:lnTo>
                    <a:pt x="730" y="1104"/>
                  </a:lnTo>
                  <a:lnTo>
                    <a:pt x="732" y="1103"/>
                  </a:lnTo>
                  <a:lnTo>
                    <a:pt x="735" y="1103"/>
                  </a:lnTo>
                  <a:lnTo>
                    <a:pt x="738" y="1101"/>
                  </a:lnTo>
                  <a:lnTo>
                    <a:pt x="750" y="1089"/>
                  </a:lnTo>
                  <a:lnTo>
                    <a:pt x="752" y="1079"/>
                  </a:lnTo>
                  <a:lnTo>
                    <a:pt x="751" y="1075"/>
                  </a:lnTo>
                  <a:lnTo>
                    <a:pt x="747" y="1072"/>
                  </a:lnTo>
                  <a:lnTo>
                    <a:pt x="745" y="1067"/>
                  </a:lnTo>
                  <a:lnTo>
                    <a:pt x="747" y="1064"/>
                  </a:lnTo>
                  <a:lnTo>
                    <a:pt x="751" y="1062"/>
                  </a:lnTo>
                  <a:lnTo>
                    <a:pt x="755" y="1060"/>
                  </a:lnTo>
                  <a:lnTo>
                    <a:pt x="756" y="1056"/>
                  </a:lnTo>
                  <a:lnTo>
                    <a:pt x="759" y="1051"/>
                  </a:lnTo>
                  <a:lnTo>
                    <a:pt x="761" y="1048"/>
                  </a:lnTo>
                  <a:lnTo>
                    <a:pt x="769" y="1047"/>
                  </a:lnTo>
                  <a:lnTo>
                    <a:pt x="773" y="1044"/>
                  </a:lnTo>
                  <a:lnTo>
                    <a:pt x="782" y="1029"/>
                  </a:lnTo>
                  <a:lnTo>
                    <a:pt x="786" y="1027"/>
                  </a:lnTo>
                  <a:lnTo>
                    <a:pt x="793" y="1026"/>
                  </a:lnTo>
                  <a:lnTo>
                    <a:pt x="800" y="1022"/>
                  </a:lnTo>
                  <a:lnTo>
                    <a:pt x="804" y="1014"/>
                  </a:lnTo>
                  <a:lnTo>
                    <a:pt x="815" y="1022"/>
                  </a:lnTo>
                  <a:lnTo>
                    <a:pt x="828" y="1019"/>
                  </a:lnTo>
                  <a:lnTo>
                    <a:pt x="836" y="1014"/>
                  </a:lnTo>
                  <a:lnTo>
                    <a:pt x="844" y="1013"/>
                  </a:lnTo>
                  <a:lnTo>
                    <a:pt x="851" y="1014"/>
                  </a:lnTo>
                  <a:lnTo>
                    <a:pt x="860" y="1010"/>
                  </a:lnTo>
                  <a:lnTo>
                    <a:pt x="861" y="1007"/>
                  </a:lnTo>
                  <a:lnTo>
                    <a:pt x="865" y="987"/>
                  </a:lnTo>
                  <a:lnTo>
                    <a:pt x="868" y="981"/>
                  </a:lnTo>
                  <a:lnTo>
                    <a:pt x="872" y="973"/>
                  </a:lnTo>
                  <a:lnTo>
                    <a:pt x="888" y="954"/>
                  </a:lnTo>
                  <a:lnTo>
                    <a:pt x="901" y="944"/>
                  </a:lnTo>
                  <a:lnTo>
                    <a:pt x="916" y="939"/>
                  </a:lnTo>
                  <a:lnTo>
                    <a:pt x="927" y="944"/>
                  </a:lnTo>
                  <a:lnTo>
                    <a:pt x="933" y="949"/>
                  </a:lnTo>
                  <a:lnTo>
                    <a:pt x="945" y="947"/>
                  </a:lnTo>
                  <a:lnTo>
                    <a:pt x="961" y="942"/>
                  </a:lnTo>
                  <a:lnTo>
                    <a:pt x="976" y="943"/>
                  </a:lnTo>
                  <a:lnTo>
                    <a:pt x="986" y="948"/>
                  </a:lnTo>
                  <a:lnTo>
                    <a:pt x="1002" y="952"/>
                  </a:lnTo>
                  <a:lnTo>
                    <a:pt x="1017" y="957"/>
                  </a:lnTo>
                  <a:lnTo>
                    <a:pt x="1029" y="963"/>
                  </a:lnTo>
                  <a:lnTo>
                    <a:pt x="1032" y="965"/>
                  </a:lnTo>
                  <a:lnTo>
                    <a:pt x="1038" y="956"/>
                  </a:lnTo>
                  <a:lnTo>
                    <a:pt x="1039" y="951"/>
                  </a:lnTo>
                  <a:lnTo>
                    <a:pt x="1038" y="937"/>
                  </a:lnTo>
                  <a:lnTo>
                    <a:pt x="1039" y="934"/>
                  </a:lnTo>
                  <a:lnTo>
                    <a:pt x="1043" y="926"/>
                  </a:lnTo>
                  <a:lnTo>
                    <a:pt x="1044" y="922"/>
                  </a:lnTo>
                  <a:lnTo>
                    <a:pt x="1045" y="907"/>
                  </a:lnTo>
                  <a:lnTo>
                    <a:pt x="1044" y="903"/>
                  </a:lnTo>
                  <a:lnTo>
                    <a:pt x="1042" y="899"/>
                  </a:lnTo>
                  <a:lnTo>
                    <a:pt x="1037" y="894"/>
                  </a:lnTo>
                  <a:lnTo>
                    <a:pt x="1036" y="891"/>
                  </a:lnTo>
                  <a:lnTo>
                    <a:pt x="1042" y="884"/>
                  </a:lnTo>
                  <a:lnTo>
                    <a:pt x="1044" y="882"/>
                  </a:lnTo>
                  <a:lnTo>
                    <a:pt x="1044" y="878"/>
                  </a:lnTo>
                  <a:lnTo>
                    <a:pt x="1044" y="872"/>
                  </a:lnTo>
                  <a:lnTo>
                    <a:pt x="1036" y="866"/>
                  </a:lnTo>
                  <a:lnTo>
                    <a:pt x="1031" y="863"/>
                  </a:lnTo>
                  <a:lnTo>
                    <a:pt x="1027" y="863"/>
                  </a:lnTo>
                  <a:lnTo>
                    <a:pt x="1025" y="867"/>
                  </a:lnTo>
                  <a:lnTo>
                    <a:pt x="1023" y="870"/>
                  </a:lnTo>
                  <a:lnTo>
                    <a:pt x="1017" y="868"/>
                  </a:lnTo>
                  <a:lnTo>
                    <a:pt x="1011" y="864"/>
                  </a:lnTo>
                  <a:lnTo>
                    <a:pt x="1005" y="862"/>
                  </a:lnTo>
                  <a:lnTo>
                    <a:pt x="1000" y="864"/>
                  </a:lnTo>
                  <a:lnTo>
                    <a:pt x="992" y="866"/>
                  </a:lnTo>
                  <a:lnTo>
                    <a:pt x="986" y="864"/>
                  </a:lnTo>
                  <a:lnTo>
                    <a:pt x="978" y="858"/>
                  </a:lnTo>
                  <a:lnTo>
                    <a:pt x="968" y="852"/>
                  </a:lnTo>
                  <a:lnTo>
                    <a:pt x="958" y="851"/>
                  </a:lnTo>
                  <a:lnTo>
                    <a:pt x="952" y="853"/>
                  </a:lnTo>
                  <a:lnTo>
                    <a:pt x="949" y="855"/>
                  </a:lnTo>
                  <a:lnTo>
                    <a:pt x="936" y="865"/>
                  </a:lnTo>
                  <a:lnTo>
                    <a:pt x="927" y="870"/>
                  </a:lnTo>
                  <a:lnTo>
                    <a:pt x="917" y="873"/>
                  </a:lnTo>
                  <a:lnTo>
                    <a:pt x="909" y="878"/>
                  </a:lnTo>
                  <a:lnTo>
                    <a:pt x="901" y="887"/>
                  </a:lnTo>
                  <a:lnTo>
                    <a:pt x="894" y="889"/>
                  </a:lnTo>
                  <a:lnTo>
                    <a:pt x="888" y="886"/>
                  </a:lnTo>
                  <a:lnTo>
                    <a:pt x="880" y="893"/>
                  </a:lnTo>
                  <a:lnTo>
                    <a:pt x="870" y="896"/>
                  </a:lnTo>
                  <a:lnTo>
                    <a:pt x="862" y="888"/>
                  </a:lnTo>
                  <a:lnTo>
                    <a:pt x="859" y="879"/>
                  </a:lnTo>
                  <a:lnTo>
                    <a:pt x="859" y="864"/>
                  </a:lnTo>
                  <a:lnTo>
                    <a:pt x="857" y="862"/>
                  </a:lnTo>
                  <a:lnTo>
                    <a:pt x="849" y="860"/>
                  </a:lnTo>
                  <a:lnTo>
                    <a:pt x="840" y="859"/>
                  </a:lnTo>
                  <a:lnTo>
                    <a:pt x="834" y="855"/>
                  </a:lnTo>
                  <a:lnTo>
                    <a:pt x="830" y="849"/>
                  </a:lnTo>
                  <a:lnTo>
                    <a:pt x="817" y="845"/>
                  </a:lnTo>
                  <a:lnTo>
                    <a:pt x="814" y="840"/>
                  </a:lnTo>
                  <a:lnTo>
                    <a:pt x="823" y="818"/>
                  </a:lnTo>
                  <a:lnTo>
                    <a:pt x="825" y="812"/>
                  </a:lnTo>
                  <a:lnTo>
                    <a:pt x="824" y="809"/>
                  </a:lnTo>
                  <a:lnTo>
                    <a:pt x="816" y="806"/>
                  </a:lnTo>
                  <a:lnTo>
                    <a:pt x="804" y="800"/>
                  </a:lnTo>
                  <a:lnTo>
                    <a:pt x="780" y="796"/>
                  </a:lnTo>
                  <a:lnTo>
                    <a:pt x="765" y="789"/>
                  </a:lnTo>
                  <a:lnTo>
                    <a:pt x="749" y="778"/>
                  </a:lnTo>
                  <a:lnTo>
                    <a:pt x="745" y="779"/>
                  </a:lnTo>
                  <a:lnTo>
                    <a:pt x="720" y="780"/>
                  </a:lnTo>
                  <a:lnTo>
                    <a:pt x="714" y="782"/>
                  </a:lnTo>
                  <a:lnTo>
                    <a:pt x="705" y="786"/>
                  </a:lnTo>
                  <a:lnTo>
                    <a:pt x="698" y="790"/>
                  </a:lnTo>
                  <a:lnTo>
                    <a:pt x="692" y="793"/>
                  </a:lnTo>
                  <a:lnTo>
                    <a:pt x="685" y="792"/>
                  </a:lnTo>
                  <a:lnTo>
                    <a:pt x="677" y="791"/>
                  </a:lnTo>
                  <a:lnTo>
                    <a:pt x="671" y="789"/>
                  </a:lnTo>
                  <a:lnTo>
                    <a:pt x="665" y="784"/>
                  </a:lnTo>
                  <a:lnTo>
                    <a:pt x="658" y="780"/>
                  </a:lnTo>
                  <a:lnTo>
                    <a:pt x="649" y="776"/>
                  </a:lnTo>
                  <a:lnTo>
                    <a:pt x="642" y="774"/>
                  </a:lnTo>
                  <a:lnTo>
                    <a:pt x="638" y="772"/>
                  </a:lnTo>
                  <a:lnTo>
                    <a:pt x="637" y="767"/>
                  </a:lnTo>
                  <a:lnTo>
                    <a:pt x="638" y="761"/>
                  </a:lnTo>
                  <a:lnTo>
                    <a:pt x="636" y="758"/>
                  </a:lnTo>
                  <a:lnTo>
                    <a:pt x="629" y="754"/>
                  </a:lnTo>
                  <a:lnTo>
                    <a:pt x="622" y="750"/>
                  </a:lnTo>
                  <a:lnTo>
                    <a:pt x="621" y="746"/>
                  </a:lnTo>
                  <a:lnTo>
                    <a:pt x="619" y="743"/>
                  </a:lnTo>
                  <a:lnTo>
                    <a:pt x="609" y="742"/>
                  </a:lnTo>
                  <a:lnTo>
                    <a:pt x="607" y="741"/>
                  </a:lnTo>
                  <a:lnTo>
                    <a:pt x="605" y="741"/>
                  </a:lnTo>
                  <a:lnTo>
                    <a:pt x="604" y="737"/>
                  </a:lnTo>
                  <a:lnTo>
                    <a:pt x="605" y="730"/>
                  </a:lnTo>
                  <a:lnTo>
                    <a:pt x="606" y="725"/>
                  </a:lnTo>
                  <a:lnTo>
                    <a:pt x="603" y="714"/>
                  </a:lnTo>
                  <a:lnTo>
                    <a:pt x="600" y="712"/>
                  </a:lnTo>
                  <a:lnTo>
                    <a:pt x="598" y="711"/>
                  </a:lnTo>
                  <a:lnTo>
                    <a:pt x="596" y="709"/>
                  </a:lnTo>
                  <a:lnTo>
                    <a:pt x="590" y="711"/>
                  </a:lnTo>
                  <a:lnTo>
                    <a:pt x="584" y="711"/>
                  </a:lnTo>
                  <a:lnTo>
                    <a:pt x="578" y="708"/>
                  </a:lnTo>
                  <a:lnTo>
                    <a:pt x="572" y="705"/>
                  </a:lnTo>
                  <a:lnTo>
                    <a:pt x="562" y="702"/>
                  </a:lnTo>
                  <a:lnTo>
                    <a:pt x="554" y="704"/>
                  </a:lnTo>
                  <a:lnTo>
                    <a:pt x="549" y="708"/>
                  </a:lnTo>
                  <a:lnTo>
                    <a:pt x="543" y="710"/>
                  </a:lnTo>
                  <a:lnTo>
                    <a:pt x="533" y="711"/>
                  </a:lnTo>
                  <a:lnTo>
                    <a:pt x="522" y="711"/>
                  </a:lnTo>
                  <a:lnTo>
                    <a:pt x="513" y="710"/>
                  </a:lnTo>
                  <a:lnTo>
                    <a:pt x="506" y="712"/>
                  </a:lnTo>
                  <a:lnTo>
                    <a:pt x="495" y="721"/>
                  </a:lnTo>
                  <a:lnTo>
                    <a:pt x="482" y="748"/>
                  </a:lnTo>
                  <a:lnTo>
                    <a:pt x="481" y="753"/>
                  </a:lnTo>
                  <a:lnTo>
                    <a:pt x="478" y="767"/>
                  </a:lnTo>
                  <a:lnTo>
                    <a:pt x="474" y="776"/>
                  </a:lnTo>
                  <a:lnTo>
                    <a:pt x="468" y="784"/>
                  </a:lnTo>
                  <a:lnTo>
                    <a:pt x="459" y="789"/>
                  </a:lnTo>
                  <a:lnTo>
                    <a:pt x="451" y="789"/>
                  </a:lnTo>
                  <a:lnTo>
                    <a:pt x="438" y="784"/>
                  </a:lnTo>
                  <a:lnTo>
                    <a:pt x="431" y="787"/>
                  </a:lnTo>
                  <a:lnTo>
                    <a:pt x="426" y="789"/>
                  </a:lnTo>
                  <a:lnTo>
                    <a:pt x="419" y="792"/>
                  </a:lnTo>
                  <a:lnTo>
                    <a:pt x="412" y="794"/>
                  </a:lnTo>
                  <a:lnTo>
                    <a:pt x="405" y="793"/>
                  </a:lnTo>
                  <a:lnTo>
                    <a:pt x="398" y="786"/>
                  </a:lnTo>
                  <a:lnTo>
                    <a:pt x="397" y="776"/>
                  </a:lnTo>
                  <a:lnTo>
                    <a:pt x="399" y="769"/>
                  </a:lnTo>
                  <a:lnTo>
                    <a:pt x="408" y="744"/>
                  </a:lnTo>
                  <a:lnTo>
                    <a:pt x="411" y="732"/>
                  </a:lnTo>
                  <a:lnTo>
                    <a:pt x="413" y="720"/>
                  </a:lnTo>
                  <a:lnTo>
                    <a:pt x="413" y="711"/>
                  </a:lnTo>
                  <a:lnTo>
                    <a:pt x="414" y="703"/>
                  </a:lnTo>
                  <a:lnTo>
                    <a:pt x="417" y="695"/>
                  </a:lnTo>
                  <a:lnTo>
                    <a:pt x="419" y="687"/>
                  </a:lnTo>
                  <a:lnTo>
                    <a:pt x="416" y="683"/>
                  </a:lnTo>
                  <a:lnTo>
                    <a:pt x="409" y="682"/>
                  </a:lnTo>
                  <a:lnTo>
                    <a:pt x="404" y="680"/>
                  </a:lnTo>
                  <a:lnTo>
                    <a:pt x="404" y="673"/>
                  </a:lnTo>
                  <a:lnTo>
                    <a:pt x="406" y="664"/>
                  </a:lnTo>
                  <a:lnTo>
                    <a:pt x="406" y="656"/>
                  </a:lnTo>
                  <a:lnTo>
                    <a:pt x="403" y="652"/>
                  </a:lnTo>
                  <a:lnTo>
                    <a:pt x="397" y="649"/>
                  </a:lnTo>
                  <a:lnTo>
                    <a:pt x="391" y="648"/>
                  </a:lnTo>
                  <a:lnTo>
                    <a:pt x="379" y="657"/>
                  </a:lnTo>
                  <a:lnTo>
                    <a:pt x="372" y="658"/>
                  </a:lnTo>
                  <a:lnTo>
                    <a:pt x="365" y="658"/>
                  </a:lnTo>
                  <a:lnTo>
                    <a:pt x="355" y="660"/>
                  </a:lnTo>
                  <a:lnTo>
                    <a:pt x="346" y="661"/>
                  </a:lnTo>
                  <a:lnTo>
                    <a:pt x="338" y="657"/>
                  </a:lnTo>
                  <a:lnTo>
                    <a:pt x="336" y="654"/>
                  </a:lnTo>
                  <a:lnTo>
                    <a:pt x="333" y="653"/>
                  </a:lnTo>
                  <a:lnTo>
                    <a:pt x="336" y="654"/>
                  </a:lnTo>
                  <a:lnTo>
                    <a:pt x="338" y="657"/>
                  </a:lnTo>
                  <a:lnTo>
                    <a:pt x="346" y="661"/>
                  </a:lnTo>
                  <a:lnTo>
                    <a:pt x="355" y="660"/>
                  </a:lnTo>
                  <a:lnTo>
                    <a:pt x="365" y="658"/>
                  </a:lnTo>
                  <a:lnTo>
                    <a:pt x="372" y="658"/>
                  </a:lnTo>
                  <a:lnTo>
                    <a:pt x="379" y="657"/>
                  </a:lnTo>
                  <a:lnTo>
                    <a:pt x="391" y="648"/>
                  </a:lnTo>
                  <a:lnTo>
                    <a:pt x="397" y="649"/>
                  </a:lnTo>
                  <a:lnTo>
                    <a:pt x="403" y="652"/>
                  </a:lnTo>
                  <a:lnTo>
                    <a:pt x="406" y="656"/>
                  </a:lnTo>
                  <a:lnTo>
                    <a:pt x="406" y="664"/>
                  </a:lnTo>
                  <a:lnTo>
                    <a:pt x="404" y="673"/>
                  </a:lnTo>
                  <a:lnTo>
                    <a:pt x="404" y="680"/>
                  </a:lnTo>
                  <a:lnTo>
                    <a:pt x="409" y="682"/>
                  </a:lnTo>
                  <a:lnTo>
                    <a:pt x="416" y="683"/>
                  </a:lnTo>
                  <a:lnTo>
                    <a:pt x="419" y="687"/>
                  </a:lnTo>
                  <a:lnTo>
                    <a:pt x="417" y="695"/>
                  </a:lnTo>
                  <a:lnTo>
                    <a:pt x="414" y="703"/>
                  </a:lnTo>
                  <a:lnTo>
                    <a:pt x="413" y="711"/>
                  </a:lnTo>
                  <a:lnTo>
                    <a:pt x="413" y="720"/>
                  </a:lnTo>
                  <a:lnTo>
                    <a:pt x="411" y="732"/>
                  </a:lnTo>
                  <a:lnTo>
                    <a:pt x="408" y="744"/>
                  </a:lnTo>
                  <a:lnTo>
                    <a:pt x="399" y="769"/>
                  </a:lnTo>
                  <a:lnTo>
                    <a:pt x="397" y="776"/>
                  </a:lnTo>
                  <a:lnTo>
                    <a:pt x="398" y="786"/>
                  </a:lnTo>
                  <a:lnTo>
                    <a:pt x="405" y="793"/>
                  </a:lnTo>
                  <a:lnTo>
                    <a:pt x="412" y="794"/>
                  </a:lnTo>
                  <a:lnTo>
                    <a:pt x="419" y="792"/>
                  </a:lnTo>
                  <a:lnTo>
                    <a:pt x="426" y="789"/>
                  </a:lnTo>
                  <a:lnTo>
                    <a:pt x="431" y="787"/>
                  </a:lnTo>
                  <a:lnTo>
                    <a:pt x="438" y="784"/>
                  </a:lnTo>
                  <a:lnTo>
                    <a:pt x="451" y="789"/>
                  </a:lnTo>
                  <a:lnTo>
                    <a:pt x="459" y="789"/>
                  </a:lnTo>
                  <a:lnTo>
                    <a:pt x="468" y="784"/>
                  </a:lnTo>
                  <a:lnTo>
                    <a:pt x="474" y="776"/>
                  </a:lnTo>
                  <a:lnTo>
                    <a:pt x="478" y="767"/>
                  </a:lnTo>
                  <a:lnTo>
                    <a:pt x="481" y="753"/>
                  </a:lnTo>
                  <a:lnTo>
                    <a:pt x="482" y="748"/>
                  </a:lnTo>
                  <a:lnTo>
                    <a:pt x="495" y="721"/>
                  </a:lnTo>
                  <a:lnTo>
                    <a:pt x="506" y="712"/>
                  </a:lnTo>
                  <a:lnTo>
                    <a:pt x="513" y="710"/>
                  </a:lnTo>
                  <a:lnTo>
                    <a:pt x="522" y="711"/>
                  </a:lnTo>
                  <a:lnTo>
                    <a:pt x="533" y="711"/>
                  </a:lnTo>
                  <a:lnTo>
                    <a:pt x="543" y="710"/>
                  </a:lnTo>
                  <a:lnTo>
                    <a:pt x="549" y="708"/>
                  </a:lnTo>
                  <a:lnTo>
                    <a:pt x="554" y="704"/>
                  </a:lnTo>
                  <a:lnTo>
                    <a:pt x="562" y="702"/>
                  </a:lnTo>
                  <a:lnTo>
                    <a:pt x="572" y="705"/>
                  </a:lnTo>
                  <a:lnTo>
                    <a:pt x="578" y="708"/>
                  </a:lnTo>
                  <a:lnTo>
                    <a:pt x="584" y="711"/>
                  </a:lnTo>
                  <a:lnTo>
                    <a:pt x="590" y="711"/>
                  </a:lnTo>
                  <a:lnTo>
                    <a:pt x="596" y="709"/>
                  </a:lnTo>
                  <a:lnTo>
                    <a:pt x="598" y="711"/>
                  </a:lnTo>
                  <a:lnTo>
                    <a:pt x="600" y="712"/>
                  </a:lnTo>
                  <a:lnTo>
                    <a:pt x="603" y="714"/>
                  </a:lnTo>
                  <a:lnTo>
                    <a:pt x="606" y="725"/>
                  </a:lnTo>
                  <a:lnTo>
                    <a:pt x="605" y="730"/>
                  </a:lnTo>
                  <a:lnTo>
                    <a:pt x="604" y="737"/>
                  </a:lnTo>
                  <a:lnTo>
                    <a:pt x="605" y="741"/>
                  </a:lnTo>
                  <a:lnTo>
                    <a:pt x="607" y="741"/>
                  </a:lnTo>
                  <a:lnTo>
                    <a:pt x="609" y="742"/>
                  </a:lnTo>
                  <a:lnTo>
                    <a:pt x="619" y="743"/>
                  </a:lnTo>
                  <a:lnTo>
                    <a:pt x="621" y="746"/>
                  </a:lnTo>
                  <a:lnTo>
                    <a:pt x="622" y="750"/>
                  </a:lnTo>
                  <a:lnTo>
                    <a:pt x="629" y="754"/>
                  </a:lnTo>
                  <a:lnTo>
                    <a:pt x="636" y="758"/>
                  </a:lnTo>
                  <a:lnTo>
                    <a:pt x="638" y="761"/>
                  </a:lnTo>
                  <a:lnTo>
                    <a:pt x="637" y="767"/>
                  </a:lnTo>
                  <a:lnTo>
                    <a:pt x="638" y="772"/>
                  </a:lnTo>
                  <a:lnTo>
                    <a:pt x="642" y="774"/>
                  </a:lnTo>
                  <a:lnTo>
                    <a:pt x="649" y="776"/>
                  </a:lnTo>
                  <a:lnTo>
                    <a:pt x="658" y="780"/>
                  </a:lnTo>
                  <a:lnTo>
                    <a:pt x="665" y="784"/>
                  </a:lnTo>
                  <a:lnTo>
                    <a:pt x="671" y="789"/>
                  </a:lnTo>
                  <a:lnTo>
                    <a:pt x="677" y="791"/>
                  </a:lnTo>
                  <a:lnTo>
                    <a:pt x="685" y="792"/>
                  </a:lnTo>
                  <a:lnTo>
                    <a:pt x="692" y="793"/>
                  </a:lnTo>
                  <a:lnTo>
                    <a:pt x="698" y="790"/>
                  </a:lnTo>
                  <a:lnTo>
                    <a:pt x="705" y="786"/>
                  </a:lnTo>
                  <a:lnTo>
                    <a:pt x="714" y="782"/>
                  </a:lnTo>
                  <a:lnTo>
                    <a:pt x="720" y="780"/>
                  </a:lnTo>
                  <a:lnTo>
                    <a:pt x="745" y="779"/>
                  </a:lnTo>
                  <a:lnTo>
                    <a:pt x="749" y="778"/>
                  </a:lnTo>
                  <a:lnTo>
                    <a:pt x="765" y="789"/>
                  </a:lnTo>
                  <a:lnTo>
                    <a:pt x="780" y="796"/>
                  </a:lnTo>
                  <a:lnTo>
                    <a:pt x="804" y="800"/>
                  </a:lnTo>
                  <a:lnTo>
                    <a:pt x="816" y="806"/>
                  </a:lnTo>
                  <a:lnTo>
                    <a:pt x="824" y="809"/>
                  </a:lnTo>
                  <a:lnTo>
                    <a:pt x="825" y="812"/>
                  </a:lnTo>
                  <a:lnTo>
                    <a:pt x="823" y="818"/>
                  </a:lnTo>
                  <a:lnTo>
                    <a:pt x="814" y="840"/>
                  </a:lnTo>
                  <a:lnTo>
                    <a:pt x="817" y="845"/>
                  </a:lnTo>
                  <a:lnTo>
                    <a:pt x="830" y="849"/>
                  </a:lnTo>
                  <a:lnTo>
                    <a:pt x="834" y="855"/>
                  </a:lnTo>
                  <a:lnTo>
                    <a:pt x="840" y="859"/>
                  </a:lnTo>
                  <a:lnTo>
                    <a:pt x="849" y="860"/>
                  </a:lnTo>
                  <a:lnTo>
                    <a:pt x="857" y="862"/>
                  </a:lnTo>
                  <a:lnTo>
                    <a:pt x="859" y="864"/>
                  </a:lnTo>
                  <a:lnTo>
                    <a:pt x="859" y="879"/>
                  </a:lnTo>
                  <a:lnTo>
                    <a:pt x="862" y="888"/>
                  </a:lnTo>
                  <a:lnTo>
                    <a:pt x="870" y="896"/>
                  </a:lnTo>
                  <a:lnTo>
                    <a:pt x="880" y="893"/>
                  </a:lnTo>
                  <a:lnTo>
                    <a:pt x="888" y="886"/>
                  </a:lnTo>
                  <a:lnTo>
                    <a:pt x="894" y="889"/>
                  </a:lnTo>
                  <a:lnTo>
                    <a:pt x="901" y="887"/>
                  </a:lnTo>
                  <a:lnTo>
                    <a:pt x="909" y="878"/>
                  </a:lnTo>
                  <a:lnTo>
                    <a:pt x="917" y="873"/>
                  </a:lnTo>
                  <a:lnTo>
                    <a:pt x="927" y="870"/>
                  </a:lnTo>
                  <a:lnTo>
                    <a:pt x="936" y="865"/>
                  </a:lnTo>
                  <a:lnTo>
                    <a:pt x="949" y="855"/>
                  </a:lnTo>
                  <a:lnTo>
                    <a:pt x="952" y="853"/>
                  </a:lnTo>
                  <a:lnTo>
                    <a:pt x="958" y="851"/>
                  </a:lnTo>
                  <a:lnTo>
                    <a:pt x="968" y="852"/>
                  </a:lnTo>
                  <a:lnTo>
                    <a:pt x="978" y="858"/>
                  </a:lnTo>
                  <a:lnTo>
                    <a:pt x="986" y="864"/>
                  </a:lnTo>
                  <a:lnTo>
                    <a:pt x="992" y="866"/>
                  </a:lnTo>
                  <a:lnTo>
                    <a:pt x="1000" y="864"/>
                  </a:lnTo>
                  <a:lnTo>
                    <a:pt x="1005" y="862"/>
                  </a:lnTo>
                  <a:lnTo>
                    <a:pt x="1011" y="864"/>
                  </a:lnTo>
                  <a:lnTo>
                    <a:pt x="1017" y="868"/>
                  </a:lnTo>
                  <a:lnTo>
                    <a:pt x="1023" y="870"/>
                  </a:lnTo>
                  <a:lnTo>
                    <a:pt x="1025" y="867"/>
                  </a:lnTo>
                  <a:lnTo>
                    <a:pt x="1027" y="863"/>
                  </a:lnTo>
                  <a:lnTo>
                    <a:pt x="1031" y="863"/>
                  </a:lnTo>
                  <a:lnTo>
                    <a:pt x="1036" y="866"/>
                  </a:lnTo>
                  <a:lnTo>
                    <a:pt x="1044" y="872"/>
                  </a:lnTo>
                  <a:lnTo>
                    <a:pt x="1044" y="878"/>
                  </a:lnTo>
                  <a:lnTo>
                    <a:pt x="1044" y="882"/>
                  </a:lnTo>
                  <a:lnTo>
                    <a:pt x="1042" y="884"/>
                  </a:lnTo>
                  <a:lnTo>
                    <a:pt x="1036" y="891"/>
                  </a:lnTo>
                  <a:lnTo>
                    <a:pt x="1037" y="894"/>
                  </a:lnTo>
                  <a:lnTo>
                    <a:pt x="1042" y="899"/>
                  </a:lnTo>
                  <a:lnTo>
                    <a:pt x="1044" y="903"/>
                  </a:lnTo>
                  <a:lnTo>
                    <a:pt x="1045" y="907"/>
                  </a:lnTo>
                  <a:lnTo>
                    <a:pt x="1044" y="922"/>
                  </a:lnTo>
                  <a:lnTo>
                    <a:pt x="1043" y="926"/>
                  </a:lnTo>
                  <a:lnTo>
                    <a:pt x="1039" y="934"/>
                  </a:lnTo>
                  <a:lnTo>
                    <a:pt x="1038" y="937"/>
                  </a:lnTo>
                  <a:lnTo>
                    <a:pt x="1039" y="951"/>
                  </a:lnTo>
                  <a:lnTo>
                    <a:pt x="1038" y="956"/>
                  </a:lnTo>
                  <a:lnTo>
                    <a:pt x="1032" y="965"/>
                  </a:lnTo>
                  <a:lnTo>
                    <a:pt x="1029" y="971"/>
                  </a:lnTo>
                  <a:lnTo>
                    <a:pt x="1026" y="979"/>
                  </a:lnTo>
                  <a:lnTo>
                    <a:pt x="1029" y="983"/>
                  </a:lnTo>
                  <a:lnTo>
                    <a:pt x="1046" y="983"/>
                  </a:lnTo>
                  <a:lnTo>
                    <a:pt x="1054" y="986"/>
                  </a:lnTo>
                  <a:lnTo>
                    <a:pt x="1056" y="982"/>
                  </a:lnTo>
                  <a:lnTo>
                    <a:pt x="1063" y="967"/>
                  </a:lnTo>
                  <a:lnTo>
                    <a:pt x="1068" y="959"/>
                  </a:lnTo>
                  <a:lnTo>
                    <a:pt x="1078" y="950"/>
                  </a:lnTo>
                  <a:lnTo>
                    <a:pt x="1089" y="945"/>
                  </a:lnTo>
                  <a:lnTo>
                    <a:pt x="1099" y="948"/>
                  </a:lnTo>
                  <a:lnTo>
                    <a:pt x="1110" y="950"/>
                  </a:lnTo>
                  <a:lnTo>
                    <a:pt x="1124" y="950"/>
                  </a:lnTo>
                  <a:lnTo>
                    <a:pt x="1134" y="943"/>
                  </a:lnTo>
                  <a:lnTo>
                    <a:pt x="1141" y="935"/>
                  </a:lnTo>
                  <a:lnTo>
                    <a:pt x="1151" y="934"/>
                  </a:lnTo>
                  <a:lnTo>
                    <a:pt x="1157" y="931"/>
                  </a:lnTo>
                  <a:lnTo>
                    <a:pt x="1163" y="924"/>
                  </a:lnTo>
                  <a:lnTo>
                    <a:pt x="1163" y="915"/>
                  </a:lnTo>
                  <a:lnTo>
                    <a:pt x="1156" y="907"/>
                  </a:lnTo>
                  <a:lnTo>
                    <a:pt x="1124" y="888"/>
                  </a:lnTo>
                  <a:lnTo>
                    <a:pt x="1113" y="880"/>
                  </a:lnTo>
                  <a:lnTo>
                    <a:pt x="1108" y="873"/>
                  </a:lnTo>
                  <a:lnTo>
                    <a:pt x="1107" y="848"/>
                  </a:lnTo>
                  <a:lnTo>
                    <a:pt x="1104" y="839"/>
                  </a:lnTo>
                  <a:lnTo>
                    <a:pt x="1103" y="836"/>
                  </a:lnTo>
                  <a:lnTo>
                    <a:pt x="1101" y="835"/>
                  </a:lnTo>
                  <a:lnTo>
                    <a:pt x="1093" y="827"/>
                  </a:lnTo>
                  <a:lnTo>
                    <a:pt x="1070" y="792"/>
                  </a:lnTo>
                  <a:lnTo>
                    <a:pt x="1071" y="790"/>
                  </a:lnTo>
                  <a:lnTo>
                    <a:pt x="1067" y="780"/>
                  </a:lnTo>
                  <a:lnTo>
                    <a:pt x="1056" y="776"/>
                  </a:lnTo>
                  <a:lnTo>
                    <a:pt x="1032" y="776"/>
                  </a:lnTo>
                  <a:lnTo>
                    <a:pt x="1021" y="774"/>
                  </a:lnTo>
                  <a:lnTo>
                    <a:pt x="1011" y="769"/>
                  </a:lnTo>
                  <a:lnTo>
                    <a:pt x="1007" y="761"/>
                  </a:lnTo>
                  <a:lnTo>
                    <a:pt x="1015" y="754"/>
                  </a:lnTo>
                  <a:lnTo>
                    <a:pt x="1018" y="754"/>
                  </a:lnTo>
                  <a:lnTo>
                    <a:pt x="1023" y="756"/>
                  </a:lnTo>
                  <a:lnTo>
                    <a:pt x="1027" y="756"/>
                  </a:lnTo>
                  <a:lnTo>
                    <a:pt x="1029" y="753"/>
                  </a:lnTo>
                  <a:lnTo>
                    <a:pt x="1043" y="734"/>
                  </a:lnTo>
                  <a:lnTo>
                    <a:pt x="1044" y="728"/>
                  </a:lnTo>
                  <a:lnTo>
                    <a:pt x="1040" y="724"/>
                  </a:lnTo>
                  <a:lnTo>
                    <a:pt x="1033" y="718"/>
                  </a:lnTo>
                  <a:lnTo>
                    <a:pt x="1026" y="709"/>
                  </a:lnTo>
                  <a:lnTo>
                    <a:pt x="1027" y="706"/>
                  </a:lnTo>
                  <a:lnTo>
                    <a:pt x="1029" y="698"/>
                  </a:lnTo>
                  <a:lnTo>
                    <a:pt x="1030" y="695"/>
                  </a:lnTo>
                  <a:lnTo>
                    <a:pt x="1031" y="691"/>
                  </a:lnTo>
                  <a:lnTo>
                    <a:pt x="1032" y="687"/>
                  </a:lnTo>
                  <a:lnTo>
                    <a:pt x="1032" y="683"/>
                  </a:lnTo>
                  <a:lnTo>
                    <a:pt x="1030" y="678"/>
                  </a:lnTo>
                  <a:lnTo>
                    <a:pt x="1029" y="678"/>
                  </a:lnTo>
                  <a:lnTo>
                    <a:pt x="1025" y="679"/>
                  </a:lnTo>
                  <a:lnTo>
                    <a:pt x="1023" y="678"/>
                  </a:lnTo>
                  <a:lnTo>
                    <a:pt x="1022" y="678"/>
                  </a:lnTo>
                  <a:lnTo>
                    <a:pt x="1020" y="673"/>
                  </a:lnTo>
                  <a:lnTo>
                    <a:pt x="1013" y="669"/>
                  </a:lnTo>
                  <a:lnTo>
                    <a:pt x="1011" y="665"/>
                  </a:lnTo>
                  <a:lnTo>
                    <a:pt x="1009" y="660"/>
                  </a:lnTo>
                  <a:lnTo>
                    <a:pt x="1010" y="656"/>
                  </a:lnTo>
                  <a:lnTo>
                    <a:pt x="1014" y="648"/>
                  </a:lnTo>
                  <a:lnTo>
                    <a:pt x="1015" y="646"/>
                  </a:lnTo>
                  <a:lnTo>
                    <a:pt x="1019" y="641"/>
                  </a:lnTo>
                  <a:lnTo>
                    <a:pt x="1027" y="643"/>
                  </a:lnTo>
                  <a:lnTo>
                    <a:pt x="1048" y="655"/>
                  </a:lnTo>
                  <a:lnTo>
                    <a:pt x="1053" y="656"/>
                  </a:lnTo>
                  <a:lnTo>
                    <a:pt x="1055" y="652"/>
                  </a:lnTo>
                  <a:lnTo>
                    <a:pt x="1056" y="648"/>
                  </a:lnTo>
                  <a:lnTo>
                    <a:pt x="1059" y="639"/>
                  </a:lnTo>
                  <a:lnTo>
                    <a:pt x="1059" y="636"/>
                  </a:lnTo>
                  <a:lnTo>
                    <a:pt x="1054" y="630"/>
                  </a:lnTo>
                  <a:lnTo>
                    <a:pt x="1049" y="622"/>
                  </a:lnTo>
                  <a:lnTo>
                    <a:pt x="1047" y="613"/>
                  </a:lnTo>
                  <a:lnTo>
                    <a:pt x="1046" y="607"/>
                  </a:lnTo>
                  <a:lnTo>
                    <a:pt x="1044" y="597"/>
                  </a:lnTo>
                  <a:lnTo>
                    <a:pt x="1038" y="590"/>
                  </a:lnTo>
                  <a:lnTo>
                    <a:pt x="1024" y="578"/>
                  </a:lnTo>
                  <a:lnTo>
                    <a:pt x="1022" y="571"/>
                  </a:lnTo>
                  <a:lnTo>
                    <a:pt x="1025" y="562"/>
                  </a:lnTo>
                  <a:lnTo>
                    <a:pt x="1029" y="554"/>
                  </a:lnTo>
                  <a:lnTo>
                    <a:pt x="1041" y="547"/>
                  </a:lnTo>
                  <a:lnTo>
                    <a:pt x="1041" y="539"/>
                  </a:lnTo>
                  <a:lnTo>
                    <a:pt x="1040" y="535"/>
                  </a:lnTo>
                  <a:lnTo>
                    <a:pt x="1069" y="509"/>
                  </a:lnTo>
                  <a:lnTo>
                    <a:pt x="1087" y="478"/>
                  </a:lnTo>
                  <a:lnTo>
                    <a:pt x="1084" y="469"/>
                  </a:lnTo>
                  <a:lnTo>
                    <a:pt x="1079" y="460"/>
                  </a:lnTo>
                  <a:lnTo>
                    <a:pt x="1075" y="446"/>
                  </a:lnTo>
                  <a:lnTo>
                    <a:pt x="1076" y="434"/>
                  </a:lnTo>
                  <a:lnTo>
                    <a:pt x="1082" y="426"/>
                  </a:lnTo>
                  <a:lnTo>
                    <a:pt x="1088" y="421"/>
                  </a:lnTo>
                  <a:lnTo>
                    <a:pt x="1099" y="414"/>
                  </a:lnTo>
                  <a:lnTo>
                    <a:pt x="1108" y="406"/>
                  </a:lnTo>
                  <a:lnTo>
                    <a:pt x="1119" y="389"/>
                  </a:lnTo>
                  <a:lnTo>
                    <a:pt x="1107" y="374"/>
                  </a:lnTo>
                  <a:lnTo>
                    <a:pt x="1095" y="364"/>
                  </a:lnTo>
                  <a:lnTo>
                    <a:pt x="1091" y="360"/>
                  </a:lnTo>
                  <a:lnTo>
                    <a:pt x="1091" y="348"/>
                  </a:lnTo>
                  <a:lnTo>
                    <a:pt x="1096" y="321"/>
                  </a:lnTo>
                  <a:lnTo>
                    <a:pt x="1099" y="314"/>
                  </a:lnTo>
                  <a:lnTo>
                    <a:pt x="1100" y="311"/>
                  </a:lnTo>
                  <a:lnTo>
                    <a:pt x="1101" y="302"/>
                  </a:lnTo>
                  <a:lnTo>
                    <a:pt x="1101" y="296"/>
                  </a:lnTo>
                  <a:lnTo>
                    <a:pt x="1097" y="277"/>
                  </a:lnTo>
                  <a:lnTo>
                    <a:pt x="1097" y="261"/>
                  </a:lnTo>
                  <a:lnTo>
                    <a:pt x="1102" y="250"/>
                  </a:lnTo>
                  <a:lnTo>
                    <a:pt x="1110" y="248"/>
                  </a:lnTo>
                  <a:lnTo>
                    <a:pt x="1128" y="251"/>
                  </a:lnTo>
                  <a:lnTo>
                    <a:pt x="1140" y="252"/>
                  </a:lnTo>
                  <a:lnTo>
                    <a:pt x="1153" y="248"/>
                  </a:lnTo>
                  <a:lnTo>
                    <a:pt x="1162" y="240"/>
                  </a:lnTo>
                  <a:lnTo>
                    <a:pt x="1174" y="218"/>
                  </a:lnTo>
                  <a:lnTo>
                    <a:pt x="1191" y="195"/>
                  </a:lnTo>
                  <a:lnTo>
                    <a:pt x="1195" y="184"/>
                  </a:lnTo>
                  <a:lnTo>
                    <a:pt x="1187" y="179"/>
                  </a:lnTo>
                  <a:lnTo>
                    <a:pt x="1176" y="177"/>
                  </a:lnTo>
                  <a:lnTo>
                    <a:pt x="1167" y="179"/>
                  </a:lnTo>
                  <a:lnTo>
                    <a:pt x="1156" y="179"/>
                  </a:lnTo>
                  <a:lnTo>
                    <a:pt x="1146" y="173"/>
                  </a:lnTo>
                  <a:lnTo>
                    <a:pt x="1138" y="168"/>
                  </a:lnTo>
                  <a:lnTo>
                    <a:pt x="1135" y="160"/>
                  </a:lnTo>
                  <a:lnTo>
                    <a:pt x="1124" y="141"/>
                  </a:lnTo>
                  <a:lnTo>
                    <a:pt x="1122" y="123"/>
                  </a:lnTo>
                  <a:lnTo>
                    <a:pt x="1122" y="115"/>
                  </a:lnTo>
                  <a:lnTo>
                    <a:pt x="1121" y="106"/>
                  </a:lnTo>
                  <a:lnTo>
                    <a:pt x="1118" y="102"/>
                  </a:lnTo>
                  <a:lnTo>
                    <a:pt x="1110" y="99"/>
                  </a:lnTo>
                  <a:lnTo>
                    <a:pt x="1103" y="97"/>
                  </a:lnTo>
                  <a:lnTo>
                    <a:pt x="1096" y="92"/>
                  </a:lnTo>
                  <a:lnTo>
                    <a:pt x="1092" y="83"/>
                  </a:lnTo>
                  <a:lnTo>
                    <a:pt x="1083" y="78"/>
                  </a:lnTo>
                  <a:lnTo>
                    <a:pt x="1046" y="69"/>
                  </a:lnTo>
                  <a:lnTo>
                    <a:pt x="1032" y="62"/>
                  </a:lnTo>
                  <a:lnTo>
                    <a:pt x="1017" y="47"/>
                  </a:lnTo>
                  <a:lnTo>
                    <a:pt x="1008" y="35"/>
                  </a:lnTo>
                  <a:lnTo>
                    <a:pt x="1005" y="31"/>
                  </a:lnTo>
                  <a:lnTo>
                    <a:pt x="1005" y="30"/>
                  </a:lnTo>
                  <a:lnTo>
                    <a:pt x="991" y="36"/>
                  </a:lnTo>
                  <a:lnTo>
                    <a:pt x="989" y="36"/>
                  </a:lnTo>
                  <a:lnTo>
                    <a:pt x="986" y="35"/>
                  </a:lnTo>
                  <a:lnTo>
                    <a:pt x="984" y="33"/>
                  </a:lnTo>
                  <a:lnTo>
                    <a:pt x="980" y="32"/>
                  </a:lnTo>
                  <a:lnTo>
                    <a:pt x="970" y="31"/>
                  </a:lnTo>
                  <a:lnTo>
                    <a:pt x="967" y="32"/>
                  </a:lnTo>
                  <a:lnTo>
                    <a:pt x="962" y="34"/>
                  </a:lnTo>
                  <a:lnTo>
                    <a:pt x="956" y="42"/>
                  </a:lnTo>
                  <a:lnTo>
                    <a:pt x="951" y="43"/>
                  </a:lnTo>
                  <a:lnTo>
                    <a:pt x="949" y="37"/>
                  </a:lnTo>
                  <a:lnTo>
                    <a:pt x="948" y="31"/>
                  </a:lnTo>
                  <a:lnTo>
                    <a:pt x="946" y="27"/>
                  </a:lnTo>
                  <a:lnTo>
                    <a:pt x="939" y="22"/>
                  </a:lnTo>
                  <a:lnTo>
                    <a:pt x="929" y="16"/>
                  </a:lnTo>
                  <a:lnTo>
                    <a:pt x="921" y="16"/>
                  </a:lnTo>
                  <a:lnTo>
                    <a:pt x="912" y="18"/>
                  </a:lnTo>
                  <a:lnTo>
                    <a:pt x="902" y="17"/>
                  </a:lnTo>
                  <a:lnTo>
                    <a:pt x="884" y="3"/>
                  </a:lnTo>
                  <a:lnTo>
                    <a:pt x="873" y="0"/>
                  </a:lnTo>
                  <a:lnTo>
                    <a:pt x="866" y="7"/>
                  </a:lnTo>
                  <a:lnTo>
                    <a:pt x="874" y="14"/>
                  </a:lnTo>
                  <a:lnTo>
                    <a:pt x="876" y="24"/>
                  </a:lnTo>
                  <a:lnTo>
                    <a:pt x="874" y="45"/>
                  </a:lnTo>
                  <a:lnTo>
                    <a:pt x="872" y="55"/>
                  </a:lnTo>
                  <a:lnTo>
                    <a:pt x="867" y="69"/>
                  </a:lnTo>
                  <a:lnTo>
                    <a:pt x="880" y="168"/>
                  </a:lnTo>
                  <a:lnTo>
                    <a:pt x="875" y="171"/>
                  </a:lnTo>
                  <a:lnTo>
                    <a:pt x="811" y="175"/>
                  </a:lnTo>
                  <a:lnTo>
                    <a:pt x="802" y="179"/>
                  </a:lnTo>
                  <a:lnTo>
                    <a:pt x="801" y="190"/>
                  </a:lnTo>
                  <a:lnTo>
                    <a:pt x="806" y="204"/>
                  </a:lnTo>
                  <a:lnTo>
                    <a:pt x="806" y="210"/>
                  </a:lnTo>
                  <a:lnTo>
                    <a:pt x="802" y="217"/>
                  </a:lnTo>
                  <a:lnTo>
                    <a:pt x="797" y="218"/>
                  </a:lnTo>
                  <a:lnTo>
                    <a:pt x="777" y="215"/>
                  </a:lnTo>
                  <a:lnTo>
                    <a:pt x="768" y="215"/>
                  </a:lnTo>
                  <a:lnTo>
                    <a:pt x="765" y="215"/>
                  </a:lnTo>
                  <a:lnTo>
                    <a:pt x="761" y="212"/>
                  </a:lnTo>
                  <a:lnTo>
                    <a:pt x="755" y="207"/>
                  </a:lnTo>
                  <a:lnTo>
                    <a:pt x="753" y="206"/>
                  </a:lnTo>
                  <a:lnTo>
                    <a:pt x="748" y="207"/>
                  </a:lnTo>
                  <a:lnTo>
                    <a:pt x="745" y="206"/>
                  </a:lnTo>
                  <a:lnTo>
                    <a:pt x="713" y="180"/>
                  </a:lnTo>
                  <a:lnTo>
                    <a:pt x="695" y="170"/>
                  </a:lnTo>
                  <a:lnTo>
                    <a:pt x="666" y="146"/>
                  </a:lnTo>
                  <a:lnTo>
                    <a:pt x="659" y="143"/>
                  </a:lnTo>
                  <a:lnTo>
                    <a:pt x="643" y="139"/>
                  </a:lnTo>
                  <a:lnTo>
                    <a:pt x="630" y="134"/>
                  </a:lnTo>
                  <a:lnTo>
                    <a:pt x="623" y="133"/>
                  </a:lnTo>
                  <a:lnTo>
                    <a:pt x="615" y="134"/>
                  </a:lnTo>
                  <a:lnTo>
                    <a:pt x="608" y="134"/>
                  </a:lnTo>
                  <a:lnTo>
                    <a:pt x="599" y="131"/>
                  </a:lnTo>
                  <a:lnTo>
                    <a:pt x="594" y="127"/>
                  </a:lnTo>
                  <a:lnTo>
                    <a:pt x="599" y="123"/>
                  </a:lnTo>
                  <a:lnTo>
                    <a:pt x="602" y="121"/>
                  </a:lnTo>
                  <a:lnTo>
                    <a:pt x="610" y="113"/>
                  </a:lnTo>
                  <a:lnTo>
                    <a:pt x="613" y="111"/>
                  </a:lnTo>
                  <a:lnTo>
                    <a:pt x="617" y="111"/>
                  </a:lnTo>
                  <a:lnTo>
                    <a:pt x="619" y="109"/>
                  </a:lnTo>
                  <a:lnTo>
                    <a:pt x="620" y="105"/>
                  </a:lnTo>
                  <a:lnTo>
                    <a:pt x="618" y="104"/>
                  </a:lnTo>
                  <a:lnTo>
                    <a:pt x="608" y="102"/>
                  </a:lnTo>
                  <a:lnTo>
                    <a:pt x="605" y="101"/>
                  </a:lnTo>
                  <a:lnTo>
                    <a:pt x="603" y="98"/>
                  </a:lnTo>
                  <a:lnTo>
                    <a:pt x="601" y="91"/>
                  </a:lnTo>
                  <a:lnTo>
                    <a:pt x="599" y="88"/>
                  </a:lnTo>
                  <a:lnTo>
                    <a:pt x="598" y="86"/>
                  </a:lnTo>
                  <a:lnTo>
                    <a:pt x="597" y="86"/>
                  </a:lnTo>
                  <a:lnTo>
                    <a:pt x="596" y="86"/>
                  </a:lnTo>
                  <a:lnTo>
                    <a:pt x="594" y="88"/>
                  </a:lnTo>
                  <a:lnTo>
                    <a:pt x="589" y="94"/>
                  </a:lnTo>
                  <a:lnTo>
                    <a:pt x="591" y="96"/>
                  </a:lnTo>
                  <a:lnTo>
                    <a:pt x="596" y="96"/>
                  </a:lnTo>
                  <a:lnTo>
                    <a:pt x="599" y="97"/>
                  </a:lnTo>
                  <a:lnTo>
                    <a:pt x="597" y="101"/>
                  </a:lnTo>
                  <a:lnTo>
                    <a:pt x="592" y="106"/>
                  </a:lnTo>
                  <a:lnTo>
                    <a:pt x="586" y="110"/>
                  </a:lnTo>
                  <a:lnTo>
                    <a:pt x="582" y="111"/>
                  </a:lnTo>
                  <a:lnTo>
                    <a:pt x="577" y="113"/>
                  </a:lnTo>
                  <a:lnTo>
                    <a:pt x="571" y="120"/>
                  </a:lnTo>
                  <a:lnTo>
                    <a:pt x="567" y="122"/>
                  </a:lnTo>
                  <a:lnTo>
                    <a:pt x="557" y="125"/>
                  </a:lnTo>
                  <a:lnTo>
                    <a:pt x="554" y="127"/>
                  </a:lnTo>
                  <a:lnTo>
                    <a:pt x="547" y="133"/>
                  </a:lnTo>
                  <a:lnTo>
                    <a:pt x="543" y="139"/>
                  </a:lnTo>
                  <a:lnTo>
                    <a:pt x="536" y="156"/>
                  </a:lnTo>
                  <a:lnTo>
                    <a:pt x="530" y="166"/>
                  </a:lnTo>
                  <a:lnTo>
                    <a:pt x="523" y="173"/>
                  </a:lnTo>
                  <a:lnTo>
                    <a:pt x="519" y="176"/>
                  </a:lnTo>
                  <a:lnTo>
                    <a:pt x="516" y="176"/>
                  </a:lnTo>
                  <a:lnTo>
                    <a:pt x="512" y="175"/>
                  </a:lnTo>
                  <a:lnTo>
                    <a:pt x="508" y="176"/>
                  </a:lnTo>
                  <a:lnTo>
                    <a:pt x="502" y="180"/>
                  </a:lnTo>
                  <a:lnTo>
                    <a:pt x="494" y="186"/>
                  </a:lnTo>
                  <a:lnTo>
                    <a:pt x="488" y="193"/>
                  </a:lnTo>
                  <a:lnTo>
                    <a:pt x="487" y="200"/>
                  </a:lnTo>
                  <a:lnTo>
                    <a:pt x="490" y="203"/>
                  </a:lnTo>
                  <a:lnTo>
                    <a:pt x="498" y="207"/>
                  </a:lnTo>
                  <a:lnTo>
                    <a:pt x="499" y="211"/>
                  </a:lnTo>
                  <a:lnTo>
                    <a:pt x="496" y="214"/>
                  </a:lnTo>
                  <a:lnTo>
                    <a:pt x="492" y="216"/>
                  </a:lnTo>
                  <a:lnTo>
                    <a:pt x="467" y="214"/>
                  </a:lnTo>
                  <a:lnTo>
                    <a:pt x="460" y="217"/>
                  </a:lnTo>
                  <a:lnTo>
                    <a:pt x="455" y="231"/>
                  </a:lnTo>
                  <a:lnTo>
                    <a:pt x="453" y="234"/>
                  </a:lnTo>
                  <a:lnTo>
                    <a:pt x="451" y="238"/>
                  </a:lnTo>
                  <a:lnTo>
                    <a:pt x="451" y="243"/>
                  </a:lnTo>
                  <a:lnTo>
                    <a:pt x="453" y="245"/>
                  </a:lnTo>
                  <a:lnTo>
                    <a:pt x="465" y="256"/>
                  </a:lnTo>
                  <a:lnTo>
                    <a:pt x="475" y="279"/>
                  </a:lnTo>
                  <a:lnTo>
                    <a:pt x="480" y="286"/>
                  </a:lnTo>
                  <a:lnTo>
                    <a:pt x="491" y="296"/>
                  </a:lnTo>
                  <a:lnTo>
                    <a:pt x="498" y="305"/>
                  </a:lnTo>
                  <a:lnTo>
                    <a:pt x="502" y="316"/>
                  </a:lnTo>
                  <a:lnTo>
                    <a:pt x="500" y="338"/>
                  </a:lnTo>
                  <a:lnTo>
                    <a:pt x="505" y="356"/>
                  </a:lnTo>
                  <a:lnTo>
                    <a:pt x="505" y="361"/>
                  </a:lnTo>
                  <a:lnTo>
                    <a:pt x="496" y="387"/>
                  </a:lnTo>
                  <a:lnTo>
                    <a:pt x="492" y="391"/>
                  </a:lnTo>
                  <a:lnTo>
                    <a:pt x="487" y="395"/>
                  </a:lnTo>
                  <a:lnTo>
                    <a:pt x="481" y="397"/>
                  </a:lnTo>
                  <a:lnTo>
                    <a:pt x="472" y="399"/>
                  </a:lnTo>
                  <a:lnTo>
                    <a:pt x="467" y="397"/>
                  </a:lnTo>
                  <a:lnTo>
                    <a:pt x="455" y="390"/>
                  </a:lnTo>
                  <a:lnTo>
                    <a:pt x="443" y="388"/>
                  </a:lnTo>
                  <a:lnTo>
                    <a:pt x="431" y="389"/>
                  </a:lnTo>
                  <a:lnTo>
                    <a:pt x="418" y="392"/>
                  </a:lnTo>
                  <a:lnTo>
                    <a:pt x="406" y="396"/>
                  </a:lnTo>
                  <a:lnTo>
                    <a:pt x="403" y="397"/>
                  </a:lnTo>
                  <a:lnTo>
                    <a:pt x="400" y="396"/>
                  </a:lnTo>
                  <a:lnTo>
                    <a:pt x="399" y="397"/>
                  </a:lnTo>
                  <a:lnTo>
                    <a:pt x="397" y="419"/>
                  </a:lnTo>
                  <a:lnTo>
                    <a:pt x="400" y="425"/>
                  </a:lnTo>
                  <a:lnTo>
                    <a:pt x="416" y="438"/>
                  </a:lnTo>
                  <a:lnTo>
                    <a:pt x="423" y="444"/>
                  </a:lnTo>
                  <a:lnTo>
                    <a:pt x="432" y="463"/>
                  </a:lnTo>
                  <a:lnTo>
                    <a:pt x="435" y="468"/>
                  </a:lnTo>
                  <a:lnTo>
                    <a:pt x="437" y="469"/>
                  </a:lnTo>
                  <a:lnTo>
                    <a:pt x="437" y="471"/>
                  </a:lnTo>
                  <a:lnTo>
                    <a:pt x="435" y="476"/>
                  </a:lnTo>
                  <a:lnTo>
                    <a:pt x="429" y="484"/>
                  </a:lnTo>
                  <a:lnTo>
                    <a:pt x="421" y="491"/>
                  </a:lnTo>
                  <a:lnTo>
                    <a:pt x="414" y="498"/>
                  </a:lnTo>
                  <a:lnTo>
                    <a:pt x="411" y="508"/>
                  </a:lnTo>
                  <a:lnTo>
                    <a:pt x="426" y="542"/>
                  </a:lnTo>
                  <a:lnTo>
                    <a:pt x="430" y="559"/>
                  </a:lnTo>
                  <a:lnTo>
                    <a:pt x="418" y="562"/>
                  </a:lnTo>
                  <a:lnTo>
                    <a:pt x="414" y="559"/>
                  </a:lnTo>
                  <a:lnTo>
                    <a:pt x="411" y="554"/>
                  </a:lnTo>
                  <a:lnTo>
                    <a:pt x="407" y="551"/>
                  </a:lnTo>
                  <a:lnTo>
                    <a:pt x="402" y="551"/>
                  </a:lnTo>
                  <a:lnTo>
                    <a:pt x="398" y="554"/>
                  </a:lnTo>
                  <a:lnTo>
                    <a:pt x="397" y="557"/>
                  </a:lnTo>
                  <a:lnTo>
                    <a:pt x="397" y="560"/>
                  </a:lnTo>
                  <a:lnTo>
                    <a:pt x="395" y="567"/>
                  </a:lnTo>
                  <a:lnTo>
                    <a:pt x="396" y="571"/>
                  </a:lnTo>
                  <a:lnTo>
                    <a:pt x="395" y="573"/>
                  </a:lnTo>
                  <a:lnTo>
                    <a:pt x="394" y="574"/>
                  </a:lnTo>
                  <a:lnTo>
                    <a:pt x="360" y="604"/>
                  </a:lnTo>
                  <a:lnTo>
                    <a:pt x="369" y="622"/>
                  </a:lnTo>
                  <a:lnTo>
                    <a:pt x="365" y="626"/>
                  </a:lnTo>
                  <a:lnTo>
                    <a:pt x="354" y="627"/>
                  </a:lnTo>
                  <a:lnTo>
                    <a:pt x="340" y="635"/>
                  </a:lnTo>
                  <a:lnTo>
                    <a:pt x="335" y="643"/>
                  </a:lnTo>
                  <a:lnTo>
                    <a:pt x="334" y="648"/>
                  </a:lnTo>
                  <a:lnTo>
                    <a:pt x="332" y="654"/>
                  </a:lnTo>
                  <a:lnTo>
                    <a:pt x="325" y="658"/>
                  </a:lnTo>
                  <a:lnTo>
                    <a:pt x="321" y="658"/>
                  </a:lnTo>
                  <a:lnTo>
                    <a:pt x="313" y="657"/>
                  </a:lnTo>
                  <a:lnTo>
                    <a:pt x="309" y="658"/>
                  </a:lnTo>
                  <a:lnTo>
                    <a:pt x="305" y="662"/>
                  </a:lnTo>
                  <a:lnTo>
                    <a:pt x="299" y="672"/>
                  </a:lnTo>
                  <a:lnTo>
                    <a:pt x="296" y="676"/>
                  </a:lnTo>
                  <a:lnTo>
                    <a:pt x="291" y="679"/>
                  </a:lnTo>
                  <a:lnTo>
                    <a:pt x="280" y="680"/>
                  </a:lnTo>
                  <a:lnTo>
                    <a:pt x="273" y="683"/>
                  </a:lnTo>
                  <a:lnTo>
                    <a:pt x="266" y="677"/>
                  </a:lnTo>
                  <a:lnTo>
                    <a:pt x="257" y="677"/>
                  </a:lnTo>
                  <a:lnTo>
                    <a:pt x="241" y="682"/>
                  </a:lnTo>
                  <a:lnTo>
                    <a:pt x="233" y="682"/>
                  </a:lnTo>
                  <a:lnTo>
                    <a:pt x="224" y="680"/>
                  </a:lnTo>
                  <a:lnTo>
                    <a:pt x="215" y="680"/>
                  </a:lnTo>
                  <a:lnTo>
                    <a:pt x="208" y="683"/>
                  </a:lnTo>
                  <a:lnTo>
                    <a:pt x="204" y="686"/>
                  </a:lnTo>
                  <a:lnTo>
                    <a:pt x="200" y="688"/>
                  </a:lnTo>
                  <a:lnTo>
                    <a:pt x="196" y="689"/>
                  </a:lnTo>
                  <a:lnTo>
                    <a:pt x="192" y="689"/>
                  </a:lnTo>
                  <a:lnTo>
                    <a:pt x="184" y="689"/>
                  </a:lnTo>
                  <a:lnTo>
                    <a:pt x="169" y="689"/>
                  </a:lnTo>
                  <a:lnTo>
                    <a:pt x="163" y="689"/>
                  </a:lnTo>
                  <a:lnTo>
                    <a:pt x="157" y="692"/>
                  </a:lnTo>
                  <a:lnTo>
                    <a:pt x="144" y="700"/>
                  </a:lnTo>
                  <a:lnTo>
                    <a:pt x="132" y="704"/>
                  </a:lnTo>
                  <a:lnTo>
                    <a:pt x="127" y="709"/>
                  </a:lnTo>
                  <a:lnTo>
                    <a:pt x="116" y="720"/>
                  </a:lnTo>
                  <a:lnTo>
                    <a:pt x="101" y="733"/>
                  </a:lnTo>
                  <a:lnTo>
                    <a:pt x="93" y="744"/>
                  </a:lnTo>
                  <a:lnTo>
                    <a:pt x="91" y="746"/>
                  </a:lnTo>
                  <a:lnTo>
                    <a:pt x="88" y="747"/>
                  </a:lnTo>
                  <a:lnTo>
                    <a:pt x="86" y="746"/>
                  </a:lnTo>
                  <a:lnTo>
                    <a:pt x="84" y="744"/>
                  </a:lnTo>
                  <a:lnTo>
                    <a:pt x="81" y="743"/>
                  </a:lnTo>
                  <a:lnTo>
                    <a:pt x="78" y="743"/>
                  </a:lnTo>
                  <a:lnTo>
                    <a:pt x="77" y="744"/>
                  </a:lnTo>
                  <a:lnTo>
                    <a:pt x="75" y="746"/>
                  </a:lnTo>
                  <a:lnTo>
                    <a:pt x="73" y="746"/>
                  </a:lnTo>
                  <a:lnTo>
                    <a:pt x="59" y="749"/>
                  </a:lnTo>
                  <a:lnTo>
                    <a:pt x="58" y="750"/>
                  </a:lnTo>
                  <a:lnTo>
                    <a:pt x="55" y="753"/>
                  </a:lnTo>
                  <a:lnTo>
                    <a:pt x="53" y="753"/>
                  </a:lnTo>
                  <a:lnTo>
                    <a:pt x="52" y="752"/>
                  </a:lnTo>
                  <a:lnTo>
                    <a:pt x="47" y="749"/>
                  </a:lnTo>
                  <a:lnTo>
                    <a:pt x="45" y="748"/>
                  </a:lnTo>
                  <a:lnTo>
                    <a:pt x="40" y="749"/>
                  </a:lnTo>
                  <a:lnTo>
                    <a:pt x="37" y="750"/>
                  </a:lnTo>
                  <a:lnTo>
                    <a:pt x="37" y="752"/>
                  </a:lnTo>
                  <a:lnTo>
                    <a:pt x="40" y="755"/>
                  </a:lnTo>
                  <a:lnTo>
                    <a:pt x="42" y="757"/>
                  </a:lnTo>
                  <a:lnTo>
                    <a:pt x="52" y="763"/>
                  </a:lnTo>
                  <a:lnTo>
                    <a:pt x="53" y="764"/>
                  </a:lnTo>
                  <a:lnTo>
                    <a:pt x="60" y="763"/>
                  </a:lnTo>
                  <a:lnTo>
                    <a:pt x="63" y="763"/>
                  </a:lnTo>
                  <a:lnTo>
                    <a:pt x="67" y="764"/>
                  </a:lnTo>
                  <a:lnTo>
                    <a:pt x="75" y="768"/>
                  </a:lnTo>
                  <a:lnTo>
                    <a:pt x="81" y="772"/>
                  </a:lnTo>
                  <a:lnTo>
                    <a:pt x="86" y="777"/>
                  </a:lnTo>
                  <a:lnTo>
                    <a:pt x="89" y="785"/>
                  </a:lnTo>
                  <a:lnTo>
                    <a:pt x="89" y="792"/>
                  </a:lnTo>
                  <a:lnTo>
                    <a:pt x="89" y="801"/>
                  </a:lnTo>
                  <a:lnTo>
                    <a:pt x="85" y="816"/>
                  </a:lnTo>
                  <a:lnTo>
                    <a:pt x="83" y="821"/>
                  </a:lnTo>
                  <a:lnTo>
                    <a:pt x="80" y="825"/>
                  </a:lnTo>
                  <a:lnTo>
                    <a:pt x="78" y="828"/>
                  </a:lnTo>
                  <a:lnTo>
                    <a:pt x="78" y="833"/>
                  </a:lnTo>
                  <a:lnTo>
                    <a:pt x="81" y="837"/>
                  </a:lnTo>
                  <a:lnTo>
                    <a:pt x="85" y="838"/>
                  </a:lnTo>
                  <a:lnTo>
                    <a:pt x="89" y="838"/>
                  </a:lnTo>
                  <a:lnTo>
                    <a:pt x="92" y="839"/>
                  </a:lnTo>
                  <a:lnTo>
                    <a:pt x="106" y="850"/>
                  </a:lnTo>
                  <a:lnTo>
                    <a:pt x="110" y="863"/>
                  </a:lnTo>
                  <a:lnTo>
                    <a:pt x="110" y="897"/>
                  </a:lnTo>
                  <a:lnTo>
                    <a:pt x="112" y="905"/>
                  </a:lnTo>
                  <a:lnTo>
                    <a:pt x="113" y="911"/>
                  </a:lnTo>
                  <a:lnTo>
                    <a:pt x="110" y="914"/>
                  </a:lnTo>
                  <a:lnTo>
                    <a:pt x="101" y="919"/>
                  </a:lnTo>
                  <a:lnTo>
                    <a:pt x="95" y="924"/>
                  </a:lnTo>
                  <a:lnTo>
                    <a:pt x="93" y="931"/>
                  </a:lnTo>
                  <a:lnTo>
                    <a:pt x="96" y="972"/>
                  </a:lnTo>
                  <a:lnTo>
                    <a:pt x="95" y="978"/>
                  </a:lnTo>
                  <a:lnTo>
                    <a:pt x="91" y="987"/>
                  </a:lnTo>
                  <a:lnTo>
                    <a:pt x="78" y="1000"/>
                  </a:lnTo>
                  <a:lnTo>
                    <a:pt x="75" y="1008"/>
                  </a:lnTo>
                  <a:lnTo>
                    <a:pt x="72" y="1025"/>
                  </a:lnTo>
                  <a:lnTo>
                    <a:pt x="68" y="1030"/>
                  </a:lnTo>
                  <a:lnTo>
                    <a:pt x="59" y="1036"/>
                  </a:lnTo>
                  <a:lnTo>
                    <a:pt x="52" y="1039"/>
                  </a:lnTo>
                  <a:lnTo>
                    <a:pt x="46" y="1041"/>
                  </a:lnTo>
                  <a:lnTo>
                    <a:pt x="7" y="1045"/>
                  </a:lnTo>
                  <a:lnTo>
                    <a:pt x="1" y="1049"/>
                  </a:lnTo>
                  <a:lnTo>
                    <a:pt x="0" y="1056"/>
                  </a:lnTo>
                  <a:lnTo>
                    <a:pt x="1" y="1059"/>
                  </a:lnTo>
                  <a:lnTo>
                    <a:pt x="5" y="1059"/>
                  </a:lnTo>
                  <a:lnTo>
                    <a:pt x="39" y="1062"/>
                  </a:lnTo>
                  <a:close/>
                </a:path>
              </a:pathLst>
            </a:custGeom>
            <a:pattFill prst="wdDnDiag">
              <a:fgClr>
                <a:srgbClr val="FFC000"/>
              </a:fgClr>
              <a:bgClr>
                <a:schemeClr val="bg1"/>
              </a:bgClr>
            </a:patt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92" name="Rectangle 91">
              <a:extLst>
                <a:ext uri="{FF2B5EF4-FFF2-40B4-BE49-F238E27FC236}">
                  <a16:creationId xmlns:a16="http://schemas.microsoft.com/office/drawing/2014/main" id="{00000000-0008-0000-0100-00005C000000}"/>
                </a:ext>
              </a:extLst>
            </xdr:cNvPr>
            <xdr:cNvSpPr>
              <a:spLocks noChangeArrowheads="1"/>
            </xdr:cNvSpPr>
          </xdr:nvSpPr>
          <xdr:spPr bwMode="auto">
            <a:xfrm>
              <a:off x="6043049" y="2565984"/>
              <a:ext cx="1968" cy="1968"/>
            </a:xfrm>
            <a:prstGeom prst="rect">
              <a:avLst/>
            </a:prstGeom>
            <a:grpFill/>
            <a:ln w="9525">
              <a:solidFill>
                <a:schemeClr val="bg2"/>
              </a:solidFill>
              <a:miter lim="800000"/>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93" name="Freeform 15">
              <a:extLst>
                <a:ext uri="{FF2B5EF4-FFF2-40B4-BE49-F238E27FC236}">
                  <a16:creationId xmlns:a16="http://schemas.microsoft.com/office/drawing/2014/main" id="{00000000-0008-0000-0100-00005D000000}"/>
                </a:ext>
              </a:extLst>
            </xdr:cNvPr>
            <xdr:cNvSpPr>
              <a:spLocks/>
            </xdr:cNvSpPr>
          </xdr:nvSpPr>
          <xdr:spPr bwMode="auto">
            <a:xfrm>
              <a:off x="6066662" y="2479401"/>
              <a:ext cx="5904" cy="7871"/>
            </a:xfrm>
            <a:custGeom>
              <a:avLst/>
              <a:gdLst>
                <a:gd name="T0" fmla="*/ 0 w 3"/>
                <a:gd name="T1" fmla="*/ 0 h 4"/>
                <a:gd name="T2" fmla="*/ 0 w 3"/>
                <a:gd name="T3" fmla="*/ 2 h 4"/>
                <a:gd name="T4" fmla="*/ 3 w 3"/>
                <a:gd name="T5" fmla="*/ 4 h 4"/>
                <a:gd name="T6" fmla="*/ 0 w 3"/>
                <a:gd name="T7" fmla="*/ 0 h 4"/>
              </a:gdLst>
              <a:ahLst/>
              <a:cxnLst>
                <a:cxn ang="0">
                  <a:pos x="T0" y="T1"/>
                </a:cxn>
                <a:cxn ang="0">
                  <a:pos x="T2" y="T3"/>
                </a:cxn>
                <a:cxn ang="0">
                  <a:pos x="T4" y="T5"/>
                </a:cxn>
                <a:cxn ang="0">
                  <a:pos x="T6" y="T7"/>
                </a:cxn>
              </a:cxnLst>
              <a:rect l="0" t="0" r="r" b="b"/>
              <a:pathLst>
                <a:path w="3" h="4">
                  <a:moveTo>
                    <a:pt x="0" y="0"/>
                  </a:moveTo>
                  <a:lnTo>
                    <a:pt x="0" y="2"/>
                  </a:lnTo>
                  <a:lnTo>
                    <a:pt x="3" y="4"/>
                  </a:lnTo>
                  <a:lnTo>
                    <a:pt x="0" y="0"/>
                  </a:lnTo>
                  <a:close/>
                </a:path>
              </a:pathLst>
            </a:custGeom>
            <a:grp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94" name="Freeform 16">
              <a:extLst>
                <a:ext uri="{FF2B5EF4-FFF2-40B4-BE49-F238E27FC236}">
                  <a16:creationId xmlns:a16="http://schemas.microsoft.com/office/drawing/2014/main" id="{00000000-0008-0000-0100-00005E000000}"/>
                </a:ext>
              </a:extLst>
            </xdr:cNvPr>
            <xdr:cNvSpPr>
              <a:spLocks/>
            </xdr:cNvSpPr>
          </xdr:nvSpPr>
          <xdr:spPr bwMode="auto">
            <a:xfrm>
              <a:off x="6031242" y="2483337"/>
              <a:ext cx="41324" cy="96422"/>
            </a:xfrm>
            <a:custGeom>
              <a:avLst/>
              <a:gdLst>
                <a:gd name="T0" fmla="*/ 3 w 21"/>
                <a:gd name="T1" fmla="*/ 49 h 50"/>
                <a:gd name="T2" fmla="*/ 3 w 21"/>
                <a:gd name="T3" fmla="*/ 49 h 50"/>
                <a:gd name="T4" fmla="*/ 6 w 21"/>
                <a:gd name="T5" fmla="*/ 43 h 50"/>
                <a:gd name="T6" fmla="*/ 6 w 21"/>
                <a:gd name="T7" fmla="*/ 43 h 50"/>
                <a:gd name="T8" fmla="*/ 6 w 21"/>
                <a:gd name="T9" fmla="*/ 43 h 50"/>
                <a:gd name="T10" fmla="*/ 7 w 21"/>
                <a:gd name="T11" fmla="*/ 42 h 50"/>
                <a:gd name="T12" fmla="*/ 6 w 21"/>
                <a:gd name="T13" fmla="*/ 43 h 50"/>
                <a:gd name="T14" fmla="*/ 10 w 21"/>
                <a:gd name="T15" fmla="*/ 35 h 50"/>
                <a:gd name="T16" fmla="*/ 21 w 21"/>
                <a:gd name="T17" fmla="*/ 2 h 50"/>
                <a:gd name="T18" fmla="*/ 18 w 21"/>
                <a:gd name="T19" fmla="*/ 0 h 50"/>
                <a:gd name="T20" fmla="*/ 0 w 21"/>
                <a:gd name="T21" fmla="*/ 50 h 50"/>
                <a:gd name="T22" fmla="*/ 3 w 21"/>
                <a:gd name="T23" fmla="*/ 49 h 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21" h="50">
                  <a:moveTo>
                    <a:pt x="3" y="49"/>
                  </a:moveTo>
                  <a:cubicBezTo>
                    <a:pt x="3" y="49"/>
                    <a:pt x="3" y="49"/>
                    <a:pt x="3" y="49"/>
                  </a:cubicBezTo>
                  <a:cubicBezTo>
                    <a:pt x="6" y="43"/>
                    <a:pt x="6" y="43"/>
                    <a:pt x="6" y="43"/>
                  </a:cubicBezTo>
                  <a:cubicBezTo>
                    <a:pt x="6" y="43"/>
                    <a:pt x="6" y="43"/>
                    <a:pt x="6" y="43"/>
                  </a:cubicBezTo>
                  <a:cubicBezTo>
                    <a:pt x="6" y="43"/>
                    <a:pt x="6" y="43"/>
                    <a:pt x="6" y="43"/>
                  </a:cubicBezTo>
                  <a:cubicBezTo>
                    <a:pt x="7" y="42"/>
                    <a:pt x="7" y="42"/>
                    <a:pt x="7" y="42"/>
                  </a:cubicBezTo>
                  <a:cubicBezTo>
                    <a:pt x="6" y="43"/>
                    <a:pt x="6" y="43"/>
                    <a:pt x="6" y="43"/>
                  </a:cubicBezTo>
                  <a:cubicBezTo>
                    <a:pt x="10" y="35"/>
                    <a:pt x="10" y="35"/>
                    <a:pt x="10" y="35"/>
                  </a:cubicBezTo>
                  <a:cubicBezTo>
                    <a:pt x="21" y="2"/>
                    <a:pt x="21" y="2"/>
                    <a:pt x="21" y="2"/>
                  </a:cubicBezTo>
                  <a:cubicBezTo>
                    <a:pt x="18" y="0"/>
                    <a:pt x="18" y="0"/>
                    <a:pt x="18" y="0"/>
                  </a:cubicBezTo>
                  <a:cubicBezTo>
                    <a:pt x="0" y="50"/>
                    <a:pt x="0" y="50"/>
                    <a:pt x="0" y="50"/>
                  </a:cubicBezTo>
                  <a:cubicBezTo>
                    <a:pt x="0" y="50"/>
                    <a:pt x="1" y="50"/>
                    <a:pt x="3" y="49"/>
                  </a:cubicBezTo>
                  <a:close/>
                </a:path>
              </a:pathLst>
            </a:custGeom>
            <a:grp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95" name="Freeform 17">
              <a:extLst>
                <a:ext uri="{FF2B5EF4-FFF2-40B4-BE49-F238E27FC236}">
                  <a16:creationId xmlns:a16="http://schemas.microsoft.com/office/drawing/2014/main" id="{00000000-0008-0000-0100-00005F000000}"/>
                </a:ext>
              </a:extLst>
            </xdr:cNvPr>
            <xdr:cNvSpPr>
              <a:spLocks/>
            </xdr:cNvSpPr>
          </xdr:nvSpPr>
          <xdr:spPr bwMode="auto">
            <a:xfrm>
              <a:off x="6037145" y="2565984"/>
              <a:ext cx="5904" cy="11807"/>
            </a:xfrm>
            <a:custGeom>
              <a:avLst/>
              <a:gdLst>
                <a:gd name="T0" fmla="*/ 2 w 3"/>
                <a:gd name="T1" fmla="*/ 4 h 6"/>
                <a:gd name="T2" fmla="*/ 3 w 3"/>
                <a:gd name="T3" fmla="*/ 0 h 6"/>
                <a:gd name="T4" fmla="*/ 0 w 3"/>
                <a:gd name="T5" fmla="*/ 6 h 6"/>
                <a:gd name="T6" fmla="*/ 2 w 3"/>
                <a:gd name="T7" fmla="*/ 4 h 6"/>
              </a:gdLst>
              <a:ahLst/>
              <a:cxnLst>
                <a:cxn ang="0">
                  <a:pos x="T0" y="T1"/>
                </a:cxn>
                <a:cxn ang="0">
                  <a:pos x="T2" y="T3"/>
                </a:cxn>
                <a:cxn ang="0">
                  <a:pos x="T4" y="T5"/>
                </a:cxn>
                <a:cxn ang="0">
                  <a:pos x="T6" y="T7"/>
                </a:cxn>
              </a:cxnLst>
              <a:rect l="0" t="0" r="r" b="b"/>
              <a:pathLst>
                <a:path w="3" h="6">
                  <a:moveTo>
                    <a:pt x="2" y="4"/>
                  </a:moveTo>
                  <a:cubicBezTo>
                    <a:pt x="3" y="0"/>
                    <a:pt x="3" y="0"/>
                    <a:pt x="3" y="0"/>
                  </a:cubicBezTo>
                  <a:cubicBezTo>
                    <a:pt x="0" y="6"/>
                    <a:pt x="0" y="6"/>
                    <a:pt x="0" y="6"/>
                  </a:cubicBezTo>
                  <a:cubicBezTo>
                    <a:pt x="1" y="6"/>
                    <a:pt x="2" y="4"/>
                    <a:pt x="2" y="4"/>
                  </a:cubicBezTo>
                  <a:close/>
                </a:path>
              </a:pathLst>
            </a:custGeom>
            <a:grp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96" name="Freeform 18">
              <a:extLst>
                <a:ext uri="{FF2B5EF4-FFF2-40B4-BE49-F238E27FC236}">
                  <a16:creationId xmlns:a16="http://schemas.microsoft.com/office/drawing/2014/main" id="{00000000-0008-0000-0100-000060000000}"/>
                </a:ext>
              </a:extLst>
            </xdr:cNvPr>
            <xdr:cNvSpPr>
              <a:spLocks/>
            </xdr:cNvSpPr>
          </xdr:nvSpPr>
          <xdr:spPr bwMode="auto">
            <a:xfrm>
              <a:off x="3957203" y="1174763"/>
              <a:ext cx="2109459" cy="2066168"/>
            </a:xfrm>
            <a:custGeom>
              <a:avLst/>
              <a:gdLst>
                <a:gd name="T0" fmla="*/ 974 w 1099"/>
                <a:gd name="T1" fmla="*/ 519 h 1079"/>
                <a:gd name="T2" fmla="*/ 1002 w 1099"/>
                <a:gd name="T3" fmla="*/ 477 h 1079"/>
                <a:gd name="T4" fmla="*/ 1041 w 1099"/>
                <a:gd name="T5" fmla="*/ 475 h 1079"/>
                <a:gd name="T6" fmla="*/ 1043 w 1099"/>
                <a:gd name="T7" fmla="*/ 451 h 1079"/>
                <a:gd name="T8" fmla="*/ 1026 w 1099"/>
                <a:gd name="T9" fmla="*/ 401 h 1079"/>
                <a:gd name="T10" fmla="*/ 1002 w 1099"/>
                <a:gd name="T11" fmla="*/ 376 h 1079"/>
                <a:gd name="T12" fmla="*/ 924 w 1099"/>
                <a:gd name="T13" fmla="*/ 358 h 1079"/>
                <a:gd name="T14" fmla="*/ 906 w 1099"/>
                <a:gd name="T15" fmla="*/ 367 h 1079"/>
                <a:gd name="T16" fmla="*/ 826 w 1099"/>
                <a:gd name="T17" fmla="*/ 393 h 1079"/>
                <a:gd name="T18" fmla="*/ 678 w 1099"/>
                <a:gd name="T19" fmla="*/ 310 h 1079"/>
                <a:gd name="T20" fmla="*/ 540 w 1099"/>
                <a:gd name="T21" fmla="*/ 223 h 1079"/>
                <a:gd name="T22" fmla="*/ 490 w 1099"/>
                <a:gd name="T23" fmla="*/ 224 h 1079"/>
                <a:gd name="T24" fmla="*/ 436 w 1099"/>
                <a:gd name="T25" fmla="*/ 250 h 1079"/>
                <a:gd name="T26" fmla="*/ 376 w 1099"/>
                <a:gd name="T27" fmla="*/ 255 h 1079"/>
                <a:gd name="T28" fmla="*/ 340 w 1099"/>
                <a:gd name="T29" fmla="*/ 190 h 1079"/>
                <a:gd name="T30" fmla="*/ 220 w 1099"/>
                <a:gd name="T31" fmla="*/ 97 h 1079"/>
                <a:gd name="T32" fmla="*/ 172 w 1099"/>
                <a:gd name="T33" fmla="*/ 7 h 1079"/>
                <a:gd name="T34" fmla="*/ 91 w 1099"/>
                <a:gd name="T35" fmla="*/ 3 h 1079"/>
                <a:gd name="T36" fmla="*/ 54 w 1099"/>
                <a:gd name="T37" fmla="*/ 44 h 1079"/>
                <a:gd name="T38" fmla="*/ 24 w 1099"/>
                <a:gd name="T39" fmla="*/ 127 h 1079"/>
                <a:gd name="T40" fmla="*/ 0 w 1099"/>
                <a:gd name="T41" fmla="*/ 240 h 1079"/>
                <a:gd name="T42" fmla="*/ 33 w 1099"/>
                <a:gd name="T43" fmla="*/ 301 h 1079"/>
                <a:gd name="T44" fmla="*/ 67 w 1099"/>
                <a:gd name="T45" fmla="*/ 382 h 1079"/>
                <a:gd name="T46" fmla="*/ 88 w 1099"/>
                <a:gd name="T47" fmla="*/ 486 h 1079"/>
                <a:gd name="T48" fmla="*/ 118 w 1099"/>
                <a:gd name="T49" fmla="*/ 556 h 1079"/>
                <a:gd name="T50" fmla="*/ 138 w 1099"/>
                <a:gd name="T51" fmla="*/ 612 h 1079"/>
                <a:gd name="T52" fmla="*/ 102 w 1099"/>
                <a:gd name="T53" fmla="*/ 676 h 1079"/>
                <a:gd name="T54" fmla="*/ 162 w 1099"/>
                <a:gd name="T55" fmla="*/ 724 h 1079"/>
                <a:gd name="T56" fmla="*/ 180 w 1099"/>
                <a:gd name="T57" fmla="*/ 734 h 1079"/>
                <a:gd name="T58" fmla="*/ 260 w 1099"/>
                <a:gd name="T59" fmla="*/ 746 h 1079"/>
                <a:gd name="T60" fmla="*/ 357 w 1099"/>
                <a:gd name="T61" fmla="*/ 821 h 1079"/>
                <a:gd name="T62" fmla="*/ 372 w 1099"/>
                <a:gd name="T63" fmla="*/ 906 h 1079"/>
                <a:gd name="T64" fmla="*/ 367 w 1099"/>
                <a:gd name="T65" fmla="*/ 958 h 1079"/>
                <a:gd name="T66" fmla="*/ 345 w 1099"/>
                <a:gd name="T67" fmla="*/ 1014 h 1079"/>
                <a:gd name="T68" fmla="*/ 312 w 1099"/>
                <a:gd name="T69" fmla="*/ 1006 h 1079"/>
                <a:gd name="T70" fmla="*/ 342 w 1099"/>
                <a:gd name="T71" fmla="*/ 1054 h 1079"/>
                <a:gd name="T72" fmla="*/ 341 w 1099"/>
                <a:gd name="T73" fmla="*/ 1079 h 1079"/>
                <a:gd name="T74" fmla="*/ 524 w 1099"/>
                <a:gd name="T75" fmla="*/ 1062 h 1079"/>
                <a:gd name="T76" fmla="*/ 528 w 1099"/>
                <a:gd name="T77" fmla="*/ 1047 h 1079"/>
                <a:gd name="T78" fmla="*/ 534 w 1099"/>
                <a:gd name="T79" fmla="*/ 1024 h 1079"/>
                <a:gd name="T80" fmla="*/ 554 w 1099"/>
                <a:gd name="T81" fmla="*/ 1025 h 1079"/>
                <a:gd name="T82" fmla="*/ 567 w 1099"/>
                <a:gd name="T83" fmla="*/ 1030 h 1079"/>
                <a:gd name="T84" fmla="*/ 592 w 1099"/>
                <a:gd name="T85" fmla="*/ 1041 h 1079"/>
                <a:gd name="T86" fmla="*/ 586 w 1099"/>
                <a:gd name="T87" fmla="*/ 1014 h 1079"/>
                <a:gd name="T88" fmla="*/ 580 w 1099"/>
                <a:gd name="T89" fmla="*/ 1000 h 1079"/>
                <a:gd name="T90" fmla="*/ 573 w 1099"/>
                <a:gd name="T91" fmla="*/ 993 h 1079"/>
                <a:gd name="T92" fmla="*/ 605 w 1099"/>
                <a:gd name="T93" fmla="*/ 983 h 1079"/>
                <a:gd name="T94" fmla="*/ 604 w 1099"/>
                <a:gd name="T95" fmla="*/ 942 h 1079"/>
                <a:gd name="T96" fmla="*/ 620 w 1099"/>
                <a:gd name="T97" fmla="*/ 944 h 1079"/>
                <a:gd name="T98" fmla="*/ 658 w 1099"/>
                <a:gd name="T99" fmla="*/ 941 h 1079"/>
                <a:gd name="T100" fmla="*/ 660 w 1099"/>
                <a:gd name="T101" fmla="*/ 924 h 1079"/>
                <a:gd name="T102" fmla="*/ 678 w 1099"/>
                <a:gd name="T103" fmla="*/ 934 h 1079"/>
                <a:gd name="T104" fmla="*/ 690 w 1099"/>
                <a:gd name="T105" fmla="*/ 898 h 1079"/>
                <a:gd name="T106" fmla="*/ 710 w 1099"/>
                <a:gd name="T107" fmla="*/ 868 h 1079"/>
                <a:gd name="T108" fmla="*/ 774 w 1099"/>
                <a:gd name="T109" fmla="*/ 867 h 1079"/>
                <a:gd name="T110" fmla="*/ 794 w 1099"/>
                <a:gd name="T111" fmla="*/ 891 h 1079"/>
                <a:gd name="T112" fmla="*/ 859 w 1099"/>
                <a:gd name="T113" fmla="*/ 878 h 1079"/>
                <a:gd name="T114" fmla="*/ 908 w 1099"/>
                <a:gd name="T115" fmla="*/ 875 h 1079"/>
                <a:gd name="T116" fmla="*/ 1056 w 1099"/>
                <a:gd name="T117" fmla="*/ 786 h 1079"/>
                <a:gd name="T118" fmla="*/ 1082 w 1099"/>
                <a:gd name="T119" fmla="*/ 736 h 10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Lst>
              <a:rect l="0" t="0" r="r" b="b"/>
              <a:pathLst>
                <a:path w="1099" h="1079">
                  <a:moveTo>
                    <a:pt x="1099" y="684"/>
                  </a:moveTo>
                  <a:cubicBezTo>
                    <a:pt x="1081" y="668"/>
                    <a:pt x="1081" y="668"/>
                    <a:pt x="1081" y="668"/>
                  </a:cubicBezTo>
                  <a:cubicBezTo>
                    <a:pt x="1050" y="624"/>
                    <a:pt x="1050" y="624"/>
                    <a:pt x="1050" y="624"/>
                  </a:cubicBezTo>
                  <a:cubicBezTo>
                    <a:pt x="1022" y="585"/>
                    <a:pt x="1022" y="585"/>
                    <a:pt x="1022" y="585"/>
                  </a:cubicBezTo>
                  <a:cubicBezTo>
                    <a:pt x="992" y="543"/>
                    <a:pt x="992" y="543"/>
                    <a:pt x="992" y="543"/>
                  </a:cubicBezTo>
                  <a:cubicBezTo>
                    <a:pt x="974" y="519"/>
                    <a:pt x="974" y="519"/>
                    <a:pt x="974" y="519"/>
                  </a:cubicBezTo>
                  <a:cubicBezTo>
                    <a:pt x="967" y="504"/>
                    <a:pt x="967" y="504"/>
                    <a:pt x="967" y="504"/>
                  </a:cubicBezTo>
                  <a:cubicBezTo>
                    <a:pt x="968" y="493"/>
                    <a:pt x="968" y="493"/>
                    <a:pt x="968" y="493"/>
                  </a:cubicBezTo>
                  <a:cubicBezTo>
                    <a:pt x="974" y="488"/>
                    <a:pt x="974" y="488"/>
                    <a:pt x="974" y="488"/>
                  </a:cubicBezTo>
                  <a:cubicBezTo>
                    <a:pt x="997" y="483"/>
                    <a:pt x="997" y="483"/>
                    <a:pt x="997" y="483"/>
                  </a:cubicBezTo>
                  <a:cubicBezTo>
                    <a:pt x="998" y="482"/>
                    <a:pt x="998" y="482"/>
                    <a:pt x="998" y="482"/>
                  </a:cubicBezTo>
                  <a:cubicBezTo>
                    <a:pt x="1002" y="477"/>
                    <a:pt x="1002" y="477"/>
                    <a:pt x="1002" y="477"/>
                  </a:cubicBezTo>
                  <a:cubicBezTo>
                    <a:pt x="1004" y="476"/>
                    <a:pt x="1004" y="476"/>
                    <a:pt x="1004" y="476"/>
                  </a:cubicBezTo>
                  <a:cubicBezTo>
                    <a:pt x="1005" y="476"/>
                    <a:pt x="1005" y="476"/>
                    <a:pt x="1005" y="476"/>
                  </a:cubicBezTo>
                  <a:cubicBezTo>
                    <a:pt x="1010" y="478"/>
                    <a:pt x="1010" y="478"/>
                    <a:pt x="1010" y="478"/>
                  </a:cubicBezTo>
                  <a:cubicBezTo>
                    <a:pt x="1012" y="479"/>
                    <a:pt x="1012" y="479"/>
                    <a:pt x="1012" y="479"/>
                  </a:cubicBezTo>
                  <a:cubicBezTo>
                    <a:pt x="1035" y="477"/>
                    <a:pt x="1035" y="477"/>
                    <a:pt x="1035" y="477"/>
                  </a:cubicBezTo>
                  <a:cubicBezTo>
                    <a:pt x="1041" y="475"/>
                    <a:pt x="1041" y="475"/>
                    <a:pt x="1041" y="475"/>
                  </a:cubicBezTo>
                  <a:cubicBezTo>
                    <a:pt x="1044" y="471"/>
                    <a:pt x="1044" y="471"/>
                    <a:pt x="1044" y="471"/>
                  </a:cubicBezTo>
                  <a:cubicBezTo>
                    <a:pt x="1043" y="462"/>
                    <a:pt x="1043" y="462"/>
                    <a:pt x="1043" y="462"/>
                  </a:cubicBezTo>
                  <a:cubicBezTo>
                    <a:pt x="1043" y="460"/>
                    <a:pt x="1043" y="460"/>
                    <a:pt x="1043" y="460"/>
                  </a:cubicBezTo>
                  <a:cubicBezTo>
                    <a:pt x="1044" y="456"/>
                    <a:pt x="1044" y="456"/>
                    <a:pt x="1044" y="456"/>
                  </a:cubicBezTo>
                  <a:cubicBezTo>
                    <a:pt x="1044" y="454"/>
                    <a:pt x="1044" y="454"/>
                    <a:pt x="1044" y="454"/>
                  </a:cubicBezTo>
                  <a:cubicBezTo>
                    <a:pt x="1043" y="451"/>
                    <a:pt x="1043" y="451"/>
                    <a:pt x="1043" y="451"/>
                  </a:cubicBezTo>
                  <a:cubicBezTo>
                    <a:pt x="1038" y="445"/>
                    <a:pt x="1038" y="445"/>
                    <a:pt x="1038" y="445"/>
                  </a:cubicBezTo>
                  <a:cubicBezTo>
                    <a:pt x="1036" y="442"/>
                    <a:pt x="1036" y="442"/>
                    <a:pt x="1036" y="442"/>
                  </a:cubicBezTo>
                  <a:cubicBezTo>
                    <a:pt x="1032" y="436"/>
                    <a:pt x="1032" y="436"/>
                    <a:pt x="1032" y="436"/>
                  </a:cubicBezTo>
                  <a:cubicBezTo>
                    <a:pt x="1030" y="430"/>
                    <a:pt x="1030" y="430"/>
                    <a:pt x="1030" y="430"/>
                  </a:cubicBezTo>
                  <a:cubicBezTo>
                    <a:pt x="1027" y="406"/>
                    <a:pt x="1027" y="406"/>
                    <a:pt x="1027" y="406"/>
                  </a:cubicBezTo>
                  <a:cubicBezTo>
                    <a:pt x="1026" y="401"/>
                    <a:pt x="1026" y="401"/>
                    <a:pt x="1026" y="401"/>
                  </a:cubicBezTo>
                  <a:cubicBezTo>
                    <a:pt x="1023" y="395"/>
                    <a:pt x="1023" y="395"/>
                    <a:pt x="1023" y="395"/>
                  </a:cubicBezTo>
                  <a:cubicBezTo>
                    <a:pt x="1020" y="391"/>
                    <a:pt x="1020" y="391"/>
                    <a:pt x="1020" y="391"/>
                  </a:cubicBezTo>
                  <a:cubicBezTo>
                    <a:pt x="1012" y="386"/>
                    <a:pt x="1012" y="386"/>
                    <a:pt x="1012" y="386"/>
                  </a:cubicBezTo>
                  <a:cubicBezTo>
                    <a:pt x="1008" y="383"/>
                    <a:pt x="1008" y="383"/>
                    <a:pt x="1008" y="383"/>
                  </a:cubicBezTo>
                  <a:cubicBezTo>
                    <a:pt x="1004" y="378"/>
                    <a:pt x="1004" y="378"/>
                    <a:pt x="1004" y="378"/>
                  </a:cubicBezTo>
                  <a:cubicBezTo>
                    <a:pt x="1002" y="376"/>
                    <a:pt x="1002" y="376"/>
                    <a:pt x="1002" y="376"/>
                  </a:cubicBezTo>
                  <a:cubicBezTo>
                    <a:pt x="1000" y="368"/>
                    <a:pt x="1000" y="368"/>
                    <a:pt x="1000" y="368"/>
                  </a:cubicBezTo>
                  <a:cubicBezTo>
                    <a:pt x="990" y="356"/>
                    <a:pt x="990" y="356"/>
                    <a:pt x="990" y="356"/>
                  </a:cubicBezTo>
                  <a:cubicBezTo>
                    <a:pt x="974" y="352"/>
                    <a:pt x="974" y="352"/>
                    <a:pt x="974" y="352"/>
                  </a:cubicBezTo>
                  <a:cubicBezTo>
                    <a:pt x="935" y="348"/>
                    <a:pt x="935" y="348"/>
                    <a:pt x="935" y="348"/>
                  </a:cubicBezTo>
                  <a:cubicBezTo>
                    <a:pt x="931" y="350"/>
                    <a:pt x="931" y="350"/>
                    <a:pt x="931" y="350"/>
                  </a:cubicBezTo>
                  <a:cubicBezTo>
                    <a:pt x="924" y="358"/>
                    <a:pt x="924" y="358"/>
                    <a:pt x="924" y="358"/>
                  </a:cubicBezTo>
                  <a:cubicBezTo>
                    <a:pt x="920" y="361"/>
                    <a:pt x="920" y="361"/>
                    <a:pt x="920" y="361"/>
                  </a:cubicBezTo>
                  <a:cubicBezTo>
                    <a:pt x="917" y="360"/>
                    <a:pt x="917" y="360"/>
                    <a:pt x="917" y="360"/>
                  </a:cubicBezTo>
                  <a:cubicBezTo>
                    <a:pt x="914" y="359"/>
                    <a:pt x="914" y="359"/>
                    <a:pt x="914" y="359"/>
                  </a:cubicBezTo>
                  <a:cubicBezTo>
                    <a:pt x="910" y="360"/>
                    <a:pt x="910" y="360"/>
                    <a:pt x="910" y="360"/>
                  </a:cubicBezTo>
                  <a:cubicBezTo>
                    <a:pt x="909" y="362"/>
                    <a:pt x="909" y="362"/>
                    <a:pt x="909" y="362"/>
                  </a:cubicBezTo>
                  <a:cubicBezTo>
                    <a:pt x="906" y="367"/>
                    <a:pt x="906" y="367"/>
                    <a:pt x="906" y="367"/>
                  </a:cubicBezTo>
                  <a:cubicBezTo>
                    <a:pt x="899" y="377"/>
                    <a:pt x="899" y="377"/>
                    <a:pt x="899" y="377"/>
                  </a:cubicBezTo>
                  <a:cubicBezTo>
                    <a:pt x="895" y="385"/>
                    <a:pt x="895" y="385"/>
                    <a:pt x="895" y="385"/>
                  </a:cubicBezTo>
                  <a:cubicBezTo>
                    <a:pt x="890" y="392"/>
                    <a:pt x="890" y="392"/>
                    <a:pt x="890" y="392"/>
                  </a:cubicBezTo>
                  <a:cubicBezTo>
                    <a:pt x="884" y="397"/>
                    <a:pt x="884" y="397"/>
                    <a:pt x="884" y="397"/>
                  </a:cubicBezTo>
                  <a:cubicBezTo>
                    <a:pt x="876" y="398"/>
                    <a:pt x="876" y="398"/>
                    <a:pt x="876" y="398"/>
                  </a:cubicBezTo>
                  <a:cubicBezTo>
                    <a:pt x="826" y="393"/>
                    <a:pt x="826" y="393"/>
                    <a:pt x="826" y="393"/>
                  </a:cubicBezTo>
                  <a:cubicBezTo>
                    <a:pt x="785" y="390"/>
                    <a:pt x="785" y="390"/>
                    <a:pt x="785" y="390"/>
                  </a:cubicBezTo>
                  <a:cubicBezTo>
                    <a:pt x="772" y="386"/>
                    <a:pt x="772" y="386"/>
                    <a:pt x="772" y="386"/>
                  </a:cubicBezTo>
                  <a:cubicBezTo>
                    <a:pt x="760" y="380"/>
                    <a:pt x="760" y="380"/>
                    <a:pt x="760" y="380"/>
                  </a:cubicBezTo>
                  <a:cubicBezTo>
                    <a:pt x="733" y="357"/>
                    <a:pt x="733" y="357"/>
                    <a:pt x="733" y="357"/>
                  </a:cubicBezTo>
                  <a:cubicBezTo>
                    <a:pt x="711" y="338"/>
                    <a:pt x="711" y="338"/>
                    <a:pt x="711" y="338"/>
                  </a:cubicBezTo>
                  <a:cubicBezTo>
                    <a:pt x="678" y="310"/>
                    <a:pt x="678" y="310"/>
                    <a:pt x="678" y="310"/>
                  </a:cubicBezTo>
                  <a:cubicBezTo>
                    <a:pt x="638" y="277"/>
                    <a:pt x="638" y="277"/>
                    <a:pt x="638" y="277"/>
                  </a:cubicBezTo>
                  <a:cubicBezTo>
                    <a:pt x="614" y="257"/>
                    <a:pt x="614" y="257"/>
                    <a:pt x="614" y="257"/>
                  </a:cubicBezTo>
                  <a:cubicBezTo>
                    <a:pt x="592" y="238"/>
                    <a:pt x="592" y="238"/>
                    <a:pt x="592" y="238"/>
                  </a:cubicBezTo>
                  <a:cubicBezTo>
                    <a:pt x="580" y="232"/>
                    <a:pt x="580" y="232"/>
                    <a:pt x="580" y="232"/>
                  </a:cubicBezTo>
                  <a:cubicBezTo>
                    <a:pt x="551" y="229"/>
                    <a:pt x="551" y="229"/>
                    <a:pt x="551" y="229"/>
                  </a:cubicBezTo>
                  <a:cubicBezTo>
                    <a:pt x="540" y="223"/>
                    <a:pt x="540" y="223"/>
                    <a:pt x="540" y="223"/>
                  </a:cubicBezTo>
                  <a:cubicBezTo>
                    <a:pt x="536" y="216"/>
                    <a:pt x="536" y="216"/>
                    <a:pt x="536" y="216"/>
                  </a:cubicBezTo>
                  <a:cubicBezTo>
                    <a:pt x="535" y="208"/>
                    <a:pt x="535" y="208"/>
                    <a:pt x="535" y="208"/>
                  </a:cubicBezTo>
                  <a:cubicBezTo>
                    <a:pt x="535" y="202"/>
                    <a:pt x="535" y="202"/>
                    <a:pt x="535" y="202"/>
                  </a:cubicBezTo>
                  <a:cubicBezTo>
                    <a:pt x="534" y="201"/>
                    <a:pt x="534" y="201"/>
                    <a:pt x="534" y="201"/>
                  </a:cubicBezTo>
                  <a:cubicBezTo>
                    <a:pt x="527" y="204"/>
                    <a:pt x="527" y="204"/>
                    <a:pt x="527" y="204"/>
                  </a:cubicBezTo>
                  <a:cubicBezTo>
                    <a:pt x="490" y="224"/>
                    <a:pt x="490" y="224"/>
                    <a:pt x="490" y="224"/>
                  </a:cubicBezTo>
                  <a:cubicBezTo>
                    <a:pt x="483" y="231"/>
                    <a:pt x="483" y="231"/>
                    <a:pt x="483" y="231"/>
                  </a:cubicBezTo>
                  <a:cubicBezTo>
                    <a:pt x="475" y="236"/>
                    <a:pt x="475" y="236"/>
                    <a:pt x="475" y="236"/>
                  </a:cubicBezTo>
                  <a:cubicBezTo>
                    <a:pt x="464" y="235"/>
                    <a:pt x="464" y="235"/>
                    <a:pt x="464" y="235"/>
                  </a:cubicBezTo>
                  <a:cubicBezTo>
                    <a:pt x="457" y="244"/>
                    <a:pt x="457" y="244"/>
                    <a:pt x="457" y="244"/>
                  </a:cubicBezTo>
                  <a:cubicBezTo>
                    <a:pt x="448" y="251"/>
                    <a:pt x="448" y="251"/>
                    <a:pt x="448" y="251"/>
                  </a:cubicBezTo>
                  <a:cubicBezTo>
                    <a:pt x="436" y="250"/>
                    <a:pt x="436" y="250"/>
                    <a:pt x="436" y="250"/>
                  </a:cubicBezTo>
                  <a:cubicBezTo>
                    <a:pt x="426" y="246"/>
                    <a:pt x="426" y="246"/>
                    <a:pt x="426" y="246"/>
                  </a:cubicBezTo>
                  <a:cubicBezTo>
                    <a:pt x="412" y="251"/>
                    <a:pt x="412" y="251"/>
                    <a:pt x="412" y="251"/>
                  </a:cubicBezTo>
                  <a:cubicBezTo>
                    <a:pt x="401" y="248"/>
                    <a:pt x="401" y="248"/>
                    <a:pt x="401" y="248"/>
                  </a:cubicBezTo>
                  <a:cubicBezTo>
                    <a:pt x="392" y="254"/>
                    <a:pt x="392" y="254"/>
                    <a:pt x="392" y="254"/>
                  </a:cubicBezTo>
                  <a:cubicBezTo>
                    <a:pt x="382" y="256"/>
                    <a:pt x="382" y="256"/>
                    <a:pt x="382" y="256"/>
                  </a:cubicBezTo>
                  <a:cubicBezTo>
                    <a:pt x="376" y="255"/>
                    <a:pt x="376" y="255"/>
                    <a:pt x="376" y="255"/>
                  </a:cubicBezTo>
                  <a:cubicBezTo>
                    <a:pt x="381" y="254"/>
                    <a:pt x="381" y="254"/>
                    <a:pt x="381" y="254"/>
                  </a:cubicBezTo>
                  <a:cubicBezTo>
                    <a:pt x="384" y="247"/>
                    <a:pt x="384" y="247"/>
                    <a:pt x="384" y="247"/>
                  </a:cubicBezTo>
                  <a:cubicBezTo>
                    <a:pt x="380" y="235"/>
                    <a:pt x="380" y="235"/>
                    <a:pt x="380" y="235"/>
                  </a:cubicBezTo>
                  <a:cubicBezTo>
                    <a:pt x="364" y="219"/>
                    <a:pt x="364" y="219"/>
                    <a:pt x="364" y="219"/>
                  </a:cubicBezTo>
                  <a:cubicBezTo>
                    <a:pt x="350" y="201"/>
                    <a:pt x="350" y="201"/>
                    <a:pt x="350" y="201"/>
                  </a:cubicBezTo>
                  <a:cubicBezTo>
                    <a:pt x="340" y="190"/>
                    <a:pt x="340" y="190"/>
                    <a:pt x="340" y="190"/>
                  </a:cubicBezTo>
                  <a:cubicBezTo>
                    <a:pt x="328" y="179"/>
                    <a:pt x="328" y="179"/>
                    <a:pt x="328" y="179"/>
                  </a:cubicBezTo>
                  <a:cubicBezTo>
                    <a:pt x="319" y="168"/>
                    <a:pt x="319" y="168"/>
                    <a:pt x="319" y="168"/>
                  </a:cubicBezTo>
                  <a:cubicBezTo>
                    <a:pt x="267" y="151"/>
                    <a:pt x="267" y="151"/>
                    <a:pt x="267" y="151"/>
                  </a:cubicBezTo>
                  <a:cubicBezTo>
                    <a:pt x="249" y="135"/>
                    <a:pt x="249" y="135"/>
                    <a:pt x="249" y="135"/>
                  </a:cubicBezTo>
                  <a:cubicBezTo>
                    <a:pt x="244" y="121"/>
                    <a:pt x="244" y="121"/>
                    <a:pt x="244" y="121"/>
                  </a:cubicBezTo>
                  <a:cubicBezTo>
                    <a:pt x="220" y="97"/>
                    <a:pt x="220" y="97"/>
                    <a:pt x="220" y="97"/>
                  </a:cubicBezTo>
                  <a:cubicBezTo>
                    <a:pt x="206" y="79"/>
                    <a:pt x="206" y="79"/>
                    <a:pt x="206" y="79"/>
                  </a:cubicBezTo>
                  <a:cubicBezTo>
                    <a:pt x="195" y="53"/>
                    <a:pt x="195" y="53"/>
                    <a:pt x="195" y="53"/>
                  </a:cubicBezTo>
                  <a:cubicBezTo>
                    <a:pt x="182" y="38"/>
                    <a:pt x="182" y="38"/>
                    <a:pt x="182" y="38"/>
                  </a:cubicBezTo>
                  <a:cubicBezTo>
                    <a:pt x="174" y="32"/>
                    <a:pt x="174" y="32"/>
                    <a:pt x="174" y="32"/>
                  </a:cubicBezTo>
                  <a:cubicBezTo>
                    <a:pt x="174" y="21"/>
                    <a:pt x="174" y="21"/>
                    <a:pt x="174" y="21"/>
                  </a:cubicBezTo>
                  <a:cubicBezTo>
                    <a:pt x="172" y="7"/>
                    <a:pt x="172" y="7"/>
                    <a:pt x="172" y="7"/>
                  </a:cubicBezTo>
                  <a:cubicBezTo>
                    <a:pt x="171" y="0"/>
                    <a:pt x="171" y="0"/>
                    <a:pt x="171" y="0"/>
                  </a:cubicBezTo>
                  <a:cubicBezTo>
                    <a:pt x="152" y="7"/>
                    <a:pt x="152" y="7"/>
                    <a:pt x="152" y="7"/>
                  </a:cubicBezTo>
                  <a:cubicBezTo>
                    <a:pt x="140" y="12"/>
                    <a:pt x="140" y="12"/>
                    <a:pt x="140" y="12"/>
                  </a:cubicBezTo>
                  <a:cubicBezTo>
                    <a:pt x="123" y="15"/>
                    <a:pt x="123" y="15"/>
                    <a:pt x="123" y="15"/>
                  </a:cubicBezTo>
                  <a:cubicBezTo>
                    <a:pt x="108" y="8"/>
                    <a:pt x="108" y="8"/>
                    <a:pt x="108" y="8"/>
                  </a:cubicBezTo>
                  <a:cubicBezTo>
                    <a:pt x="91" y="3"/>
                    <a:pt x="91" y="3"/>
                    <a:pt x="91" y="3"/>
                  </a:cubicBezTo>
                  <a:cubicBezTo>
                    <a:pt x="77" y="3"/>
                    <a:pt x="77" y="3"/>
                    <a:pt x="77" y="3"/>
                  </a:cubicBezTo>
                  <a:cubicBezTo>
                    <a:pt x="70" y="12"/>
                    <a:pt x="70" y="12"/>
                    <a:pt x="70" y="12"/>
                  </a:cubicBezTo>
                  <a:cubicBezTo>
                    <a:pt x="62" y="27"/>
                    <a:pt x="62" y="27"/>
                    <a:pt x="62" y="27"/>
                  </a:cubicBezTo>
                  <a:cubicBezTo>
                    <a:pt x="56" y="34"/>
                    <a:pt x="56" y="34"/>
                    <a:pt x="56" y="34"/>
                  </a:cubicBezTo>
                  <a:cubicBezTo>
                    <a:pt x="57" y="37"/>
                    <a:pt x="57" y="37"/>
                    <a:pt x="57" y="37"/>
                  </a:cubicBezTo>
                  <a:cubicBezTo>
                    <a:pt x="54" y="44"/>
                    <a:pt x="54" y="44"/>
                    <a:pt x="54" y="44"/>
                  </a:cubicBezTo>
                  <a:cubicBezTo>
                    <a:pt x="40" y="52"/>
                    <a:pt x="40" y="52"/>
                    <a:pt x="40" y="52"/>
                  </a:cubicBezTo>
                  <a:cubicBezTo>
                    <a:pt x="28" y="66"/>
                    <a:pt x="28" y="66"/>
                    <a:pt x="28" y="66"/>
                  </a:cubicBezTo>
                  <a:cubicBezTo>
                    <a:pt x="30" y="80"/>
                    <a:pt x="30" y="80"/>
                    <a:pt x="30" y="80"/>
                  </a:cubicBezTo>
                  <a:cubicBezTo>
                    <a:pt x="36" y="90"/>
                    <a:pt x="36" y="90"/>
                    <a:pt x="36" y="90"/>
                  </a:cubicBezTo>
                  <a:cubicBezTo>
                    <a:pt x="34" y="107"/>
                    <a:pt x="34" y="107"/>
                    <a:pt x="34" y="107"/>
                  </a:cubicBezTo>
                  <a:cubicBezTo>
                    <a:pt x="24" y="127"/>
                    <a:pt x="24" y="127"/>
                    <a:pt x="24" y="127"/>
                  </a:cubicBezTo>
                  <a:cubicBezTo>
                    <a:pt x="20" y="143"/>
                    <a:pt x="20" y="143"/>
                    <a:pt x="20" y="143"/>
                  </a:cubicBezTo>
                  <a:cubicBezTo>
                    <a:pt x="25" y="158"/>
                    <a:pt x="25" y="158"/>
                    <a:pt x="25" y="158"/>
                  </a:cubicBezTo>
                  <a:cubicBezTo>
                    <a:pt x="22" y="170"/>
                    <a:pt x="22" y="170"/>
                    <a:pt x="22" y="170"/>
                  </a:cubicBezTo>
                  <a:cubicBezTo>
                    <a:pt x="10" y="185"/>
                    <a:pt x="10" y="185"/>
                    <a:pt x="10" y="185"/>
                  </a:cubicBezTo>
                  <a:cubicBezTo>
                    <a:pt x="2" y="204"/>
                    <a:pt x="2" y="204"/>
                    <a:pt x="2" y="204"/>
                  </a:cubicBezTo>
                  <a:cubicBezTo>
                    <a:pt x="0" y="240"/>
                    <a:pt x="0" y="240"/>
                    <a:pt x="0" y="240"/>
                  </a:cubicBezTo>
                  <a:cubicBezTo>
                    <a:pt x="2" y="250"/>
                    <a:pt x="2" y="250"/>
                    <a:pt x="2" y="250"/>
                  </a:cubicBezTo>
                  <a:cubicBezTo>
                    <a:pt x="9" y="264"/>
                    <a:pt x="9" y="264"/>
                    <a:pt x="9" y="264"/>
                  </a:cubicBezTo>
                  <a:cubicBezTo>
                    <a:pt x="12" y="271"/>
                    <a:pt x="12" y="271"/>
                    <a:pt x="12" y="271"/>
                  </a:cubicBezTo>
                  <a:cubicBezTo>
                    <a:pt x="17" y="285"/>
                    <a:pt x="17" y="285"/>
                    <a:pt x="17" y="285"/>
                  </a:cubicBezTo>
                  <a:cubicBezTo>
                    <a:pt x="24" y="295"/>
                    <a:pt x="24" y="295"/>
                    <a:pt x="24" y="295"/>
                  </a:cubicBezTo>
                  <a:cubicBezTo>
                    <a:pt x="33" y="301"/>
                    <a:pt x="33" y="301"/>
                    <a:pt x="33" y="301"/>
                  </a:cubicBezTo>
                  <a:cubicBezTo>
                    <a:pt x="51" y="311"/>
                    <a:pt x="51" y="311"/>
                    <a:pt x="51" y="311"/>
                  </a:cubicBezTo>
                  <a:cubicBezTo>
                    <a:pt x="66" y="322"/>
                    <a:pt x="66" y="322"/>
                    <a:pt x="66" y="322"/>
                  </a:cubicBezTo>
                  <a:cubicBezTo>
                    <a:pt x="57" y="355"/>
                    <a:pt x="57" y="355"/>
                    <a:pt x="57" y="355"/>
                  </a:cubicBezTo>
                  <a:cubicBezTo>
                    <a:pt x="59" y="360"/>
                    <a:pt x="59" y="360"/>
                    <a:pt x="59" y="360"/>
                  </a:cubicBezTo>
                  <a:cubicBezTo>
                    <a:pt x="62" y="367"/>
                    <a:pt x="62" y="367"/>
                    <a:pt x="62" y="367"/>
                  </a:cubicBezTo>
                  <a:cubicBezTo>
                    <a:pt x="67" y="382"/>
                    <a:pt x="67" y="382"/>
                    <a:pt x="67" y="382"/>
                  </a:cubicBezTo>
                  <a:cubicBezTo>
                    <a:pt x="67" y="398"/>
                    <a:pt x="67" y="398"/>
                    <a:pt x="67" y="398"/>
                  </a:cubicBezTo>
                  <a:cubicBezTo>
                    <a:pt x="63" y="415"/>
                    <a:pt x="63" y="415"/>
                    <a:pt x="63" y="415"/>
                  </a:cubicBezTo>
                  <a:cubicBezTo>
                    <a:pt x="52" y="449"/>
                    <a:pt x="52" y="449"/>
                    <a:pt x="52" y="449"/>
                  </a:cubicBezTo>
                  <a:cubicBezTo>
                    <a:pt x="56" y="466"/>
                    <a:pt x="56" y="466"/>
                    <a:pt x="56" y="466"/>
                  </a:cubicBezTo>
                  <a:cubicBezTo>
                    <a:pt x="73" y="475"/>
                    <a:pt x="73" y="475"/>
                    <a:pt x="73" y="475"/>
                  </a:cubicBezTo>
                  <a:cubicBezTo>
                    <a:pt x="88" y="486"/>
                    <a:pt x="88" y="486"/>
                    <a:pt x="88" y="486"/>
                  </a:cubicBezTo>
                  <a:cubicBezTo>
                    <a:pt x="87" y="500"/>
                    <a:pt x="87" y="500"/>
                    <a:pt x="87" y="500"/>
                  </a:cubicBezTo>
                  <a:cubicBezTo>
                    <a:pt x="75" y="516"/>
                    <a:pt x="75" y="516"/>
                    <a:pt x="75" y="516"/>
                  </a:cubicBezTo>
                  <a:cubicBezTo>
                    <a:pt x="72" y="533"/>
                    <a:pt x="72" y="533"/>
                    <a:pt x="72" y="533"/>
                  </a:cubicBezTo>
                  <a:cubicBezTo>
                    <a:pt x="85" y="542"/>
                    <a:pt x="85" y="542"/>
                    <a:pt x="85" y="542"/>
                  </a:cubicBezTo>
                  <a:cubicBezTo>
                    <a:pt x="112" y="550"/>
                    <a:pt x="112" y="550"/>
                    <a:pt x="112" y="550"/>
                  </a:cubicBezTo>
                  <a:cubicBezTo>
                    <a:pt x="118" y="556"/>
                    <a:pt x="118" y="556"/>
                    <a:pt x="118" y="556"/>
                  </a:cubicBezTo>
                  <a:cubicBezTo>
                    <a:pt x="131" y="566"/>
                    <a:pt x="131" y="566"/>
                    <a:pt x="131" y="566"/>
                  </a:cubicBezTo>
                  <a:cubicBezTo>
                    <a:pt x="140" y="577"/>
                    <a:pt x="140" y="577"/>
                    <a:pt x="140" y="577"/>
                  </a:cubicBezTo>
                  <a:cubicBezTo>
                    <a:pt x="157" y="593"/>
                    <a:pt x="157" y="593"/>
                    <a:pt x="157" y="593"/>
                  </a:cubicBezTo>
                  <a:cubicBezTo>
                    <a:pt x="158" y="604"/>
                    <a:pt x="158" y="604"/>
                    <a:pt x="158" y="604"/>
                  </a:cubicBezTo>
                  <a:cubicBezTo>
                    <a:pt x="150" y="606"/>
                    <a:pt x="150" y="606"/>
                    <a:pt x="150" y="606"/>
                  </a:cubicBezTo>
                  <a:cubicBezTo>
                    <a:pt x="138" y="612"/>
                    <a:pt x="138" y="612"/>
                    <a:pt x="138" y="612"/>
                  </a:cubicBezTo>
                  <a:cubicBezTo>
                    <a:pt x="125" y="616"/>
                    <a:pt x="125" y="616"/>
                    <a:pt x="125" y="616"/>
                  </a:cubicBezTo>
                  <a:cubicBezTo>
                    <a:pt x="113" y="624"/>
                    <a:pt x="113" y="624"/>
                    <a:pt x="113" y="624"/>
                  </a:cubicBezTo>
                  <a:cubicBezTo>
                    <a:pt x="104" y="642"/>
                    <a:pt x="104" y="642"/>
                    <a:pt x="104" y="642"/>
                  </a:cubicBezTo>
                  <a:cubicBezTo>
                    <a:pt x="102" y="656"/>
                    <a:pt x="102" y="656"/>
                    <a:pt x="102" y="656"/>
                  </a:cubicBezTo>
                  <a:cubicBezTo>
                    <a:pt x="104" y="668"/>
                    <a:pt x="104" y="668"/>
                    <a:pt x="104" y="668"/>
                  </a:cubicBezTo>
                  <a:cubicBezTo>
                    <a:pt x="102" y="676"/>
                    <a:pt x="102" y="676"/>
                    <a:pt x="102" y="676"/>
                  </a:cubicBezTo>
                  <a:cubicBezTo>
                    <a:pt x="107" y="677"/>
                    <a:pt x="107" y="677"/>
                    <a:pt x="107" y="677"/>
                  </a:cubicBezTo>
                  <a:cubicBezTo>
                    <a:pt x="116" y="681"/>
                    <a:pt x="116" y="681"/>
                    <a:pt x="116" y="681"/>
                  </a:cubicBezTo>
                  <a:cubicBezTo>
                    <a:pt x="120" y="694"/>
                    <a:pt x="120" y="694"/>
                    <a:pt x="120" y="694"/>
                  </a:cubicBezTo>
                  <a:cubicBezTo>
                    <a:pt x="133" y="704"/>
                    <a:pt x="133" y="704"/>
                    <a:pt x="133" y="704"/>
                  </a:cubicBezTo>
                  <a:cubicBezTo>
                    <a:pt x="152" y="708"/>
                    <a:pt x="152" y="708"/>
                    <a:pt x="152" y="708"/>
                  </a:cubicBezTo>
                  <a:cubicBezTo>
                    <a:pt x="162" y="724"/>
                    <a:pt x="162" y="724"/>
                    <a:pt x="162" y="724"/>
                  </a:cubicBezTo>
                  <a:cubicBezTo>
                    <a:pt x="165" y="740"/>
                    <a:pt x="165" y="740"/>
                    <a:pt x="165" y="740"/>
                  </a:cubicBezTo>
                  <a:cubicBezTo>
                    <a:pt x="166" y="746"/>
                    <a:pt x="166" y="746"/>
                    <a:pt x="166" y="746"/>
                  </a:cubicBezTo>
                  <a:cubicBezTo>
                    <a:pt x="169" y="747"/>
                    <a:pt x="169" y="747"/>
                    <a:pt x="169" y="747"/>
                  </a:cubicBezTo>
                  <a:cubicBezTo>
                    <a:pt x="175" y="747"/>
                    <a:pt x="175" y="747"/>
                    <a:pt x="175" y="747"/>
                  </a:cubicBezTo>
                  <a:cubicBezTo>
                    <a:pt x="179" y="744"/>
                    <a:pt x="179" y="744"/>
                    <a:pt x="179" y="744"/>
                  </a:cubicBezTo>
                  <a:cubicBezTo>
                    <a:pt x="180" y="734"/>
                    <a:pt x="180" y="734"/>
                    <a:pt x="180" y="734"/>
                  </a:cubicBezTo>
                  <a:cubicBezTo>
                    <a:pt x="187" y="732"/>
                    <a:pt x="187" y="732"/>
                    <a:pt x="187" y="732"/>
                  </a:cubicBezTo>
                  <a:cubicBezTo>
                    <a:pt x="208" y="736"/>
                    <a:pt x="208" y="736"/>
                    <a:pt x="208" y="736"/>
                  </a:cubicBezTo>
                  <a:cubicBezTo>
                    <a:pt x="215" y="735"/>
                    <a:pt x="215" y="735"/>
                    <a:pt x="215" y="735"/>
                  </a:cubicBezTo>
                  <a:cubicBezTo>
                    <a:pt x="223" y="741"/>
                    <a:pt x="223" y="741"/>
                    <a:pt x="223" y="741"/>
                  </a:cubicBezTo>
                  <a:cubicBezTo>
                    <a:pt x="236" y="747"/>
                    <a:pt x="236" y="747"/>
                    <a:pt x="236" y="747"/>
                  </a:cubicBezTo>
                  <a:cubicBezTo>
                    <a:pt x="260" y="746"/>
                    <a:pt x="260" y="746"/>
                    <a:pt x="260" y="746"/>
                  </a:cubicBezTo>
                  <a:cubicBezTo>
                    <a:pt x="272" y="750"/>
                    <a:pt x="272" y="750"/>
                    <a:pt x="272" y="750"/>
                  </a:cubicBezTo>
                  <a:cubicBezTo>
                    <a:pt x="316" y="781"/>
                    <a:pt x="316" y="781"/>
                    <a:pt x="316" y="781"/>
                  </a:cubicBezTo>
                  <a:cubicBezTo>
                    <a:pt x="325" y="782"/>
                    <a:pt x="325" y="782"/>
                    <a:pt x="325" y="782"/>
                  </a:cubicBezTo>
                  <a:cubicBezTo>
                    <a:pt x="358" y="783"/>
                    <a:pt x="358" y="783"/>
                    <a:pt x="358" y="783"/>
                  </a:cubicBezTo>
                  <a:cubicBezTo>
                    <a:pt x="355" y="811"/>
                    <a:pt x="355" y="811"/>
                    <a:pt x="355" y="811"/>
                  </a:cubicBezTo>
                  <a:cubicBezTo>
                    <a:pt x="357" y="821"/>
                    <a:pt x="357" y="821"/>
                    <a:pt x="357" y="821"/>
                  </a:cubicBezTo>
                  <a:cubicBezTo>
                    <a:pt x="359" y="850"/>
                    <a:pt x="359" y="850"/>
                    <a:pt x="359" y="850"/>
                  </a:cubicBezTo>
                  <a:cubicBezTo>
                    <a:pt x="362" y="859"/>
                    <a:pt x="362" y="859"/>
                    <a:pt x="362" y="859"/>
                  </a:cubicBezTo>
                  <a:cubicBezTo>
                    <a:pt x="370" y="875"/>
                    <a:pt x="370" y="875"/>
                    <a:pt x="370" y="875"/>
                  </a:cubicBezTo>
                  <a:cubicBezTo>
                    <a:pt x="374" y="887"/>
                    <a:pt x="374" y="887"/>
                    <a:pt x="374" y="887"/>
                  </a:cubicBezTo>
                  <a:cubicBezTo>
                    <a:pt x="376" y="895"/>
                    <a:pt x="376" y="895"/>
                    <a:pt x="376" y="895"/>
                  </a:cubicBezTo>
                  <a:cubicBezTo>
                    <a:pt x="372" y="906"/>
                    <a:pt x="372" y="906"/>
                    <a:pt x="372" y="906"/>
                  </a:cubicBezTo>
                  <a:cubicBezTo>
                    <a:pt x="362" y="913"/>
                    <a:pt x="362" y="913"/>
                    <a:pt x="362" y="913"/>
                  </a:cubicBezTo>
                  <a:cubicBezTo>
                    <a:pt x="360" y="921"/>
                    <a:pt x="360" y="921"/>
                    <a:pt x="360" y="921"/>
                  </a:cubicBezTo>
                  <a:cubicBezTo>
                    <a:pt x="364" y="938"/>
                    <a:pt x="364" y="938"/>
                    <a:pt x="364" y="938"/>
                  </a:cubicBezTo>
                  <a:cubicBezTo>
                    <a:pt x="367" y="945"/>
                    <a:pt x="367" y="945"/>
                    <a:pt x="367" y="945"/>
                  </a:cubicBezTo>
                  <a:cubicBezTo>
                    <a:pt x="369" y="952"/>
                    <a:pt x="369" y="952"/>
                    <a:pt x="369" y="952"/>
                  </a:cubicBezTo>
                  <a:cubicBezTo>
                    <a:pt x="367" y="958"/>
                    <a:pt x="367" y="958"/>
                    <a:pt x="367" y="958"/>
                  </a:cubicBezTo>
                  <a:cubicBezTo>
                    <a:pt x="368" y="963"/>
                    <a:pt x="368" y="963"/>
                    <a:pt x="368" y="963"/>
                  </a:cubicBezTo>
                  <a:cubicBezTo>
                    <a:pt x="368" y="967"/>
                    <a:pt x="368" y="967"/>
                    <a:pt x="368" y="967"/>
                  </a:cubicBezTo>
                  <a:cubicBezTo>
                    <a:pt x="353" y="984"/>
                    <a:pt x="353" y="984"/>
                    <a:pt x="353" y="984"/>
                  </a:cubicBezTo>
                  <a:cubicBezTo>
                    <a:pt x="348" y="992"/>
                    <a:pt x="348" y="992"/>
                    <a:pt x="348" y="992"/>
                  </a:cubicBezTo>
                  <a:cubicBezTo>
                    <a:pt x="346" y="1002"/>
                    <a:pt x="346" y="1002"/>
                    <a:pt x="346" y="1002"/>
                  </a:cubicBezTo>
                  <a:cubicBezTo>
                    <a:pt x="345" y="1014"/>
                    <a:pt x="345" y="1014"/>
                    <a:pt x="345" y="1014"/>
                  </a:cubicBezTo>
                  <a:cubicBezTo>
                    <a:pt x="341" y="1019"/>
                    <a:pt x="341" y="1019"/>
                    <a:pt x="341" y="1019"/>
                  </a:cubicBezTo>
                  <a:cubicBezTo>
                    <a:pt x="334" y="1017"/>
                    <a:pt x="334" y="1017"/>
                    <a:pt x="334" y="1017"/>
                  </a:cubicBezTo>
                  <a:cubicBezTo>
                    <a:pt x="328" y="1010"/>
                    <a:pt x="328" y="1010"/>
                    <a:pt x="328" y="1010"/>
                  </a:cubicBezTo>
                  <a:cubicBezTo>
                    <a:pt x="323" y="1003"/>
                    <a:pt x="323" y="1003"/>
                    <a:pt x="323" y="1003"/>
                  </a:cubicBezTo>
                  <a:cubicBezTo>
                    <a:pt x="318" y="1000"/>
                    <a:pt x="318" y="1000"/>
                    <a:pt x="318" y="1000"/>
                  </a:cubicBezTo>
                  <a:cubicBezTo>
                    <a:pt x="312" y="1006"/>
                    <a:pt x="312" y="1006"/>
                    <a:pt x="312" y="1006"/>
                  </a:cubicBezTo>
                  <a:cubicBezTo>
                    <a:pt x="297" y="1038"/>
                    <a:pt x="297" y="1038"/>
                    <a:pt x="297" y="1038"/>
                  </a:cubicBezTo>
                  <a:cubicBezTo>
                    <a:pt x="296" y="1042"/>
                    <a:pt x="296" y="1042"/>
                    <a:pt x="296" y="1042"/>
                  </a:cubicBezTo>
                  <a:cubicBezTo>
                    <a:pt x="341" y="1051"/>
                    <a:pt x="341" y="1051"/>
                    <a:pt x="341" y="1051"/>
                  </a:cubicBezTo>
                  <a:cubicBezTo>
                    <a:pt x="342" y="1051"/>
                    <a:pt x="342" y="1051"/>
                    <a:pt x="342" y="1051"/>
                  </a:cubicBezTo>
                  <a:cubicBezTo>
                    <a:pt x="342" y="1052"/>
                    <a:pt x="342" y="1052"/>
                    <a:pt x="342" y="1052"/>
                  </a:cubicBezTo>
                  <a:cubicBezTo>
                    <a:pt x="342" y="1054"/>
                    <a:pt x="342" y="1054"/>
                    <a:pt x="342" y="1054"/>
                  </a:cubicBezTo>
                  <a:cubicBezTo>
                    <a:pt x="342" y="1055"/>
                    <a:pt x="342" y="1055"/>
                    <a:pt x="342" y="1055"/>
                  </a:cubicBezTo>
                  <a:cubicBezTo>
                    <a:pt x="342" y="1057"/>
                    <a:pt x="342" y="1057"/>
                    <a:pt x="342" y="1057"/>
                  </a:cubicBezTo>
                  <a:cubicBezTo>
                    <a:pt x="341" y="1059"/>
                    <a:pt x="341" y="1059"/>
                    <a:pt x="341" y="1059"/>
                  </a:cubicBezTo>
                  <a:cubicBezTo>
                    <a:pt x="340" y="1060"/>
                    <a:pt x="340" y="1060"/>
                    <a:pt x="340" y="1060"/>
                  </a:cubicBezTo>
                  <a:cubicBezTo>
                    <a:pt x="346" y="1062"/>
                    <a:pt x="346" y="1062"/>
                    <a:pt x="346" y="1062"/>
                  </a:cubicBezTo>
                  <a:cubicBezTo>
                    <a:pt x="341" y="1079"/>
                    <a:pt x="341" y="1079"/>
                    <a:pt x="341" y="1079"/>
                  </a:cubicBezTo>
                  <a:cubicBezTo>
                    <a:pt x="391" y="1062"/>
                    <a:pt x="391" y="1062"/>
                    <a:pt x="391" y="1062"/>
                  </a:cubicBezTo>
                  <a:cubicBezTo>
                    <a:pt x="416" y="1057"/>
                    <a:pt x="416" y="1057"/>
                    <a:pt x="416" y="1057"/>
                  </a:cubicBezTo>
                  <a:cubicBezTo>
                    <a:pt x="455" y="1056"/>
                    <a:pt x="455" y="1056"/>
                    <a:pt x="455" y="1056"/>
                  </a:cubicBezTo>
                  <a:cubicBezTo>
                    <a:pt x="506" y="1055"/>
                    <a:pt x="506" y="1055"/>
                    <a:pt x="506" y="1055"/>
                  </a:cubicBezTo>
                  <a:cubicBezTo>
                    <a:pt x="519" y="1062"/>
                    <a:pt x="519" y="1062"/>
                    <a:pt x="519" y="1062"/>
                  </a:cubicBezTo>
                  <a:cubicBezTo>
                    <a:pt x="524" y="1062"/>
                    <a:pt x="524" y="1062"/>
                    <a:pt x="524" y="1062"/>
                  </a:cubicBezTo>
                  <a:cubicBezTo>
                    <a:pt x="531" y="1062"/>
                    <a:pt x="531" y="1062"/>
                    <a:pt x="531" y="1062"/>
                  </a:cubicBezTo>
                  <a:cubicBezTo>
                    <a:pt x="533" y="1060"/>
                    <a:pt x="533" y="1060"/>
                    <a:pt x="533" y="1060"/>
                  </a:cubicBezTo>
                  <a:cubicBezTo>
                    <a:pt x="534" y="1056"/>
                    <a:pt x="534" y="1056"/>
                    <a:pt x="534" y="1056"/>
                  </a:cubicBezTo>
                  <a:cubicBezTo>
                    <a:pt x="534" y="1051"/>
                    <a:pt x="534" y="1051"/>
                    <a:pt x="534" y="1051"/>
                  </a:cubicBezTo>
                  <a:cubicBezTo>
                    <a:pt x="531" y="1049"/>
                    <a:pt x="531" y="1049"/>
                    <a:pt x="531" y="1049"/>
                  </a:cubicBezTo>
                  <a:cubicBezTo>
                    <a:pt x="528" y="1047"/>
                    <a:pt x="528" y="1047"/>
                    <a:pt x="528" y="1047"/>
                  </a:cubicBezTo>
                  <a:cubicBezTo>
                    <a:pt x="527" y="1043"/>
                    <a:pt x="527" y="1043"/>
                    <a:pt x="527" y="1043"/>
                  </a:cubicBezTo>
                  <a:cubicBezTo>
                    <a:pt x="526" y="1039"/>
                    <a:pt x="526" y="1039"/>
                    <a:pt x="526" y="1039"/>
                  </a:cubicBezTo>
                  <a:cubicBezTo>
                    <a:pt x="527" y="1035"/>
                    <a:pt x="527" y="1035"/>
                    <a:pt x="527" y="1035"/>
                  </a:cubicBezTo>
                  <a:cubicBezTo>
                    <a:pt x="528" y="1034"/>
                    <a:pt x="528" y="1034"/>
                    <a:pt x="528" y="1034"/>
                  </a:cubicBezTo>
                  <a:cubicBezTo>
                    <a:pt x="532" y="1028"/>
                    <a:pt x="532" y="1028"/>
                    <a:pt x="532" y="1028"/>
                  </a:cubicBezTo>
                  <a:cubicBezTo>
                    <a:pt x="534" y="1024"/>
                    <a:pt x="534" y="1024"/>
                    <a:pt x="534" y="1024"/>
                  </a:cubicBezTo>
                  <a:cubicBezTo>
                    <a:pt x="537" y="1020"/>
                    <a:pt x="537" y="1020"/>
                    <a:pt x="537" y="1020"/>
                  </a:cubicBezTo>
                  <a:cubicBezTo>
                    <a:pt x="538" y="1019"/>
                    <a:pt x="538" y="1019"/>
                    <a:pt x="538" y="1019"/>
                  </a:cubicBezTo>
                  <a:cubicBezTo>
                    <a:pt x="540" y="1020"/>
                    <a:pt x="540" y="1020"/>
                    <a:pt x="540" y="1020"/>
                  </a:cubicBezTo>
                  <a:cubicBezTo>
                    <a:pt x="549" y="1021"/>
                    <a:pt x="549" y="1021"/>
                    <a:pt x="549" y="1021"/>
                  </a:cubicBezTo>
                  <a:cubicBezTo>
                    <a:pt x="552" y="1023"/>
                    <a:pt x="552" y="1023"/>
                    <a:pt x="552" y="1023"/>
                  </a:cubicBezTo>
                  <a:cubicBezTo>
                    <a:pt x="554" y="1025"/>
                    <a:pt x="554" y="1025"/>
                    <a:pt x="554" y="1025"/>
                  </a:cubicBezTo>
                  <a:cubicBezTo>
                    <a:pt x="556" y="1026"/>
                    <a:pt x="556" y="1026"/>
                    <a:pt x="556" y="1026"/>
                  </a:cubicBezTo>
                  <a:cubicBezTo>
                    <a:pt x="557" y="1027"/>
                    <a:pt x="557" y="1027"/>
                    <a:pt x="557" y="1027"/>
                  </a:cubicBezTo>
                  <a:cubicBezTo>
                    <a:pt x="559" y="1031"/>
                    <a:pt x="559" y="1031"/>
                    <a:pt x="559" y="1031"/>
                  </a:cubicBezTo>
                  <a:cubicBezTo>
                    <a:pt x="560" y="1032"/>
                    <a:pt x="560" y="1032"/>
                    <a:pt x="560" y="1032"/>
                  </a:cubicBezTo>
                  <a:cubicBezTo>
                    <a:pt x="562" y="1032"/>
                    <a:pt x="562" y="1032"/>
                    <a:pt x="562" y="1032"/>
                  </a:cubicBezTo>
                  <a:cubicBezTo>
                    <a:pt x="567" y="1030"/>
                    <a:pt x="567" y="1030"/>
                    <a:pt x="567" y="1030"/>
                  </a:cubicBezTo>
                  <a:cubicBezTo>
                    <a:pt x="568" y="1029"/>
                    <a:pt x="568" y="1029"/>
                    <a:pt x="568" y="1029"/>
                  </a:cubicBezTo>
                  <a:cubicBezTo>
                    <a:pt x="581" y="1030"/>
                    <a:pt x="581" y="1030"/>
                    <a:pt x="581" y="1030"/>
                  </a:cubicBezTo>
                  <a:cubicBezTo>
                    <a:pt x="585" y="1032"/>
                    <a:pt x="585" y="1032"/>
                    <a:pt x="585" y="1032"/>
                  </a:cubicBezTo>
                  <a:cubicBezTo>
                    <a:pt x="586" y="1034"/>
                    <a:pt x="586" y="1034"/>
                    <a:pt x="586" y="1034"/>
                  </a:cubicBezTo>
                  <a:cubicBezTo>
                    <a:pt x="589" y="1038"/>
                    <a:pt x="589" y="1038"/>
                    <a:pt x="589" y="1038"/>
                  </a:cubicBezTo>
                  <a:cubicBezTo>
                    <a:pt x="592" y="1041"/>
                    <a:pt x="592" y="1041"/>
                    <a:pt x="592" y="1041"/>
                  </a:cubicBezTo>
                  <a:cubicBezTo>
                    <a:pt x="593" y="1039"/>
                    <a:pt x="593" y="1039"/>
                    <a:pt x="593" y="1039"/>
                  </a:cubicBezTo>
                  <a:cubicBezTo>
                    <a:pt x="594" y="1032"/>
                    <a:pt x="594" y="1032"/>
                    <a:pt x="594" y="1032"/>
                  </a:cubicBezTo>
                  <a:cubicBezTo>
                    <a:pt x="589" y="1028"/>
                    <a:pt x="589" y="1028"/>
                    <a:pt x="589" y="1028"/>
                  </a:cubicBezTo>
                  <a:cubicBezTo>
                    <a:pt x="586" y="1023"/>
                    <a:pt x="586" y="1023"/>
                    <a:pt x="586" y="1023"/>
                  </a:cubicBezTo>
                  <a:cubicBezTo>
                    <a:pt x="586" y="1019"/>
                    <a:pt x="586" y="1019"/>
                    <a:pt x="586" y="1019"/>
                  </a:cubicBezTo>
                  <a:cubicBezTo>
                    <a:pt x="586" y="1014"/>
                    <a:pt x="586" y="1014"/>
                    <a:pt x="586" y="1014"/>
                  </a:cubicBezTo>
                  <a:cubicBezTo>
                    <a:pt x="585" y="1009"/>
                    <a:pt x="585" y="1009"/>
                    <a:pt x="585" y="1009"/>
                  </a:cubicBezTo>
                  <a:cubicBezTo>
                    <a:pt x="584" y="1009"/>
                    <a:pt x="584" y="1009"/>
                    <a:pt x="584" y="1009"/>
                  </a:cubicBezTo>
                  <a:cubicBezTo>
                    <a:pt x="580" y="1008"/>
                    <a:pt x="580" y="1008"/>
                    <a:pt x="580" y="1008"/>
                  </a:cubicBezTo>
                  <a:cubicBezTo>
                    <a:pt x="579" y="1007"/>
                    <a:pt x="579" y="1007"/>
                    <a:pt x="579" y="1007"/>
                  </a:cubicBezTo>
                  <a:cubicBezTo>
                    <a:pt x="579" y="1005"/>
                    <a:pt x="579" y="1005"/>
                    <a:pt x="579" y="1005"/>
                  </a:cubicBezTo>
                  <a:cubicBezTo>
                    <a:pt x="580" y="1000"/>
                    <a:pt x="580" y="1000"/>
                    <a:pt x="580" y="1000"/>
                  </a:cubicBezTo>
                  <a:cubicBezTo>
                    <a:pt x="579" y="998"/>
                    <a:pt x="579" y="998"/>
                    <a:pt x="579" y="998"/>
                  </a:cubicBezTo>
                  <a:cubicBezTo>
                    <a:pt x="575" y="997"/>
                    <a:pt x="575" y="997"/>
                    <a:pt x="575" y="997"/>
                  </a:cubicBezTo>
                  <a:cubicBezTo>
                    <a:pt x="573" y="1000"/>
                    <a:pt x="573" y="1000"/>
                    <a:pt x="573" y="1000"/>
                  </a:cubicBezTo>
                  <a:cubicBezTo>
                    <a:pt x="571" y="1000"/>
                    <a:pt x="571" y="1000"/>
                    <a:pt x="571" y="1000"/>
                  </a:cubicBezTo>
                  <a:cubicBezTo>
                    <a:pt x="571" y="994"/>
                    <a:pt x="571" y="994"/>
                    <a:pt x="571" y="994"/>
                  </a:cubicBezTo>
                  <a:cubicBezTo>
                    <a:pt x="573" y="993"/>
                    <a:pt x="573" y="993"/>
                    <a:pt x="573" y="993"/>
                  </a:cubicBezTo>
                  <a:cubicBezTo>
                    <a:pt x="586" y="990"/>
                    <a:pt x="586" y="990"/>
                    <a:pt x="586" y="990"/>
                  </a:cubicBezTo>
                  <a:cubicBezTo>
                    <a:pt x="588" y="988"/>
                    <a:pt x="588" y="988"/>
                    <a:pt x="588" y="988"/>
                  </a:cubicBezTo>
                  <a:cubicBezTo>
                    <a:pt x="591" y="981"/>
                    <a:pt x="591" y="981"/>
                    <a:pt x="591" y="981"/>
                  </a:cubicBezTo>
                  <a:cubicBezTo>
                    <a:pt x="593" y="979"/>
                    <a:pt x="593" y="979"/>
                    <a:pt x="593" y="979"/>
                  </a:cubicBezTo>
                  <a:cubicBezTo>
                    <a:pt x="597" y="979"/>
                    <a:pt x="597" y="979"/>
                    <a:pt x="597" y="979"/>
                  </a:cubicBezTo>
                  <a:cubicBezTo>
                    <a:pt x="605" y="983"/>
                    <a:pt x="605" y="983"/>
                    <a:pt x="605" y="983"/>
                  </a:cubicBezTo>
                  <a:cubicBezTo>
                    <a:pt x="609" y="984"/>
                    <a:pt x="609" y="984"/>
                    <a:pt x="609" y="984"/>
                  </a:cubicBezTo>
                  <a:cubicBezTo>
                    <a:pt x="607" y="977"/>
                    <a:pt x="607" y="977"/>
                    <a:pt x="607" y="977"/>
                  </a:cubicBezTo>
                  <a:cubicBezTo>
                    <a:pt x="606" y="963"/>
                    <a:pt x="606" y="963"/>
                    <a:pt x="606" y="963"/>
                  </a:cubicBezTo>
                  <a:cubicBezTo>
                    <a:pt x="598" y="951"/>
                    <a:pt x="598" y="951"/>
                    <a:pt x="598" y="951"/>
                  </a:cubicBezTo>
                  <a:cubicBezTo>
                    <a:pt x="600" y="946"/>
                    <a:pt x="600" y="946"/>
                    <a:pt x="600" y="946"/>
                  </a:cubicBezTo>
                  <a:cubicBezTo>
                    <a:pt x="604" y="942"/>
                    <a:pt x="604" y="942"/>
                    <a:pt x="604" y="942"/>
                  </a:cubicBezTo>
                  <a:cubicBezTo>
                    <a:pt x="608" y="936"/>
                    <a:pt x="608" y="936"/>
                    <a:pt x="608" y="936"/>
                  </a:cubicBezTo>
                  <a:cubicBezTo>
                    <a:pt x="612" y="938"/>
                    <a:pt x="612" y="938"/>
                    <a:pt x="612" y="938"/>
                  </a:cubicBezTo>
                  <a:cubicBezTo>
                    <a:pt x="615" y="943"/>
                    <a:pt x="615" y="943"/>
                    <a:pt x="615" y="943"/>
                  </a:cubicBezTo>
                  <a:cubicBezTo>
                    <a:pt x="615" y="945"/>
                    <a:pt x="615" y="945"/>
                    <a:pt x="615" y="945"/>
                  </a:cubicBezTo>
                  <a:cubicBezTo>
                    <a:pt x="618" y="945"/>
                    <a:pt x="618" y="945"/>
                    <a:pt x="618" y="945"/>
                  </a:cubicBezTo>
                  <a:cubicBezTo>
                    <a:pt x="620" y="944"/>
                    <a:pt x="620" y="944"/>
                    <a:pt x="620" y="944"/>
                  </a:cubicBezTo>
                  <a:cubicBezTo>
                    <a:pt x="622" y="943"/>
                    <a:pt x="622" y="943"/>
                    <a:pt x="622" y="943"/>
                  </a:cubicBezTo>
                  <a:cubicBezTo>
                    <a:pt x="626" y="942"/>
                    <a:pt x="626" y="942"/>
                    <a:pt x="626" y="942"/>
                  </a:cubicBezTo>
                  <a:cubicBezTo>
                    <a:pt x="634" y="943"/>
                    <a:pt x="634" y="943"/>
                    <a:pt x="634" y="943"/>
                  </a:cubicBezTo>
                  <a:cubicBezTo>
                    <a:pt x="640" y="944"/>
                    <a:pt x="640" y="944"/>
                    <a:pt x="640" y="944"/>
                  </a:cubicBezTo>
                  <a:cubicBezTo>
                    <a:pt x="653" y="951"/>
                    <a:pt x="653" y="951"/>
                    <a:pt x="653" y="951"/>
                  </a:cubicBezTo>
                  <a:cubicBezTo>
                    <a:pt x="658" y="941"/>
                    <a:pt x="658" y="941"/>
                    <a:pt x="658" y="941"/>
                  </a:cubicBezTo>
                  <a:cubicBezTo>
                    <a:pt x="659" y="938"/>
                    <a:pt x="659" y="938"/>
                    <a:pt x="659" y="938"/>
                  </a:cubicBezTo>
                  <a:cubicBezTo>
                    <a:pt x="658" y="934"/>
                    <a:pt x="658" y="934"/>
                    <a:pt x="658" y="934"/>
                  </a:cubicBezTo>
                  <a:cubicBezTo>
                    <a:pt x="654" y="930"/>
                    <a:pt x="654" y="930"/>
                    <a:pt x="654" y="930"/>
                  </a:cubicBezTo>
                  <a:cubicBezTo>
                    <a:pt x="653" y="927"/>
                    <a:pt x="653" y="927"/>
                    <a:pt x="653" y="927"/>
                  </a:cubicBezTo>
                  <a:cubicBezTo>
                    <a:pt x="655" y="922"/>
                    <a:pt x="655" y="922"/>
                    <a:pt x="655" y="922"/>
                  </a:cubicBezTo>
                  <a:cubicBezTo>
                    <a:pt x="660" y="924"/>
                    <a:pt x="660" y="924"/>
                    <a:pt x="660" y="924"/>
                  </a:cubicBezTo>
                  <a:cubicBezTo>
                    <a:pt x="664" y="930"/>
                    <a:pt x="664" y="930"/>
                    <a:pt x="664" y="930"/>
                  </a:cubicBezTo>
                  <a:cubicBezTo>
                    <a:pt x="667" y="934"/>
                    <a:pt x="667" y="934"/>
                    <a:pt x="667" y="934"/>
                  </a:cubicBezTo>
                  <a:cubicBezTo>
                    <a:pt x="670" y="931"/>
                    <a:pt x="670" y="931"/>
                    <a:pt x="670" y="931"/>
                  </a:cubicBezTo>
                  <a:cubicBezTo>
                    <a:pt x="672" y="930"/>
                    <a:pt x="672" y="930"/>
                    <a:pt x="672" y="930"/>
                  </a:cubicBezTo>
                  <a:cubicBezTo>
                    <a:pt x="675" y="931"/>
                    <a:pt x="675" y="931"/>
                    <a:pt x="675" y="931"/>
                  </a:cubicBezTo>
                  <a:cubicBezTo>
                    <a:pt x="678" y="934"/>
                    <a:pt x="678" y="934"/>
                    <a:pt x="678" y="934"/>
                  </a:cubicBezTo>
                  <a:cubicBezTo>
                    <a:pt x="685" y="928"/>
                    <a:pt x="685" y="928"/>
                    <a:pt x="685" y="928"/>
                  </a:cubicBezTo>
                  <a:cubicBezTo>
                    <a:pt x="684" y="923"/>
                    <a:pt x="684" y="923"/>
                    <a:pt x="684" y="923"/>
                  </a:cubicBezTo>
                  <a:cubicBezTo>
                    <a:pt x="680" y="917"/>
                    <a:pt x="680" y="917"/>
                    <a:pt x="680" y="917"/>
                  </a:cubicBezTo>
                  <a:cubicBezTo>
                    <a:pt x="678" y="910"/>
                    <a:pt x="678" y="910"/>
                    <a:pt x="678" y="910"/>
                  </a:cubicBezTo>
                  <a:cubicBezTo>
                    <a:pt x="682" y="903"/>
                    <a:pt x="682" y="903"/>
                    <a:pt x="682" y="903"/>
                  </a:cubicBezTo>
                  <a:cubicBezTo>
                    <a:pt x="690" y="898"/>
                    <a:pt x="690" y="898"/>
                    <a:pt x="690" y="898"/>
                  </a:cubicBezTo>
                  <a:cubicBezTo>
                    <a:pt x="699" y="894"/>
                    <a:pt x="699" y="894"/>
                    <a:pt x="699" y="894"/>
                  </a:cubicBezTo>
                  <a:cubicBezTo>
                    <a:pt x="705" y="889"/>
                    <a:pt x="705" y="889"/>
                    <a:pt x="705" y="889"/>
                  </a:cubicBezTo>
                  <a:cubicBezTo>
                    <a:pt x="702" y="881"/>
                    <a:pt x="702" y="881"/>
                    <a:pt x="702" y="881"/>
                  </a:cubicBezTo>
                  <a:cubicBezTo>
                    <a:pt x="702" y="877"/>
                    <a:pt x="702" y="877"/>
                    <a:pt x="702" y="877"/>
                  </a:cubicBezTo>
                  <a:cubicBezTo>
                    <a:pt x="705" y="872"/>
                    <a:pt x="705" y="872"/>
                    <a:pt x="705" y="872"/>
                  </a:cubicBezTo>
                  <a:cubicBezTo>
                    <a:pt x="710" y="868"/>
                    <a:pt x="710" y="868"/>
                    <a:pt x="710" y="868"/>
                  </a:cubicBezTo>
                  <a:cubicBezTo>
                    <a:pt x="716" y="867"/>
                    <a:pt x="716" y="867"/>
                    <a:pt x="716" y="867"/>
                  </a:cubicBezTo>
                  <a:cubicBezTo>
                    <a:pt x="720" y="864"/>
                    <a:pt x="720" y="864"/>
                    <a:pt x="720" y="864"/>
                  </a:cubicBezTo>
                  <a:cubicBezTo>
                    <a:pt x="722" y="859"/>
                    <a:pt x="722" y="859"/>
                    <a:pt x="722" y="859"/>
                  </a:cubicBezTo>
                  <a:cubicBezTo>
                    <a:pt x="728" y="862"/>
                    <a:pt x="728" y="862"/>
                    <a:pt x="728" y="862"/>
                  </a:cubicBezTo>
                  <a:cubicBezTo>
                    <a:pt x="736" y="864"/>
                    <a:pt x="736" y="864"/>
                    <a:pt x="736" y="864"/>
                  </a:cubicBezTo>
                  <a:cubicBezTo>
                    <a:pt x="774" y="867"/>
                    <a:pt x="774" y="867"/>
                    <a:pt x="774" y="867"/>
                  </a:cubicBezTo>
                  <a:cubicBezTo>
                    <a:pt x="773" y="870"/>
                    <a:pt x="773" y="870"/>
                    <a:pt x="773" y="870"/>
                  </a:cubicBezTo>
                  <a:cubicBezTo>
                    <a:pt x="772" y="876"/>
                    <a:pt x="772" y="876"/>
                    <a:pt x="772" y="876"/>
                  </a:cubicBezTo>
                  <a:cubicBezTo>
                    <a:pt x="771" y="878"/>
                    <a:pt x="771" y="878"/>
                    <a:pt x="771" y="878"/>
                  </a:cubicBezTo>
                  <a:cubicBezTo>
                    <a:pt x="778" y="878"/>
                    <a:pt x="778" y="878"/>
                    <a:pt x="778" y="878"/>
                  </a:cubicBezTo>
                  <a:cubicBezTo>
                    <a:pt x="787" y="894"/>
                    <a:pt x="787" y="894"/>
                    <a:pt x="787" y="894"/>
                  </a:cubicBezTo>
                  <a:cubicBezTo>
                    <a:pt x="794" y="891"/>
                    <a:pt x="794" y="891"/>
                    <a:pt x="794" y="891"/>
                  </a:cubicBezTo>
                  <a:cubicBezTo>
                    <a:pt x="801" y="887"/>
                    <a:pt x="801" y="887"/>
                    <a:pt x="801" y="887"/>
                  </a:cubicBezTo>
                  <a:cubicBezTo>
                    <a:pt x="820" y="883"/>
                    <a:pt x="820" y="883"/>
                    <a:pt x="820" y="883"/>
                  </a:cubicBezTo>
                  <a:cubicBezTo>
                    <a:pt x="827" y="880"/>
                    <a:pt x="827" y="880"/>
                    <a:pt x="827" y="880"/>
                  </a:cubicBezTo>
                  <a:cubicBezTo>
                    <a:pt x="834" y="878"/>
                    <a:pt x="834" y="878"/>
                    <a:pt x="834" y="878"/>
                  </a:cubicBezTo>
                  <a:cubicBezTo>
                    <a:pt x="851" y="879"/>
                    <a:pt x="851" y="879"/>
                    <a:pt x="851" y="879"/>
                  </a:cubicBezTo>
                  <a:cubicBezTo>
                    <a:pt x="859" y="878"/>
                    <a:pt x="859" y="878"/>
                    <a:pt x="859" y="878"/>
                  </a:cubicBezTo>
                  <a:cubicBezTo>
                    <a:pt x="875" y="872"/>
                    <a:pt x="875" y="872"/>
                    <a:pt x="875" y="872"/>
                  </a:cubicBezTo>
                  <a:cubicBezTo>
                    <a:pt x="882" y="870"/>
                    <a:pt x="882" y="870"/>
                    <a:pt x="882" y="870"/>
                  </a:cubicBezTo>
                  <a:cubicBezTo>
                    <a:pt x="889" y="872"/>
                    <a:pt x="889" y="872"/>
                    <a:pt x="889" y="872"/>
                  </a:cubicBezTo>
                  <a:cubicBezTo>
                    <a:pt x="893" y="870"/>
                    <a:pt x="893" y="870"/>
                    <a:pt x="893" y="870"/>
                  </a:cubicBezTo>
                  <a:cubicBezTo>
                    <a:pt x="898" y="870"/>
                    <a:pt x="898" y="870"/>
                    <a:pt x="898" y="870"/>
                  </a:cubicBezTo>
                  <a:cubicBezTo>
                    <a:pt x="908" y="875"/>
                    <a:pt x="908" y="875"/>
                    <a:pt x="908" y="875"/>
                  </a:cubicBezTo>
                  <a:cubicBezTo>
                    <a:pt x="925" y="882"/>
                    <a:pt x="925" y="882"/>
                    <a:pt x="925" y="882"/>
                  </a:cubicBezTo>
                  <a:cubicBezTo>
                    <a:pt x="939" y="883"/>
                    <a:pt x="939" y="883"/>
                    <a:pt x="939" y="883"/>
                  </a:cubicBezTo>
                  <a:cubicBezTo>
                    <a:pt x="950" y="878"/>
                    <a:pt x="950" y="878"/>
                    <a:pt x="950" y="878"/>
                  </a:cubicBezTo>
                  <a:cubicBezTo>
                    <a:pt x="1005" y="822"/>
                    <a:pt x="1005" y="822"/>
                    <a:pt x="1005" y="822"/>
                  </a:cubicBezTo>
                  <a:cubicBezTo>
                    <a:pt x="1034" y="798"/>
                    <a:pt x="1034" y="798"/>
                    <a:pt x="1034" y="798"/>
                  </a:cubicBezTo>
                  <a:cubicBezTo>
                    <a:pt x="1056" y="786"/>
                    <a:pt x="1056" y="786"/>
                    <a:pt x="1056" y="786"/>
                  </a:cubicBezTo>
                  <a:cubicBezTo>
                    <a:pt x="1061" y="780"/>
                    <a:pt x="1061" y="780"/>
                    <a:pt x="1061" y="780"/>
                  </a:cubicBezTo>
                  <a:cubicBezTo>
                    <a:pt x="1062" y="777"/>
                    <a:pt x="1062" y="777"/>
                    <a:pt x="1062" y="777"/>
                  </a:cubicBezTo>
                  <a:cubicBezTo>
                    <a:pt x="1062" y="772"/>
                    <a:pt x="1062" y="772"/>
                    <a:pt x="1062" y="772"/>
                  </a:cubicBezTo>
                  <a:cubicBezTo>
                    <a:pt x="1062" y="765"/>
                    <a:pt x="1062" y="765"/>
                    <a:pt x="1062" y="765"/>
                  </a:cubicBezTo>
                  <a:cubicBezTo>
                    <a:pt x="1067" y="754"/>
                    <a:pt x="1067" y="754"/>
                    <a:pt x="1067" y="754"/>
                  </a:cubicBezTo>
                  <a:cubicBezTo>
                    <a:pt x="1082" y="736"/>
                    <a:pt x="1082" y="736"/>
                    <a:pt x="1082" y="736"/>
                  </a:cubicBezTo>
                  <a:cubicBezTo>
                    <a:pt x="1084" y="733"/>
                    <a:pt x="1084" y="733"/>
                    <a:pt x="1084" y="733"/>
                  </a:cubicBezTo>
                  <a:cubicBezTo>
                    <a:pt x="1082" y="734"/>
                    <a:pt x="1081" y="734"/>
                    <a:pt x="1081" y="734"/>
                  </a:cubicBezTo>
                  <a:lnTo>
                    <a:pt x="1099" y="684"/>
                  </a:lnTo>
                  <a:close/>
                </a:path>
              </a:pathLst>
            </a:custGeom>
            <a:pattFill prst="wdDnDiag">
              <a:fgClr>
                <a:srgbClr val="FFC000"/>
              </a:fgClr>
              <a:bgClr>
                <a:srgbClr val="00B050"/>
              </a:bgClr>
            </a:patt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97" name="Freeform 19">
              <a:extLst>
                <a:ext uri="{FF2B5EF4-FFF2-40B4-BE49-F238E27FC236}">
                  <a16:creationId xmlns:a16="http://schemas.microsoft.com/office/drawing/2014/main" id="{00000000-0008-0000-0100-000061000000}"/>
                </a:ext>
              </a:extLst>
            </xdr:cNvPr>
            <xdr:cNvSpPr>
              <a:spLocks/>
            </xdr:cNvSpPr>
          </xdr:nvSpPr>
          <xdr:spPr bwMode="auto">
            <a:xfrm>
              <a:off x="2638792" y="0"/>
              <a:ext cx="2573854" cy="1664741"/>
            </a:xfrm>
            <a:custGeom>
              <a:avLst/>
              <a:gdLst>
                <a:gd name="T0" fmla="*/ 776 w 1308"/>
                <a:gd name="T1" fmla="*/ 604 h 846"/>
                <a:gd name="T2" fmla="*/ 837 w 1308"/>
                <a:gd name="T3" fmla="*/ 597 h 846"/>
                <a:gd name="T4" fmla="*/ 848 w 1308"/>
                <a:gd name="T5" fmla="*/ 634 h 846"/>
                <a:gd name="T6" fmla="*/ 908 w 1308"/>
                <a:gd name="T7" fmla="*/ 714 h 846"/>
                <a:gd name="T8" fmla="*/ 990 w 1308"/>
                <a:gd name="T9" fmla="*/ 771 h 846"/>
                <a:gd name="T10" fmla="*/ 1041 w 1308"/>
                <a:gd name="T11" fmla="*/ 825 h 846"/>
                <a:gd name="T12" fmla="*/ 1043 w 1308"/>
                <a:gd name="T13" fmla="*/ 846 h 846"/>
                <a:gd name="T14" fmla="*/ 1086 w 1308"/>
                <a:gd name="T15" fmla="*/ 836 h 846"/>
                <a:gd name="T16" fmla="*/ 1123 w 1308"/>
                <a:gd name="T17" fmla="*/ 825 h 846"/>
                <a:gd name="T18" fmla="*/ 1184 w 1308"/>
                <a:gd name="T19" fmla="*/ 795 h 846"/>
                <a:gd name="T20" fmla="*/ 1191 w 1308"/>
                <a:gd name="T21" fmla="*/ 792 h 846"/>
                <a:gd name="T22" fmla="*/ 1191 w 1308"/>
                <a:gd name="T23" fmla="*/ 730 h 846"/>
                <a:gd name="T24" fmla="*/ 1236 w 1308"/>
                <a:gd name="T25" fmla="*/ 694 h 846"/>
                <a:gd name="T26" fmla="*/ 1272 w 1308"/>
                <a:gd name="T27" fmla="*/ 688 h 846"/>
                <a:gd name="T28" fmla="*/ 1290 w 1308"/>
                <a:gd name="T29" fmla="*/ 689 h 846"/>
                <a:gd name="T30" fmla="*/ 1295 w 1308"/>
                <a:gd name="T31" fmla="*/ 676 h 846"/>
                <a:gd name="T32" fmla="*/ 1221 w 1308"/>
                <a:gd name="T33" fmla="*/ 651 h 846"/>
                <a:gd name="T34" fmla="*/ 1183 w 1308"/>
                <a:gd name="T35" fmla="*/ 595 h 846"/>
                <a:gd name="T36" fmla="*/ 1123 w 1308"/>
                <a:gd name="T37" fmla="*/ 578 h 846"/>
                <a:gd name="T38" fmla="*/ 1111 w 1308"/>
                <a:gd name="T39" fmla="*/ 566 h 846"/>
                <a:gd name="T40" fmla="*/ 1110 w 1308"/>
                <a:gd name="T41" fmla="*/ 556 h 846"/>
                <a:gd name="T42" fmla="*/ 1039 w 1308"/>
                <a:gd name="T43" fmla="*/ 543 h 846"/>
                <a:gd name="T44" fmla="*/ 1045 w 1308"/>
                <a:gd name="T45" fmla="*/ 517 h 846"/>
                <a:gd name="T46" fmla="*/ 1016 w 1308"/>
                <a:gd name="T47" fmla="*/ 496 h 846"/>
                <a:gd name="T48" fmla="*/ 998 w 1308"/>
                <a:gd name="T49" fmla="*/ 473 h 846"/>
                <a:gd name="T50" fmla="*/ 990 w 1308"/>
                <a:gd name="T51" fmla="*/ 454 h 846"/>
                <a:gd name="T52" fmla="*/ 974 w 1308"/>
                <a:gd name="T53" fmla="*/ 438 h 846"/>
                <a:gd name="T54" fmla="*/ 960 w 1308"/>
                <a:gd name="T55" fmla="*/ 418 h 846"/>
                <a:gd name="T56" fmla="*/ 960 w 1308"/>
                <a:gd name="T57" fmla="*/ 401 h 846"/>
                <a:gd name="T58" fmla="*/ 951 w 1308"/>
                <a:gd name="T59" fmla="*/ 391 h 846"/>
                <a:gd name="T60" fmla="*/ 956 w 1308"/>
                <a:gd name="T61" fmla="*/ 360 h 846"/>
                <a:gd name="T62" fmla="*/ 965 w 1308"/>
                <a:gd name="T63" fmla="*/ 335 h 846"/>
                <a:gd name="T64" fmla="*/ 887 w 1308"/>
                <a:gd name="T65" fmla="*/ 251 h 846"/>
                <a:gd name="T66" fmla="*/ 896 w 1308"/>
                <a:gd name="T67" fmla="*/ 127 h 846"/>
                <a:gd name="T68" fmla="*/ 896 w 1308"/>
                <a:gd name="T69" fmla="*/ 82 h 846"/>
                <a:gd name="T70" fmla="*/ 748 w 1308"/>
                <a:gd name="T71" fmla="*/ 13 h 846"/>
                <a:gd name="T72" fmla="*/ 658 w 1308"/>
                <a:gd name="T73" fmla="*/ 31 h 846"/>
                <a:gd name="T74" fmla="*/ 631 w 1308"/>
                <a:gd name="T75" fmla="*/ 0 h 846"/>
                <a:gd name="T76" fmla="*/ 487 w 1308"/>
                <a:gd name="T77" fmla="*/ 34 h 846"/>
                <a:gd name="T78" fmla="*/ 303 w 1308"/>
                <a:gd name="T79" fmla="*/ 137 h 846"/>
                <a:gd name="T80" fmla="*/ 96 w 1308"/>
                <a:gd name="T81" fmla="*/ 239 h 846"/>
                <a:gd name="T82" fmla="*/ 31 w 1308"/>
                <a:gd name="T83" fmla="*/ 253 h 846"/>
                <a:gd name="T84" fmla="*/ 0 w 1308"/>
                <a:gd name="T85" fmla="*/ 366 h 846"/>
                <a:gd name="T86" fmla="*/ 85 w 1308"/>
                <a:gd name="T87" fmla="*/ 431 h 846"/>
                <a:gd name="T88" fmla="*/ 105 w 1308"/>
                <a:gd name="T89" fmla="*/ 509 h 846"/>
                <a:gd name="T90" fmla="*/ 167 w 1308"/>
                <a:gd name="T91" fmla="*/ 486 h 846"/>
                <a:gd name="T92" fmla="*/ 224 w 1308"/>
                <a:gd name="T93" fmla="*/ 495 h 846"/>
                <a:gd name="T94" fmla="*/ 291 w 1308"/>
                <a:gd name="T95" fmla="*/ 530 h 846"/>
                <a:gd name="T96" fmla="*/ 344 w 1308"/>
                <a:gd name="T97" fmla="*/ 525 h 846"/>
                <a:gd name="T98" fmla="*/ 431 w 1308"/>
                <a:gd name="T99" fmla="*/ 499 h 846"/>
                <a:gd name="T100" fmla="*/ 562 w 1308"/>
                <a:gd name="T101" fmla="*/ 441 h 846"/>
                <a:gd name="T102" fmla="*/ 576 w 1308"/>
                <a:gd name="T103" fmla="*/ 460 h 846"/>
                <a:gd name="T104" fmla="*/ 631 w 1308"/>
                <a:gd name="T105" fmla="*/ 501 h 846"/>
                <a:gd name="T106" fmla="*/ 659 w 1308"/>
                <a:gd name="T107" fmla="*/ 555 h 846"/>
                <a:gd name="T108" fmla="*/ 727 w 1308"/>
                <a:gd name="T109" fmla="*/ 581 h 846"/>
                <a:gd name="T110" fmla="*/ 725 w 1308"/>
                <a:gd name="T111" fmla="*/ 630 h 84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1308" h="846">
                  <a:moveTo>
                    <a:pt x="739" y="608"/>
                  </a:moveTo>
                  <a:lnTo>
                    <a:pt x="746" y="600"/>
                  </a:lnTo>
                  <a:lnTo>
                    <a:pt x="759" y="600"/>
                  </a:lnTo>
                  <a:lnTo>
                    <a:pt x="776" y="604"/>
                  </a:lnTo>
                  <a:lnTo>
                    <a:pt x="790" y="611"/>
                  </a:lnTo>
                  <a:lnTo>
                    <a:pt x="807" y="608"/>
                  </a:lnTo>
                  <a:lnTo>
                    <a:pt x="819" y="603"/>
                  </a:lnTo>
                  <a:lnTo>
                    <a:pt x="837" y="597"/>
                  </a:lnTo>
                  <a:lnTo>
                    <a:pt x="838" y="603"/>
                  </a:lnTo>
                  <a:lnTo>
                    <a:pt x="840" y="617"/>
                  </a:lnTo>
                  <a:lnTo>
                    <a:pt x="840" y="628"/>
                  </a:lnTo>
                  <a:lnTo>
                    <a:pt x="848" y="634"/>
                  </a:lnTo>
                  <a:lnTo>
                    <a:pt x="861" y="648"/>
                  </a:lnTo>
                  <a:lnTo>
                    <a:pt x="871" y="674"/>
                  </a:lnTo>
                  <a:lnTo>
                    <a:pt x="885" y="691"/>
                  </a:lnTo>
                  <a:lnTo>
                    <a:pt x="908" y="714"/>
                  </a:lnTo>
                  <a:lnTo>
                    <a:pt x="913" y="728"/>
                  </a:lnTo>
                  <a:lnTo>
                    <a:pt x="931" y="744"/>
                  </a:lnTo>
                  <a:lnTo>
                    <a:pt x="982" y="760"/>
                  </a:lnTo>
                  <a:lnTo>
                    <a:pt x="990" y="771"/>
                  </a:lnTo>
                  <a:lnTo>
                    <a:pt x="1002" y="782"/>
                  </a:lnTo>
                  <a:lnTo>
                    <a:pt x="1012" y="792"/>
                  </a:lnTo>
                  <a:lnTo>
                    <a:pt x="1025" y="810"/>
                  </a:lnTo>
                  <a:lnTo>
                    <a:pt x="1041" y="825"/>
                  </a:lnTo>
                  <a:lnTo>
                    <a:pt x="1045" y="837"/>
                  </a:lnTo>
                  <a:lnTo>
                    <a:pt x="1042" y="844"/>
                  </a:lnTo>
                  <a:lnTo>
                    <a:pt x="1037" y="845"/>
                  </a:lnTo>
                  <a:lnTo>
                    <a:pt x="1043" y="846"/>
                  </a:lnTo>
                  <a:lnTo>
                    <a:pt x="1053" y="844"/>
                  </a:lnTo>
                  <a:lnTo>
                    <a:pt x="1061" y="838"/>
                  </a:lnTo>
                  <a:lnTo>
                    <a:pt x="1072" y="841"/>
                  </a:lnTo>
                  <a:lnTo>
                    <a:pt x="1086" y="836"/>
                  </a:lnTo>
                  <a:lnTo>
                    <a:pt x="1096" y="840"/>
                  </a:lnTo>
                  <a:lnTo>
                    <a:pt x="1107" y="841"/>
                  </a:lnTo>
                  <a:lnTo>
                    <a:pt x="1116" y="834"/>
                  </a:lnTo>
                  <a:lnTo>
                    <a:pt x="1123" y="825"/>
                  </a:lnTo>
                  <a:lnTo>
                    <a:pt x="1134" y="826"/>
                  </a:lnTo>
                  <a:lnTo>
                    <a:pt x="1141" y="821"/>
                  </a:lnTo>
                  <a:lnTo>
                    <a:pt x="1148" y="815"/>
                  </a:lnTo>
                  <a:lnTo>
                    <a:pt x="1184" y="795"/>
                  </a:lnTo>
                  <a:lnTo>
                    <a:pt x="1191" y="792"/>
                  </a:lnTo>
                  <a:lnTo>
                    <a:pt x="1190" y="792"/>
                  </a:lnTo>
                  <a:lnTo>
                    <a:pt x="1191" y="792"/>
                  </a:lnTo>
                  <a:lnTo>
                    <a:pt x="1191" y="792"/>
                  </a:lnTo>
                  <a:lnTo>
                    <a:pt x="1191" y="792"/>
                  </a:lnTo>
                  <a:lnTo>
                    <a:pt x="1192" y="793"/>
                  </a:lnTo>
                  <a:lnTo>
                    <a:pt x="1191" y="767"/>
                  </a:lnTo>
                  <a:lnTo>
                    <a:pt x="1191" y="730"/>
                  </a:lnTo>
                  <a:lnTo>
                    <a:pt x="1191" y="696"/>
                  </a:lnTo>
                  <a:lnTo>
                    <a:pt x="1197" y="680"/>
                  </a:lnTo>
                  <a:lnTo>
                    <a:pt x="1205" y="681"/>
                  </a:lnTo>
                  <a:lnTo>
                    <a:pt x="1236" y="694"/>
                  </a:lnTo>
                  <a:lnTo>
                    <a:pt x="1256" y="699"/>
                  </a:lnTo>
                  <a:lnTo>
                    <a:pt x="1265" y="703"/>
                  </a:lnTo>
                  <a:lnTo>
                    <a:pt x="1268" y="702"/>
                  </a:lnTo>
                  <a:lnTo>
                    <a:pt x="1272" y="688"/>
                  </a:lnTo>
                  <a:lnTo>
                    <a:pt x="1274" y="684"/>
                  </a:lnTo>
                  <a:lnTo>
                    <a:pt x="1276" y="682"/>
                  </a:lnTo>
                  <a:lnTo>
                    <a:pt x="1283" y="684"/>
                  </a:lnTo>
                  <a:lnTo>
                    <a:pt x="1290" y="689"/>
                  </a:lnTo>
                  <a:lnTo>
                    <a:pt x="1297" y="693"/>
                  </a:lnTo>
                  <a:lnTo>
                    <a:pt x="1308" y="689"/>
                  </a:lnTo>
                  <a:lnTo>
                    <a:pt x="1300" y="680"/>
                  </a:lnTo>
                  <a:lnTo>
                    <a:pt x="1295" y="676"/>
                  </a:lnTo>
                  <a:lnTo>
                    <a:pt x="1288" y="675"/>
                  </a:lnTo>
                  <a:lnTo>
                    <a:pt x="1271" y="673"/>
                  </a:lnTo>
                  <a:lnTo>
                    <a:pt x="1264" y="671"/>
                  </a:lnTo>
                  <a:lnTo>
                    <a:pt x="1221" y="651"/>
                  </a:lnTo>
                  <a:lnTo>
                    <a:pt x="1209" y="641"/>
                  </a:lnTo>
                  <a:lnTo>
                    <a:pt x="1202" y="630"/>
                  </a:lnTo>
                  <a:lnTo>
                    <a:pt x="1199" y="611"/>
                  </a:lnTo>
                  <a:lnTo>
                    <a:pt x="1183" y="595"/>
                  </a:lnTo>
                  <a:lnTo>
                    <a:pt x="1163" y="582"/>
                  </a:lnTo>
                  <a:lnTo>
                    <a:pt x="1144" y="577"/>
                  </a:lnTo>
                  <a:lnTo>
                    <a:pt x="1130" y="578"/>
                  </a:lnTo>
                  <a:lnTo>
                    <a:pt x="1123" y="578"/>
                  </a:lnTo>
                  <a:lnTo>
                    <a:pt x="1115" y="574"/>
                  </a:lnTo>
                  <a:lnTo>
                    <a:pt x="1111" y="569"/>
                  </a:lnTo>
                  <a:lnTo>
                    <a:pt x="1110" y="567"/>
                  </a:lnTo>
                  <a:lnTo>
                    <a:pt x="1111" y="566"/>
                  </a:lnTo>
                  <a:lnTo>
                    <a:pt x="1112" y="564"/>
                  </a:lnTo>
                  <a:lnTo>
                    <a:pt x="1111" y="562"/>
                  </a:lnTo>
                  <a:lnTo>
                    <a:pt x="1111" y="558"/>
                  </a:lnTo>
                  <a:lnTo>
                    <a:pt x="1110" y="556"/>
                  </a:lnTo>
                  <a:lnTo>
                    <a:pt x="1106" y="555"/>
                  </a:lnTo>
                  <a:lnTo>
                    <a:pt x="1055" y="556"/>
                  </a:lnTo>
                  <a:lnTo>
                    <a:pt x="1045" y="553"/>
                  </a:lnTo>
                  <a:lnTo>
                    <a:pt x="1039" y="543"/>
                  </a:lnTo>
                  <a:lnTo>
                    <a:pt x="1041" y="536"/>
                  </a:lnTo>
                  <a:lnTo>
                    <a:pt x="1045" y="529"/>
                  </a:lnTo>
                  <a:lnTo>
                    <a:pt x="1047" y="521"/>
                  </a:lnTo>
                  <a:lnTo>
                    <a:pt x="1045" y="517"/>
                  </a:lnTo>
                  <a:lnTo>
                    <a:pt x="1037" y="515"/>
                  </a:lnTo>
                  <a:lnTo>
                    <a:pt x="1032" y="510"/>
                  </a:lnTo>
                  <a:lnTo>
                    <a:pt x="1028" y="505"/>
                  </a:lnTo>
                  <a:lnTo>
                    <a:pt x="1016" y="496"/>
                  </a:lnTo>
                  <a:lnTo>
                    <a:pt x="1010" y="491"/>
                  </a:lnTo>
                  <a:lnTo>
                    <a:pt x="1005" y="484"/>
                  </a:lnTo>
                  <a:lnTo>
                    <a:pt x="1002" y="477"/>
                  </a:lnTo>
                  <a:lnTo>
                    <a:pt x="998" y="473"/>
                  </a:lnTo>
                  <a:lnTo>
                    <a:pt x="990" y="468"/>
                  </a:lnTo>
                  <a:lnTo>
                    <a:pt x="988" y="465"/>
                  </a:lnTo>
                  <a:lnTo>
                    <a:pt x="987" y="460"/>
                  </a:lnTo>
                  <a:lnTo>
                    <a:pt x="990" y="454"/>
                  </a:lnTo>
                  <a:lnTo>
                    <a:pt x="991" y="451"/>
                  </a:lnTo>
                  <a:lnTo>
                    <a:pt x="986" y="446"/>
                  </a:lnTo>
                  <a:lnTo>
                    <a:pt x="980" y="442"/>
                  </a:lnTo>
                  <a:lnTo>
                    <a:pt x="974" y="438"/>
                  </a:lnTo>
                  <a:lnTo>
                    <a:pt x="971" y="431"/>
                  </a:lnTo>
                  <a:lnTo>
                    <a:pt x="970" y="423"/>
                  </a:lnTo>
                  <a:lnTo>
                    <a:pt x="965" y="421"/>
                  </a:lnTo>
                  <a:lnTo>
                    <a:pt x="960" y="418"/>
                  </a:lnTo>
                  <a:lnTo>
                    <a:pt x="957" y="414"/>
                  </a:lnTo>
                  <a:lnTo>
                    <a:pt x="957" y="410"/>
                  </a:lnTo>
                  <a:lnTo>
                    <a:pt x="960" y="404"/>
                  </a:lnTo>
                  <a:lnTo>
                    <a:pt x="960" y="401"/>
                  </a:lnTo>
                  <a:lnTo>
                    <a:pt x="959" y="398"/>
                  </a:lnTo>
                  <a:lnTo>
                    <a:pt x="957" y="396"/>
                  </a:lnTo>
                  <a:lnTo>
                    <a:pt x="954" y="394"/>
                  </a:lnTo>
                  <a:lnTo>
                    <a:pt x="951" y="391"/>
                  </a:lnTo>
                  <a:lnTo>
                    <a:pt x="947" y="384"/>
                  </a:lnTo>
                  <a:lnTo>
                    <a:pt x="945" y="380"/>
                  </a:lnTo>
                  <a:lnTo>
                    <a:pt x="946" y="375"/>
                  </a:lnTo>
                  <a:lnTo>
                    <a:pt x="956" y="360"/>
                  </a:lnTo>
                  <a:lnTo>
                    <a:pt x="958" y="355"/>
                  </a:lnTo>
                  <a:lnTo>
                    <a:pt x="960" y="344"/>
                  </a:lnTo>
                  <a:lnTo>
                    <a:pt x="961" y="340"/>
                  </a:lnTo>
                  <a:lnTo>
                    <a:pt x="965" y="335"/>
                  </a:lnTo>
                  <a:lnTo>
                    <a:pt x="966" y="332"/>
                  </a:lnTo>
                  <a:lnTo>
                    <a:pt x="965" y="329"/>
                  </a:lnTo>
                  <a:lnTo>
                    <a:pt x="947" y="307"/>
                  </a:lnTo>
                  <a:lnTo>
                    <a:pt x="887" y="251"/>
                  </a:lnTo>
                  <a:lnTo>
                    <a:pt x="875" y="233"/>
                  </a:lnTo>
                  <a:lnTo>
                    <a:pt x="872" y="212"/>
                  </a:lnTo>
                  <a:lnTo>
                    <a:pt x="899" y="139"/>
                  </a:lnTo>
                  <a:lnTo>
                    <a:pt x="896" y="127"/>
                  </a:lnTo>
                  <a:lnTo>
                    <a:pt x="885" y="104"/>
                  </a:lnTo>
                  <a:lnTo>
                    <a:pt x="885" y="93"/>
                  </a:lnTo>
                  <a:lnTo>
                    <a:pt x="890" y="87"/>
                  </a:lnTo>
                  <a:lnTo>
                    <a:pt x="896" y="82"/>
                  </a:lnTo>
                  <a:lnTo>
                    <a:pt x="899" y="77"/>
                  </a:lnTo>
                  <a:lnTo>
                    <a:pt x="898" y="67"/>
                  </a:lnTo>
                  <a:lnTo>
                    <a:pt x="800" y="34"/>
                  </a:lnTo>
                  <a:lnTo>
                    <a:pt x="748" y="13"/>
                  </a:lnTo>
                  <a:lnTo>
                    <a:pt x="720" y="6"/>
                  </a:lnTo>
                  <a:lnTo>
                    <a:pt x="696" y="11"/>
                  </a:lnTo>
                  <a:lnTo>
                    <a:pt x="672" y="25"/>
                  </a:lnTo>
                  <a:lnTo>
                    <a:pt x="658" y="31"/>
                  </a:lnTo>
                  <a:lnTo>
                    <a:pt x="647" y="31"/>
                  </a:lnTo>
                  <a:lnTo>
                    <a:pt x="643" y="26"/>
                  </a:lnTo>
                  <a:lnTo>
                    <a:pt x="633" y="2"/>
                  </a:lnTo>
                  <a:lnTo>
                    <a:pt x="631" y="0"/>
                  </a:lnTo>
                  <a:lnTo>
                    <a:pt x="532" y="1"/>
                  </a:lnTo>
                  <a:lnTo>
                    <a:pt x="519" y="5"/>
                  </a:lnTo>
                  <a:lnTo>
                    <a:pt x="508" y="13"/>
                  </a:lnTo>
                  <a:lnTo>
                    <a:pt x="487" y="34"/>
                  </a:lnTo>
                  <a:lnTo>
                    <a:pt x="406" y="104"/>
                  </a:lnTo>
                  <a:lnTo>
                    <a:pt x="392" y="113"/>
                  </a:lnTo>
                  <a:lnTo>
                    <a:pt x="377" y="120"/>
                  </a:lnTo>
                  <a:lnTo>
                    <a:pt x="303" y="137"/>
                  </a:lnTo>
                  <a:lnTo>
                    <a:pt x="286" y="145"/>
                  </a:lnTo>
                  <a:lnTo>
                    <a:pt x="151" y="233"/>
                  </a:lnTo>
                  <a:lnTo>
                    <a:pt x="123" y="238"/>
                  </a:lnTo>
                  <a:lnTo>
                    <a:pt x="96" y="239"/>
                  </a:lnTo>
                  <a:lnTo>
                    <a:pt x="64" y="237"/>
                  </a:lnTo>
                  <a:lnTo>
                    <a:pt x="45" y="238"/>
                  </a:lnTo>
                  <a:lnTo>
                    <a:pt x="34" y="242"/>
                  </a:lnTo>
                  <a:lnTo>
                    <a:pt x="31" y="253"/>
                  </a:lnTo>
                  <a:lnTo>
                    <a:pt x="24" y="350"/>
                  </a:lnTo>
                  <a:lnTo>
                    <a:pt x="22" y="354"/>
                  </a:lnTo>
                  <a:lnTo>
                    <a:pt x="19" y="357"/>
                  </a:lnTo>
                  <a:lnTo>
                    <a:pt x="0" y="366"/>
                  </a:lnTo>
                  <a:lnTo>
                    <a:pt x="17" y="388"/>
                  </a:lnTo>
                  <a:lnTo>
                    <a:pt x="29" y="395"/>
                  </a:lnTo>
                  <a:lnTo>
                    <a:pt x="62" y="420"/>
                  </a:lnTo>
                  <a:lnTo>
                    <a:pt x="85" y="431"/>
                  </a:lnTo>
                  <a:lnTo>
                    <a:pt x="85" y="438"/>
                  </a:lnTo>
                  <a:lnTo>
                    <a:pt x="83" y="454"/>
                  </a:lnTo>
                  <a:lnTo>
                    <a:pt x="84" y="470"/>
                  </a:lnTo>
                  <a:lnTo>
                    <a:pt x="105" y="509"/>
                  </a:lnTo>
                  <a:lnTo>
                    <a:pt x="118" y="524"/>
                  </a:lnTo>
                  <a:lnTo>
                    <a:pt x="131" y="536"/>
                  </a:lnTo>
                  <a:lnTo>
                    <a:pt x="151" y="498"/>
                  </a:lnTo>
                  <a:lnTo>
                    <a:pt x="167" y="486"/>
                  </a:lnTo>
                  <a:lnTo>
                    <a:pt x="183" y="484"/>
                  </a:lnTo>
                  <a:lnTo>
                    <a:pt x="214" y="468"/>
                  </a:lnTo>
                  <a:lnTo>
                    <a:pt x="219" y="476"/>
                  </a:lnTo>
                  <a:lnTo>
                    <a:pt x="224" y="495"/>
                  </a:lnTo>
                  <a:lnTo>
                    <a:pt x="239" y="512"/>
                  </a:lnTo>
                  <a:lnTo>
                    <a:pt x="260" y="522"/>
                  </a:lnTo>
                  <a:lnTo>
                    <a:pt x="279" y="527"/>
                  </a:lnTo>
                  <a:lnTo>
                    <a:pt x="291" y="530"/>
                  </a:lnTo>
                  <a:lnTo>
                    <a:pt x="293" y="532"/>
                  </a:lnTo>
                  <a:lnTo>
                    <a:pt x="309" y="531"/>
                  </a:lnTo>
                  <a:lnTo>
                    <a:pt x="326" y="527"/>
                  </a:lnTo>
                  <a:lnTo>
                    <a:pt x="344" y="525"/>
                  </a:lnTo>
                  <a:lnTo>
                    <a:pt x="363" y="524"/>
                  </a:lnTo>
                  <a:lnTo>
                    <a:pt x="394" y="512"/>
                  </a:lnTo>
                  <a:lnTo>
                    <a:pt x="402" y="514"/>
                  </a:lnTo>
                  <a:lnTo>
                    <a:pt x="431" y="499"/>
                  </a:lnTo>
                  <a:lnTo>
                    <a:pt x="480" y="489"/>
                  </a:lnTo>
                  <a:lnTo>
                    <a:pt x="536" y="460"/>
                  </a:lnTo>
                  <a:lnTo>
                    <a:pt x="556" y="441"/>
                  </a:lnTo>
                  <a:lnTo>
                    <a:pt x="562" y="441"/>
                  </a:lnTo>
                  <a:lnTo>
                    <a:pt x="564" y="445"/>
                  </a:lnTo>
                  <a:lnTo>
                    <a:pt x="567" y="452"/>
                  </a:lnTo>
                  <a:lnTo>
                    <a:pt x="573" y="457"/>
                  </a:lnTo>
                  <a:lnTo>
                    <a:pt x="576" y="460"/>
                  </a:lnTo>
                  <a:lnTo>
                    <a:pt x="583" y="462"/>
                  </a:lnTo>
                  <a:lnTo>
                    <a:pt x="597" y="469"/>
                  </a:lnTo>
                  <a:lnTo>
                    <a:pt x="608" y="478"/>
                  </a:lnTo>
                  <a:lnTo>
                    <a:pt x="631" y="501"/>
                  </a:lnTo>
                  <a:lnTo>
                    <a:pt x="636" y="515"/>
                  </a:lnTo>
                  <a:lnTo>
                    <a:pt x="639" y="532"/>
                  </a:lnTo>
                  <a:lnTo>
                    <a:pt x="648" y="546"/>
                  </a:lnTo>
                  <a:lnTo>
                    <a:pt x="659" y="555"/>
                  </a:lnTo>
                  <a:lnTo>
                    <a:pt x="670" y="567"/>
                  </a:lnTo>
                  <a:lnTo>
                    <a:pt x="684" y="575"/>
                  </a:lnTo>
                  <a:lnTo>
                    <a:pt x="710" y="577"/>
                  </a:lnTo>
                  <a:lnTo>
                    <a:pt x="727" y="581"/>
                  </a:lnTo>
                  <a:lnTo>
                    <a:pt x="726" y="593"/>
                  </a:lnTo>
                  <a:lnTo>
                    <a:pt x="719" y="603"/>
                  </a:lnTo>
                  <a:lnTo>
                    <a:pt x="717" y="615"/>
                  </a:lnTo>
                  <a:lnTo>
                    <a:pt x="725" y="630"/>
                  </a:lnTo>
                  <a:lnTo>
                    <a:pt x="731" y="623"/>
                  </a:lnTo>
                  <a:lnTo>
                    <a:pt x="739" y="608"/>
                  </a:lnTo>
                  <a:close/>
                </a:path>
              </a:pathLst>
            </a:custGeom>
            <a:solidFill>
              <a:srgbClr val="FF0000"/>
            </a:solid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grpSp>
      <xdr:grpSp>
        <xdr:nvGrpSpPr>
          <xdr:cNvPr id="65" name="Group 64">
            <a:extLst>
              <a:ext uri="{FF2B5EF4-FFF2-40B4-BE49-F238E27FC236}">
                <a16:creationId xmlns:a16="http://schemas.microsoft.com/office/drawing/2014/main" id="{00000000-0008-0000-0100-000041000000}"/>
              </a:ext>
            </a:extLst>
          </xdr:cNvPr>
          <xdr:cNvGrpSpPr/>
        </xdr:nvGrpSpPr>
        <xdr:grpSpPr>
          <a:xfrm>
            <a:off x="6063194" y="4033135"/>
            <a:ext cx="1911781" cy="157066"/>
            <a:chOff x="6074627" y="4034420"/>
            <a:chExt cx="1911781" cy="157066"/>
          </a:xfrm>
        </xdr:grpSpPr>
        <xdr:sp macro="" textlink="">
          <xdr:nvSpPr>
            <xdr:cNvPr id="81" name="TextBox 18">
              <a:extLst>
                <a:ext uri="{FF2B5EF4-FFF2-40B4-BE49-F238E27FC236}">
                  <a16:creationId xmlns:a16="http://schemas.microsoft.com/office/drawing/2014/main" id="{00000000-0008-0000-0100-000051000000}"/>
                </a:ext>
              </a:extLst>
            </xdr:cNvPr>
            <xdr:cNvSpPr txBox="1"/>
          </xdr:nvSpPr>
          <xdr:spPr>
            <a:xfrm>
              <a:off x="6226576" y="4034420"/>
              <a:ext cx="1759832" cy="157066"/>
            </a:xfrm>
            <a:prstGeom prst="rect">
              <a:avLst/>
            </a:prstGeom>
            <a:noFill/>
            <a:ln>
              <a:noFill/>
            </a:ln>
          </xdr:spPr>
          <xdr:txBody>
            <a:bodyPr wrap="square" rtlCol="0">
              <a:spAutoFit/>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r>
                <a:rPr lang="fr-FR" sz="600" kern="1200">
                  <a:solidFill>
                    <a:schemeClr val="tx1"/>
                  </a:solidFill>
                  <a:effectLst/>
                  <a:latin typeface="+mn-lt"/>
                  <a:ea typeface="+mn-ea"/>
                  <a:cs typeface="+mn-cs"/>
                </a:rPr>
                <a:t>Zone passant de sous pression à phase minimale</a:t>
              </a:r>
              <a:endParaRPr lang="fr-FR" sz="600">
                <a:effectLst/>
              </a:endParaRPr>
            </a:p>
          </xdr:txBody>
        </xdr:sp>
        <xdr:sp macro="" textlink="">
          <xdr:nvSpPr>
            <xdr:cNvPr id="82" name="Rectangle 81">
              <a:extLst>
                <a:ext uri="{FF2B5EF4-FFF2-40B4-BE49-F238E27FC236}">
                  <a16:creationId xmlns:a16="http://schemas.microsoft.com/office/drawing/2014/main" id="{00000000-0008-0000-0100-000052000000}"/>
                </a:ext>
              </a:extLst>
            </xdr:cNvPr>
            <xdr:cNvSpPr/>
          </xdr:nvSpPr>
          <xdr:spPr>
            <a:xfrm>
              <a:off x="6074627" y="4096348"/>
              <a:ext cx="152400" cy="76200"/>
            </a:xfrm>
            <a:prstGeom prst="rect">
              <a:avLst/>
            </a:prstGeom>
            <a:pattFill prst="lgCheck">
              <a:fgClr>
                <a:srgbClr val="00B050"/>
              </a:fgClr>
              <a:bgClr>
                <a:srgbClr val="FFC000"/>
              </a:bgClr>
            </a:patt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1218987" rtl="0" eaLnBrk="1" latinLnBrk="0" hangingPunct="1">
                <a:defRPr sz="2400" kern="1200">
                  <a:solidFill>
                    <a:schemeClr val="lt1"/>
                  </a:solidFill>
                  <a:latin typeface="+mn-lt"/>
                  <a:ea typeface="+mn-ea"/>
                  <a:cs typeface="+mn-cs"/>
                </a:defRPr>
              </a:lvl1pPr>
              <a:lvl2pPr marL="609493" algn="l" defTabSz="1218987" rtl="0" eaLnBrk="1" latinLnBrk="0" hangingPunct="1">
                <a:defRPr sz="2400" kern="1200">
                  <a:solidFill>
                    <a:schemeClr val="lt1"/>
                  </a:solidFill>
                  <a:latin typeface="+mn-lt"/>
                  <a:ea typeface="+mn-ea"/>
                  <a:cs typeface="+mn-cs"/>
                </a:defRPr>
              </a:lvl2pPr>
              <a:lvl3pPr marL="1218987" algn="l" defTabSz="1218987" rtl="0" eaLnBrk="1" latinLnBrk="0" hangingPunct="1">
                <a:defRPr sz="2400" kern="1200">
                  <a:solidFill>
                    <a:schemeClr val="lt1"/>
                  </a:solidFill>
                  <a:latin typeface="+mn-lt"/>
                  <a:ea typeface="+mn-ea"/>
                  <a:cs typeface="+mn-cs"/>
                </a:defRPr>
              </a:lvl3pPr>
              <a:lvl4pPr marL="1828480" algn="l" defTabSz="1218987" rtl="0" eaLnBrk="1" latinLnBrk="0" hangingPunct="1">
                <a:defRPr sz="2400" kern="1200">
                  <a:solidFill>
                    <a:schemeClr val="lt1"/>
                  </a:solidFill>
                  <a:latin typeface="+mn-lt"/>
                  <a:ea typeface="+mn-ea"/>
                  <a:cs typeface="+mn-cs"/>
                </a:defRPr>
              </a:lvl4pPr>
              <a:lvl5pPr marL="2437973" algn="l" defTabSz="1218987" rtl="0" eaLnBrk="1" latinLnBrk="0" hangingPunct="1">
                <a:defRPr sz="2400" kern="1200">
                  <a:solidFill>
                    <a:schemeClr val="lt1"/>
                  </a:solidFill>
                  <a:latin typeface="+mn-lt"/>
                  <a:ea typeface="+mn-ea"/>
                  <a:cs typeface="+mn-cs"/>
                </a:defRPr>
              </a:lvl5pPr>
              <a:lvl6pPr marL="3047467" algn="l" defTabSz="1218987" rtl="0" eaLnBrk="1" latinLnBrk="0" hangingPunct="1">
                <a:defRPr sz="2400" kern="1200">
                  <a:solidFill>
                    <a:schemeClr val="lt1"/>
                  </a:solidFill>
                  <a:latin typeface="+mn-lt"/>
                  <a:ea typeface="+mn-ea"/>
                  <a:cs typeface="+mn-cs"/>
                </a:defRPr>
              </a:lvl6pPr>
              <a:lvl7pPr marL="3656960" algn="l" defTabSz="1218987" rtl="0" eaLnBrk="1" latinLnBrk="0" hangingPunct="1">
                <a:defRPr sz="2400" kern="1200">
                  <a:solidFill>
                    <a:schemeClr val="lt1"/>
                  </a:solidFill>
                  <a:latin typeface="+mn-lt"/>
                  <a:ea typeface="+mn-ea"/>
                  <a:cs typeface="+mn-cs"/>
                </a:defRPr>
              </a:lvl7pPr>
              <a:lvl8pPr marL="4266453" algn="l" defTabSz="1218987" rtl="0" eaLnBrk="1" latinLnBrk="0" hangingPunct="1">
                <a:defRPr sz="2400" kern="1200">
                  <a:solidFill>
                    <a:schemeClr val="lt1"/>
                  </a:solidFill>
                  <a:latin typeface="+mn-lt"/>
                  <a:ea typeface="+mn-ea"/>
                  <a:cs typeface="+mn-cs"/>
                </a:defRPr>
              </a:lvl8pPr>
              <a:lvl9pPr marL="4875947" algn="l" defTabSz="1218987" rtl="0" eaLnBrk="1" latinLnBrk="0" hangingPunct="1">
                <a:defRPr sz="2400" kern="1200">
                  <a:solidFill>
                    <a:schemeClr val="lt1"/>
                  </a:solidFill>
                  <a:latin typeface="+mn-lt"/>
                  <a:ea typeface="+mn-ea"/>
                  <a:cs typeface="+mn-cs"/>
                </a:defRPr>
              </a:lvl9pPr>
            </a:lstStyle>
            <a:p>
              <a:pPr algn="ctr"/>
              <a:endParaRPr lang="fr-FR" sz="2000"/>
            </a:p>
          </xdr:txBody>
        </xdr:sp>
      </xdr:grpSp>
      <xdr:grpSp>
        <xdr:nvGrpSpPr>
          <xdr:cNvPr id="66" name="Group 65">
            <a:extLst>
              <a:ext uri="{FF2B5EF4-FFF2-40B4-BE49-F238E27FC236}">
                <a16:creationId xmlns:a16="http://schemas.microsoft.com/office/drawing/2014/main" id="{00000000-0008-0000-0100-000042000000}"/>
              </a:ext>
            </a:extLst>
          </xdr:cNvPr>
          <xdr:cNvGrpSpPr/>
        </xdr:nvGrpSpPr>
        <xdr:grpSpPr>
          <a:xfrm>
            <a:off x="6063194" y="4148085"/>
            <a:ext cx="1539272" cy="157066"/>
            <a:chOff x="6074627" y="4034420"/>
            <a:chExt cx="1539272" cy="157066"/>
          </a:xfrm>
        </xdr:grpSpPr>
        <xdr:sp macro="" textlink="">
          <xdr:nvSpPr>
            <xdr:cNvPr id="79" name="TextBox 26">
              <a:extLst>
                <a:ext uri="{FF2B5EF4-FFF2-40B4-BE49-F238E27FC236}">
                  <a16:creationId xmlns:a16="http://schemas.microsoft.com/office/drawing/2014/main" id="{00000000-0008-0000-0100-00004F000000}"/>
                </a:ext>
              </a:extLst>
            </xdr:cNvPr>
            <xdr:cNvSpPr txBox="1"/>
          </xdr:nvSpPr>
          <xdr:spPr>
            <a:xfrm>
              <a:off x="6226576" y="4034420"/>
              <a:ext cx="1387323" cy="157066"/>
            </a:xfrm>
            <a:prstGeom prst="rect">
              <a:avLst/>
            </a:prstGeom>
            <a:noFill/>
            <a:ln>
              <a:noFill/>
            </a:ln>
          </xdr:spPr>
          <xdr:txBody>
            <a:bodyPr wrap="square" rtlCol="0">
              <a:spAutoFit/>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r>
                <a:rPr lang="fr-FR" sz="600"/>
                <a:t>Zone passant de crise</a:t>
              </a:r>
              <a:r>
                <a:rPr lang="fr-FR" sz="600" baseline="0"/>
                <a:t> à sous pression</a:t>
              </a:r>
              <a:endParaRPr lang="fr-FR" sz="600"/>
            </a:p>
          </xdr:txBody>
        </xdr:sp>
        <xdr:sp macro="" textlink="">
          <xdr:nvSpPr>
            <xdr:cNvPr id="80" name="Rectangle 79">
              <a:extLst>
                <a:ext uri="{FF2B5EF4-FFF2-40B4-BE49-F238E27FC236}">
                  <a16:creationId xmlns:a16="http://schemas.microsoft.com/office/drawing/2014/main" id="{00000000-0008-0000-0100-000050000000}"/>
                </a:ext>
              </a:extLst>
            </xdr:cNvPr>
            <xdr:cNvSpPr/>
          </xdr:nvSpPr>
          <xdr:spPr>
            <a:xfrm>
              <a:off x="6074627" y="4096348"/>
              <a:ext cx="152400" cy="76200"/>
            </a:xfrm>
            <a:prstGeom prst="rect">
              <a:avLst/>
            </a:prstGeom>
            <a:pattFill prst="lgCheck">
              <a:fgClr>
                <a:srgbClr val="FF0000"/>
              </a:fgClr>
              <a:bgClr>
                <a:srgbClr val="FFC000"/>
              </a:bgClr>
            </a:patt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1218987" rtl="0" eaLnBrk="1" latinLnBrk="0" hangingPunct="1">
                <a:defRPr sz="2400" kern="1200">
                  <a:solidFill>
                    <a:schemeClr val="lt1"/>
                  </a:solidFill>
                  <a:latin typeface="+mn-lt"/>
                  <a:ea typeface="+mn-ea"/>
                  <a:cs typeface="+mn-cs"/>
                </a:defRPr>
              </a:lvl1pPr>
              <a:lvl2pPr marL="609493" algn="l" defTabSz="1218987" rtl="0" eaLnBrk="1" latinLnBrk="0" hangingPunct="1">
                <a:defRPr sz="2400" kern="1200">
                  <a:solidFill>
                    <a:schemeClr val="lt1"/>
                  </a:solidFill>
                  <a:latin typeface="+mn-lt"/>
                  <a:ea typeface="+mn-ea"/>
                  <a:cs typeface="+mn-cs"/>
                </a:defRPr>
              </a:lvl2pPr>
              <a:lvl3pPr marL="1218987" algn="l" defTabSz="1218987" rtl="0" eaLnBrk="1" latinLnBrk="0" hangingPunct="1">
                <a:defRPr sz="2400" kern="1200">
                  <a:solidFill>
                    <a:schemeClr val="lt1"/>
                  </a:solidFill>
                  <a:latin typeface="+mn-lt"/>
                  <a:ea typeface="+mn-ea"/>
                  <a:cs typeface="+mn-cs"/>
                </a:defRPr>
              </a:lvl3pPr>
              <a:lvl4pPr marL="1828480" algn="l" defTabSz="1218987" rtl="0" eaLnBrk="1" latinLnBrk="0" hangingPunct="1">
                <a:defRPr sz="2400" kern="1200">
                  <a:solidFill>
                    <a:schemeClr val="lt1"/>
                  </a:solidFill>
                  <a:latin typeface="+mn-lt"/>
                  <a:ea typeface="+mn-ea"/>
                  <a:cs typeface="+mn-cs"/>
                </a:defRPr>
              </a:lvl4pPr>
              <a:lvl5pPr marL="2437973" algn="l" defTabSz="1218987" rtl="0" eaLnBrk="1" latinLnBrk="0" hangingPunct="1">
                <a:defRPr sz="2400" kern="1200">
                  <a:solidFill>
                    <a:schemeClr val="lt1"/>
                  </a:solidFill>
                  <a:latin typeface="+mn-lt"/>
                  <a:ea typeface="+mn-ea"/>
                  <a:cs typeface="+mn-cs"/>
                </a:defRPr>
              </a:lvl5pPr>
              <a:lvl6pPr marL="3047467" algn="l" defTabSz="1218987" rtl="0" eaLnBrk="1" latinLnBrk="0" hangingPunct="1">
                <a:defRPr sz="2400" kern="1200">
                  <a:solidFill>
                    <a:schemeClr val="lt1"/>
                  </a:solidFill>
                  <a:latin typeface="+mn-lt"/>
                  <a:ea typeface="+mn-ea"/>
                  <a:cs typeface="+mn-cs"/>
                </a:defRPr>
              </a:lvl6pPr>
              <a:lvl7pPr marL="3656960" algn="l" defTabSz="1218987" rtl="0" eaLnBrk="1" latinLnBrk="0" hangingPunct="1">
                <a:defRPr sz="2400" kern="1200">
                  <a:solidFill>
                    <a:schemeClr val="lt1"/>
                  </a:solidFill>
                  <a:latin typeface="+mn-lt"/>
                  <a:ea typeface="+mn-ea"/>
                  <a:cs typeface="+mn-cs"/>
                </a:defRPr>
              </a:lvl7pPr>
              <a:lvl8pPr marL="4266453" algn="l" defTabSz="1218987" rtl="0" eaLnBrk="1" latinLnBrk="0" hangingPunct="1">
                <a:defRPr sz="2400" kern="1200">
                  <a:solidFill>
                    <a:schemeClr val="lt1"/>
                  </a:solidFill>
                  <a:latin typeface="+mn-lt"/>
                  <a:ea typeface="+mn-ea"/>
                  <a:cs typeface="+mn-cs"/>
                </a:defRPr>
              </a:lvl8pPr>
              <a:lvl9pPr marL="4875947" algn="l" defTabSz="1218987" rtl="0" eaLnBrk="1" latinLnBrk="0" hangingPunct="1">
                <a:defRPr sz="2400" kern="1200">
                  <a:solidFill>
                    <a:schemeClr val="lt1"/>
                  </a:solidFill>
                  <a:latin typeface="+mn-lt"/>
                  <a:ea typeface="+mn-ea"/>
                  <a:cs typeface="+mn-cs"/>
                </a:defRPr>
              </a:lvl9pPr>
            </a:lstStyle>
            <a:p>
              <a:pPr algn="ctr"/>
              <a:endParaRPr lang="fr-FR" sz="2000"/>
            </a:p>
          </xdr:txBody>
        </xdr:sp>
      </xdr:grpSp>
      <xdr:grpSp>
        <xdr:nvGrpSpPr>
          <xdr:cNvPr id="67" name="Group 66">
            <a:extLst>
              <a:ext uri="{FF2B5EF4-FFF2-40B4-BE49-F238E27FC236}">
                <a16:creationId xmlns:a16="http://schemas.microsoft.com/office/drawing/2014/main" id="{00000000-0008-0000-0100-000043000000}"/>
              </a:ext>
            </a:extLst>
          </xdr:cNvPr>
          <xdr:cNvGrpSpPr/>
        </xdr:nvGrpSpPr>
        <xdr:grpSpPr>
          <a:xfrm>
            <a:off x="6063194" y="4283733"/>
            <a:ext cx="1677460" cy="157066"/>
            <a:chOff x="6074627" y="4034420"/>
            <a:chExt cx="1677460" cy="157066"/>
          </a:xfrm>
        </xdr:grpSpPr>
        <xdr:sp macro="" textlink="">
          <xdr:nvSpPr>
            <xdr:cNvPr id="77" name="TextBox 29">
              <a:extLst>
                <a:ext uri="{FF2B5EF4-FFF2-40B4-BE49-F238E27FC236}">
                  <a16:creationId xmlns:a16="http://schemas.microsoft.com/office/drawing/2014/main" id="{00000000-0008-0000-0100-00004D000000}"/>
                </a:ext>
              </a:extLst>
            </xdr:cNvPr>
            <xdr:cNvSpPr txBox="1"/>
          </xdr:nvSpPr>
          <xdr:spPr>
            <a:xfrm>
              <a:off x="6226576" y="4034420"/>
              <a:ext cx="1525511" cy="157066"/>
            </a:xfrm>
            <a:prstGeom prst="rect">
              <a:avLst/>
            </a:prstGeom>
            <a:noFill/>
            <a:ln>
              <a:noFill/>
            </a:ln>
          </xdr:spPr>
          <xdr:txBody>
            <a:bodyPr wrap="square" rtlCol="0">
              <a:spAutoFit/>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r>
                <a:rPr lang="fr-FR" sz="600"/>
                <a:t>Zone passant de sous pression à crise</a:t>
              </a:r>
            </a:p>
          </xdr:txBody>
        </xdr:sp>
        <xdr:sp macro="" textlink="">
          <xdr:nvSpPr>
            <xdr:cNvPr id="78" name="Rectangle 77">
              <a:extLst>
                <a:ext uri="{FF2B5EF4-FFF2-40B4-BE49-F238E27FC236}">
                  <a16:creationId xmlns:a16="http://schemas.microsoft.com/office/drawing/2014/main" id="{00000000-0008-0000-0100-00004E000000}"/>
                </a:ext>
              </a:extLst>
            </xdr:cNvPr>
            <xdr:cNvSpPr/>
          </xdr:nvSpPr>
          <xdr:spPr>
            <a:xfrm>
              <a:off x="6074627" y="4096348"/>
              <a:ext cx="152400" cy="76200"/>
            </a:xfrm>
            <a:prstGeom prst="rect">
              <a:avLst/>
            </a:prstGeom>
            <a:pattFill prst="wdDnDiag">
              <a:fgClr>
                <a:srgbClr val="FFC000"/>
              </a:fgClr>
              <a:bgClr>
                <a:srgbClr val="FF0000"/>
              </a:bgClr>
            </a:patt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1218987" rtl="0" eaLnBrk="1" latinLnBrk="0" hangingPunct="1">
                <a:defRPr sz="2400" kern="1200">
                  <a:solidFill>
                    <a:schemeClr val="lt1"/>
                  </a:solidFill>
                  <a:latin typeface="+mn-lt"/>
                  <a:ea typeface="+mn-ea"/>
                  <a:cs typeface="+mn-cs"/>
                </a:defRPr>
              </a:lvl1pPr>
              <a:lvl2pPr marL="609493" algn="l" defTabSz="1218987" rtl="0" eaLnBrk="1" latinLnBrk="0" hangingPunct="1">
                <a:defRPr sz="2400" kern="1200">
                  <a:solidFill>
                    <a:schemeClr val="lt1"/>
                  </a:solidFill>
                  <a:latin typeface="+mn-lt"/>
                  <a:ea typeface="+mn-ea"/>
                  <a:cs typeface="+mn-cs"/>
                </a:defRPr>
              </a:lvl2pPr>
              <a:lvl3pPr marL="1218987" algn="l" defTabSz="1218987" rtl="0" eaLnBrk="1" latinLnBrk="0" hangingPunct="1">
                <a:defRPr sz="2400" kern="1200">
                  <a:solidFill>
                    <a:schemeClr val="lt1"/>
                  </a:solidFill>
                  <a:latin typeface="+mn-lt"/>
                  <a:ea typeface="+mn-ea"/>
                  <a:cs typeface="+mn-cs"/>
                </a:defRPr>
              </a:lvl3pPr>
              <a:lvl4pPr marL="1828480" algn="l" defTabSz="1218987" rtl="0" eaLnBrk="1" latinLnBrk="0" hangingPunct="1">
                <a:defRPr sz="2400" kern="1200">
                  <a:solidFill>
                    <a:schemeClr val="lt1"/>
                  </a:solidFill>
                  <a:latin typeface="+mn-lt"/>
                  <a:ea typeface="+mn-ea"/>
                  <a:cs typeface="+mn-cs"/>
                </a:defRPr>
              </a:lvl4pPr>
              <a:lvl5pPr marL="2437973" algn="l" defTabSz="1218987" rtl="0" eaLnBrk="1" latinLnBrk="0" hangingPunct="1">
                <a:defRPr sz="2400" kern="1200">
                  <a:solidFill>
                    <a:schemeClr val="lt1"/>
                  </a:solidFill>
                  <a:latin typeface="+mn-lt"/>
                  <a:ea typeface="+mn-ea"/>
                  <a:cs typeface="+mn-cs"/>
                </a:defRPr>
              </a:lvl5pPr>
              <a:lvl6pPr marL="3047467" algn="l" defTabSz="1218987" rtl="0" eaLnBrk="1" latinLnBrk="0" hangingPunct="1">
                <a:defRPr sz="2400" kern="1200">
                  <a:solidFill>
                    <a:schemeClr val="lt1"/>
                  </a:solidFill>
                  <a:latin typeface="+mn-lt"/>
                  <a:ea typeface="+mn-ea"/>
                  <a:cs typeface="+mn-cs"/>
                </a:defRPr>
              </a:lvl6pPr>
              <a:lvl7pPr marL="3656960" algn="l" defTabSz="1218987" rtl="0" eaLnBrk="1" latinLnBrk="0" hangingPunct="1">
                <a:defRPr sz="2400" kern="1200">
                  <a:solidFill>
                    <a:schemeClr val="lt1"/>
                  </a:solidFill>
                  <a:latin typeface="+mn-lt"/>
                  <a:ea typeface="+mn-ea"/>
                  <a:cs typeface="+mn-cs"/>
                </a:defRPr>
              </a:lvl7pPr>
              <a:lvl8pPr marL="4266453" algn="l" defTabSz="1218987" rtl="0" eaLnBrk="1" latinLnBrk="0" hangingPunct="1">
                <a:defRPr sz="2400" kern="1200">
                  <a:solidFill>
                    <a:schemeClr val="lt1"/>
                  </a:solidFill>
                  <a:latin typeface="+mn-lt"/>
                  <a:ea typeface="+mn-ea"/>
                  <a:cs typeface="+mn-cs"/>
                </a:defRPr>
              </a:lvl8pPr>
              <a:lvl9pPr marL="4875947" algn="l" defTabSz="1218987" rtl="0" eaLnBrk="1" latinLnBrk="0" hangingPunct="1">
                <a:defRPr sz="2400" kern="1200">
                  <a:solidFill>
                    <a:schemeClr val="lt1"/>
                  </a:solidFill>
                  <a:latin typeface="+mn-lt"/>
                  <a:ea typeface="+mn-ea"/>
                  <a:cs typeface="+mn-cs"/>
                </a:defRPr>
              </a:lvl9pPr>
            </a:lstStyle>
            <a:p>
              <a:pPr algn="ctr"/>
              <a:endParaRPr lang="fr-FR" sz="2000"/>
            </a:p>
          </xdr:txBody>
        </xdr:sp>
      </xdr:grpSp>
      <xdr:grpSp>
        <xdr:nvGrpSpPr>
          <xdr:cNvPr id="68" name="Group 67">
            <a:extLst>
              <a:ext uri="{FF2B5EF4-FFF2-40B4-BE49-F238E27FC236}">
                <a16:creationId xmlns:a16="http://schemas.microsoft.com/office/drawing/2014/main" id="{00000000-0008-0000-0100-000044000000}"/>
              </a:ext>
            </a:extLst>
          </xdr:cNvPr>
          <xdr:cNvGrpSpPr/>
        </xdr:nvGrpSpPr>
        <xdr:grpSpPr>
          <a:xfrm>
            <a:off x="6063194" y="4399335"/>
            <a:ext cx="1719517" cy="157066"/>
            <a:chOff x="6074627" y="4034420"/>
            <a:chExt cx="1719517" cy="157066"/>
          </a:xfrm>
        </xdr:grpSpPr>
        <xdr:sp macro="" textlink="">
          <xdr:nvSpPr>
            <xdr:cNvPr id="75" name="TextBox 32">
              <a:extLst>
                <a:ext uri="{FF2B5EF4-FFF2-40B4-BE49-F238E27FC236}">
                  <a16:creationId xmlns:a16="http://schemas.microsoft.com/office/drawing/2014/main" id="{00000000-0008-0000-0100-00004B000000}"/>
                </a:ext>
              </a:extLst>
            </xdr:cNvPr>
            <xdr:cNvSpPr txBox="1"/>
          </xdr:nvSpPr>
          <xdr:spPr>
            <a:xfrm>
              <a:off x="6226576" y="4034420"/>
              <a:ext cx="1567568" cy="157066"/>
            </a:xfrm>
            <a:prstGeom prst="rect">
              <a:avLst/>
            </a:prstGeom>
            <a:noFill/>
            <a:ln>
              <a:noFill/>
            </a:ln>
          </xdr:spPr>
          <xdr:txBody>
            <a:bodyPr wrap="square" rtlCol="0">
              <a:spAutoFit/>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r>
                <a:rPr lang="fr-FR" sz="600"/>
                <a:t>Zone passant de la phase minimale</a:t>
              </a:r>
              <a:r>
                <a:rPr lang="fr-FR" sz="600" baseline="0"/>
                <a:t> à sous pression</a:t>
              </a:r>
              <a:endParaRPr lang="fr-FR" sz="600"/>
            </a:p>
          </xdr:txBody>
        </xdr:sp>
        <xdr:sp macro="" textlink="">
          <xdr:nvSpPr>
            <xdr:cNvPr id="76" name="Rectangle 75">
              <a:extLst>
                <a:ext uri="{FF2B5EF4-FFF2-40B4-BE49-F238E27FC236}">
                  <a16:creationId xmlns:a16="http://schemas.microsoft.com/office/drawing/2014/main" id="{00000000-0008-0000-0100-00004C000000}"/>
                </a:ext>
              </a:extLst>
            </xdr:cNvPr>
            <xdr:cNvSpPr/>
          </xdr:nvSpPr>
          <xdr:spPr>
            <a:xfrm>
              <a:off x="6074627" y="4096348"/>
              <a:ext cx="152400" cy="76200"/>
            </a:xfrm>
            <a:prstGeom prst="rect">
              <a:avLst/>
            </a:prstGeom>
            <a:pattFill prst="wdDnDiag">
              <a:fgClr>
                <a:srgbClr val="FFC000"/>
              </a:fgClr>
              <a:bgClr>
                <a:srgbClr val="00B050"/>
              </a:bgClr>
            </a:patt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1218987" rtl="0" eaLnBrk="1" latinLnBrk="0" hangingPunct="1">
                <a:defRPr sz="2400" kern="1200">
                  <a:solidFill>
                    <a:schemeClr val="lt1"/>
                  </a:solidFill>
                  <a:latin typeface="+mn-lt"/>
                  <a:ea typeface="+mn-ea"/>
                  <a:cs typeface="+mn-cs"/>
                </a:defRPr>
              </a:lvl1pPr>
              <a:lvl2pPr marL="609493" algn="l" defTabSz="1218987" rtl="0" eaLnBrk="1" latinLnBrk="0" hangingPunct="1">
                <a:defRPr sz="2400" kern="1200">
                  <a:solidFill>
                    <a:schemeClr val="lt1"/>
                  </a:solidFill>
                  <a:latin typeface="+mn-lt"/>
                  <a:ea typeface="+mn-ea"/>
                  <a:cs typeface="+mn-cs"/>
                </a:defRPr>
              </a:lvl2pPr>
              <a:lvl3pPr marL="1218987" algn="l" defTabSz="1218987" rtl="0" eaLnBrk="1" latinLnBrk="0" hangingPunct="1">
                <a:defRPr sz="2400" kern="1200">
                  <a:solidFill>
                    <a:schemeClr val="lt1"/>
                  </a:solidFill>
                  <a:latin typeface="+mn-lt"/>
                  <a:ea typeface="+mn-ea"/>
                  <a:cs typeface="+mn-cs"/>
                </a:defRPr>
              </a:lvl3pPr>
              <a:lvl4pPr marL="1828480" algn="l" defTabSz="1218987" rtl="0" eaLnBrk="1" latinLnBrk="0" hangingPunct="1">
                <a:defRPr sz="2400" kern="1200">
                  <a:solidFill>
                    <a:schemeClr val="lt1"/>
                  </a:solidFill>
                  <a:latin typeface="+mn-lt"/>
                  <a:ea typeface="+mn-ea"/>
                  <a:cs typeface="+mn-cs"/>
                </a:defRPr>
              </a:lvl4pPr>
              <a:lvl5pPr marL="2437973" algn="l" defTabSz="1218987" rtl="0" eaLnBrk="1" latinLnBrk="0" hangingPunct="1">
                <a:defRPr sz="2400" kern="1200">
                  <a:solidFill>
                    <a:schemeClr val="lt1"/>
                  </a:solidFill>
                  <a:latin typeface="+mn-lt"/>
                  <a:ea typeface="+mn-ea"/>
                  <a:cs typeface="+mn-cs"/>
                </a:defRPr>
              </a:lvl5pPr>
              <a:lvl6pPr marL="3047467" algn="l" defTabSz="1218987" rtl="0" eaLnBrk="1" latinLnBrk="0" hangingPunct="1">
                <a:defRPr sz="2400" kern="1200">
                  <a:solidFill>
                    <a:schemeClr val="lt1"/>
                  </a:solidFill>
                  <a:latin typeface="+mn-lt"/>
                  <a:ea typeface="+mn-ea"/>
                  <a:cs typeface="+mn-cs"/>
                </a:defRPr>
              </a:lvl6pPr>
              <a:lvl7pPr marL="3656960" algn="l" defTabSz="1218987" rtl="0" eaLnBrk="1" latinLnBrk="0" hangingPunct="1">
                <a:defRPr sz="2400" kern="1200">
                  <a:solidFill>
                    <a:schemeClr val="lt1"/>
                  </a:solidFill>
                  <a:latin typeface="+mn-lt"/>
                  <a:ea typeface="+mn-ea"/>
                  <a:cs typeface="+mn-cs"/>
                </a:defRPr>
              </a:lvl7pPr>
              <a:lvl8pPr marL="4266453" algn="l" defTabSz="1218987" rtl="0" eaLnBrk="1" latinLnBrk="0" hangingPunct="1">
                <a:defRPr sz="2400" kern="1200">
                  <a:solidFill>
                    <a:schemeClr val="lt1"/>
                  </a:solidFill>
                  <a:latin typeface="+mn-lt"/>
                  <a:ea typeface="+mn-ea"/>
                  <a:cs typeface="+mn-cs"/>
                </a:defRPr>
              </a:lvl8pPr>
              <a:lvl9pPr marL="4875947" algn="l" defTabSz="1218987" rtl="0" eaLnBrk="1" latinLnBrk="0" hangingPunct="1">
                <a:defRPr sz="2400" kern="1200">
                  <a:solidFill>
                    <a:schemeClr val="lt1"/>
                  </a:solidFill>
                  <a:latin typeface="+mn-lt"/>
                  <a:ea typeface="+mn-ea"/>
                  <a:cs typeface="+mn-cs"/>
                </a:defRPr>
              </a:lvl9pPr>
            </a:lstStyle>
            <a:p>
              <a:pPr algn="ctr"/>
              <a:endParaRPr lang="fr-FR" sz="2000"/>
            </a:p>
          </xdr:txBody>
        </xdr:sp>
      </xdr:grpSp>
    </xdr:grpSp>
    <xdr:clientData/>
  </xdr:twoCellAnchor>
  <xdr:twoCellAnchor editAs="oneCell">
    <xdr:from>
      <xdr:col>26</xdr:col>
      <xdr:colOff>86102</xdr:colOff>
      <xdr:row>69</xdr:row>
      <xdr:rowOff>35613</xdr:rowOff>
    </xdr:from>
    <xdr:to>
      <xdr:col>39</xdr:col>
      <xdr:colOff>40821</xdr:colOff>
      <xdr:row>83</xdr:row>
      <xdr:rowOff>6350</xdr:rowOff>
    </xdr:to>
    <xdr:pic>
      <xdr:nvPicPr>
        <xdr:cNvPr id="99" name="Picture 98">
          <a:extLst>
            <a:ext uri="{FF2B5EF4-FFF2-40B4-BE49-F238E27FC236}">
              <a16:creationId xmlns:a16="http://schemas.microsoft.com/office/drawing/2014/main" id="{00000000-0008-0000-0100-000063000000}"/>
            </a:ext>
          </a:extLst>
        </xdr:cNvPr>
        <xdr:cNvPicPr>
          <a:picLocks noChangeAspect="1"/>
        </xdr:cNvPicPr>
      </xdr:nvPicPr>
      <xdr:blipFill>
        <a:blip xmlns:r="http://schemas.openxmlformats.org/officeDocument/2006/relationships" r:embed="rId10"/>
        <a:stretch>
          <a:fillRect/>
        </a:stretch>
      </xdr:blipFill>
      <xdr:spPr>
        <a:xfrm>
          <a:off x="4645402" y="10551213"/>
          <a:ext cx="2301044" cy="1393137"/>
        </a:xfrm>
        <a:prstGeom prst="rect">
          <a:avLst/>
        </a:prstGeom>
      </xdr:spPr>
    </xdr:pic>
    <xdr:clientData/>
  </xdr:twoCellAnchor>
  <xdr:twoCellAnchor>
    <xdr:from>
      <xdr:col>23</xdr:col>
      <xdr:colOff>0</xdr:colOff>
      <xdr:row>84</xdr:row>
      <xdr:rowOff>139699</xdr:rowOff>
    </xdr:from>
    <xdr:to>
      <xdr:col>38</xdr:col>
      <xdr:colOff>129267</xdr:colOff>
      <xdr:row>125</xdr:row>
      <xdr:rowOff>4</xdr:rowOff>
    </xdr:to>
    <xdr:grpSp>
      <xdr:nvGrpSpPr>
        <xdr:cNvPr id="100" name="Group 99">
          <a:extLst>
            <a:ext uri="{FF2B5EF4-FFF2-40B4-BE49-F238E27FC236}">
              <a16:creationId xmlns:a16="http://schemas.microsoft.com/office/drawing/2014/main" id="{00000000-0008-0000-0100-000064000000}"/>
            </a:ext>
          </a:extLst>
        </xdr:cNvPr>
        <xdr:cNvGrpSpPr/>
      </xdr:nvGrpSpPr>
      <xdr:grpSpPr>
        <a:xfrm>
          <a:off x="4071938" y="12145962"/>
          <a:ext cx="2815317" cy="2508255"/>
          <a:chOff x="4424135" y="2177143"/>
          <a:chExt cx="3483185" cy="2503711"/>
        </a:xfrm>
      </xdr:grpSpPr>
      <xdr:grpSp>
        <xdr:nvGrpSpPr>
          <xdr:cNvPr id="101" name="Group 100">
            <a:extLst>
              <a:ext uri="{FF2B5EF4-FFF2-40B4-BE49-F238E27FC236}">
                <a16:creationId xmlns:a16="http://schemas.microsoft.com/office/drawing/2014/main" id="{00000000-0008-0000-0100-000065000000}"/>
              </a:ext>
            </a:extLst>
          </xdr:cNvPr>
          <xdr:cNvGrpSpPr/>
        </xdr:nvGrpSpPr>
        <xdr:grpSpPr>
          <a:xfrm>
            <a:off x="4424135" y="2177143"/>
            <a:ext cx="3340553" cy="2503711"/>
            <a:chOff x="0" y="0"/>
            <a:chExt cx="6072566" cy="4445212"/>
          </a:xfrm>
          <a:solidFill>
            <a:schemeClr val="bg1">
              <a:lumMod val="85000"/>
            </a:schemeClr>
          </a:solidFill>
        </xdr:grpSpPr>
        <xdr:sp macro="" textlink="">
          <xdr:nvSpPr>
            <xdr:cNvPr id="111" name="Freeform 5">
              <a:extLst>
                <a:ext uri="{FF2B5EF4-FFF2-40B4-BE49-F238E27FC236}">
                  <a16:creationId xmlns:a16="http://schemas.microsoft.com/office/drawing/2014/main" id="{00000000-0008-0000-0100-00006F000000}"/>
                </a:ext>
              </a:extLst>
            </xdr:cNvPr>
            <xdr:cNvSpPr>
              <a:spLocks/>
            </xdr:cNvSpPr>
          </xdr:nvSpPr>
          <xdr:spPr bwMode="auto">
            <a:xfrm>
              <a:off x="2796214" y="867790"/>
              <a:ext cx="1290863" cy="1176732"/>
            </a:xfrm>
            <a:custGeom>
              <a:avLst/>
              <a:gdLst>
                <a:gd name="T0" fmla="*/ 48 w 656"/>
                <a:gd name="T1" fmla="*/ 121 h 598"/>
                <a:gd name="T2" fmla="*/ 4 w 656"/>
                <a:gd name="T3" fmla="*/ 145 h 598"/>
                <a:gd name="T4" fmla="*/ 15 w 656"/>
                <a:gd name="T5" fmla="*/ 201 h 598"/>
                <a:gd name="T6" fmla="*/ 21 w 656"/>
                <a:gd name="T7" fmla="*/ 259 h 598"/>
                <a:gd name="T8" fmla="*/ 43 w 656"/>
                <a:gd name="T9" fmla="*/ 276 h 598"/>
                <a:gd name="T10" fmla="*/ 62 w 656"/>
                <a:gd name="T11" fmla="*/ 306 h 598"/>
                <a:gd name="T12" fmla="*/ 54 w 656"/>
                <a:gd name="T13" fmla="*/ 332 h 598"/>
                <a:gd name="T14" fmla="*/ 72 w 656"/>
                <a:gd name="T15" fmla="*/ 352 h 598"/>
                <a:gd name="T16" fmla="*/ 91 w 656"/>
                <a:gd name="T17" fmla="*/ 374 h 598"/>
                <a:gd name="T18" fmla="*/ 102 w 656"/>
                <a:gd name="T19" fmla="*/ 375 h 598"/>
                <a:gd name="T20" fmla="*/ 108 w 656"/>
                <a:gd name="T21" fmla="*/ 378 h 598"/>
                <a:gd name="T22" fmla="*/ 120 w 656"/>
                <a:gd name="T23" fmla="*/ 383 h 598"/>
                <a:gd name="T24" fmla="*/ 147 w 656"/>
                <a:gd name="T25" fmla="*/ 387 h 598"/>
                <a:gd name="T26" fmla="*/ 127 w 656"/>
                <a:gd name="T27" fmla="*/ 423 h 598"/>
                <a:gd name="T28" fmla="*/ 154 w 656"/>
                <a:gd name="T29" fmla="*/ 439 h 598"/>
                <a:gd name="T30" fmla="*/ 191 w 656"/>
                <a:gd name="T31" fmla="*/ 442 h 598"/>
                <a:gd name="T32" fmla="*/ 207 w 656"/>
                <a:gd name="T33" fmla="*/ 455 h 598"/>
                <a:gd name="T34" fmla="*/ 258 w 656"/>
                <a:gd name="T35" fmla="*/ 474 h 598"/>
                <a:gd name="T36" fmla="*/ 283 w 656"/>
                <a:gd name="T37" fmla="*/ 506 h 598"/>
                <a:gd name="T38" fmla="*/ 290 w 656"/>
                <a:gd name="T39" fmla="*/ 510 h 598"/>
                <a:gd name="T40" fmla="*/ 285 w 656"/>
                <a:gd name="T41" fmla="*/ 523 h 598"/>
                <a:gd name="T42" fmla="*/ 291 w 656"/>
                <a:gd name="T43" fmla="*/ 532 h 598"/>
                <a:gd name="T44" fmla="*/ 294 w 656"/>
                <a:gd name="T45" fmla="*/ 520 h 598"/>
                <a:gd name="T46" fmla="*/ 303 w 656"/>
                <a:gd name="T47" fmla="*/ 515 h 598"/>
                <a:gd name="T48" fmla="*/ 314 w 656"/>
                <a:gd name="T49" fmla="*/ 519 h 598"/>
                <a:gd name="T50" fmla="*/ 374 w 656"/>
                <a:gd name="T51" fmla="*/ 560 h 598"/>
                <a:gd name="T52" fmla="*/ 415 w 656"/>
                <a:gd name="T53" fmla="*/ 569 h 598"/>
                <a:gd name="T54" fmla="*/ 442 w 656"/>
                <a:gd name="T55" fmla="*/ 538 h 598"/>
                <a:gd name="T56" fmla="*/ 461 w 656"/>
                <a:gd name="T57" fmla="*/ 513 h 598"/>
                <a:gd name="T58" fmla="*/ 485 w 656"/>
                <a:gd name="T59" fmla="*/ 526 h 598"/>
                <a:gd name="T60" fmla="*/ 493 w 656"/>
                <a:gd name="T61" fmla="*/ 582 h 598"/>
                <a:gd name="T62" fmla="*/ 581 w 656"/>
                <a:gd name="T63" fmla="*/ 597 h 598"/>
                <a:gd name="T64" fmla="*/ 656 w 656"/>
                <a:gd name="T65" fmla="*/ 527 h 598"/>
                <a:gd name="T66" fmla="*/ 646 w 656"/>
                <a:gd name="T67" fmla="*/ 501 h 598"/>
                <a:gd name="T68" fmla="*/ 623 w 656"/>
                <a:gd name="T69" fmla="*/ 449 h 598"/>
                <a:gd name="T70" fmla="*/ 602 w 656"/>
                <a:gd name="T71" fmla="*/ 419 h 598"/>
                <a:gd name="T72" fmla="*/ 590 w 656"/>
                <a:gd name="T73" fmla="*/ 389 h 598"/>
                <a:gd name="T74" fmla="*/ 612 w 656"/>
                <a:gd name="T75" fmla="*/ 321 h 598"/>
                <a:gd name="T76" fmla="*/ 614 w 656"/>
                <a:gd name="T77" fmla="*/ 279 h 598"/>
                <a:gd name="T78" fmla="*/ 620 w 656"/>
                <a:gd name="T79" fmla="*/ 234 h 598"/>
                <a:gd name="T80" fmla="*/ 643 w 656"/>
                <a:gd name="T81" fmla="*/ 198 h 598"/>
                <a:gd name="T82" fmla="*/ 637 w 656"/>
                <a:gd name="T83" fmla="*/ 174 h 598"/>
                <a:gd name="T84" fmla="*/ 647 w 656"/>
                <a:gd name="T85" fmla="*/ 140 h 598"/>
                <a:gd name="T86" fmla="*/ 590 w 656"/>
                <a:gd name="T87" fmla="*/ 126 h 598"/>
                <a:gd name="T88" fmla="*/ 559 w 656"/>
                <a:gd name="T89" fmla="*/ 91 h 598"/>
                <a:gd name="T90" fmla="*/ 528 w 656"/>
                <a:gd name="T91" fmla="*/ 37 h 598"/>
                <a:gd name="T92" fmla="*/ 496 w 656"/>
                <a:gd name="T93" fmla="*/ 19 h 598"/>
                <a:gd name="T94" fmla="*/ 484 w 656"/>
                <a:gd name="T95" fmla="*/ 4 h 598"/>
                <a:gd name="T96" fmla="*/ 456 w 656"/>
                <a:gd name="T97" fmla="*/ 19 h 598"/>
                <a:gd name="T98" fmla="*/ 322 w 656"/>
                <a:gd name="T99" fmla="*/ 73 h 598"/>
                <a:gd name="T100" fmla="*/ 264 w 656"/>
                <a:gd name="T101" fmla="*/ 84 h 598"/>
                <a:gd name="T102" fmla="*/ 213 w 656"/>
                <a:gd name="T103" fmla="*/ 91 h 598"/>
                <a:gd name="T104" fmla="*/ 180 w 656"/>
                <a:gd name="T105" fmla="*/ 81 h 598"/>
                <a:gd name="T106" fmla="*/ 139 w 656"/>
                <a:gd name="T107" fmla="*/ 35 h 598"/>
                <a:gd name="T108" fmla="*/ 87 w 656"/>
                <a:gd name="T109" fmla="*/ 45 h 598"/>
                <a:gd name="T110" fmla="*/ 54 w 656"/>
                <a:gd name="T111" fmla="*/ 98 h 59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656" h="598">
                  <a:moveTo>
                    <a:pt x="58" y="104"/>
                  </a:moveTo>
                  <a:lnTo>
                    <a:pt x="58" y="115"/>
                  </a:lnTo>
                  <a:lnTo>
                    <a:pt x="48" y="121"/>
                  </a:lnTo>
                  <a:lnTo>
                    <a:pt x="34" y="125"/>
                  </a:lnTo>
                  <a:lnTo>
                    <a:pt x="18" y="133"/>
                  </a:lnTo>
                  <a:lnTo>
                    <a:pt x="4" y="145"/>
                  </a:lnTo>
                  <a:lnTo>
                    <a:pt x="0" y="162"/>
                  </a:lnTo>
                  <a:lnTo>
                    <a:pt x="1" y="170"/>
                  </a:lnTo>
                  <a:lnTo>
                    <a:pt x="15" y="201"/>
                  </a:lnTo>
                  <a:lnTo>
                    <a:pt x="14" y="240"/>
                  </a:lnTo>
                  <a:lnTo>
                    <a:pt x="15" y="250"/>
                  </a:lnTo>
                  <a:lnTo>
                    <a:pt x="21" y="259"/>
                  </a:lnTo>
                  <a:lnTo>
                    <a:pt x="31" y="269"/>
                  </a:lnTo>
                  <a:lnTo>
                    <a:pt x="33" y="275"/>
                  </a:lnTo>
                  <a:lnTo>
                    <a:pt x="43" y="276"/>
                  </a:lnTo>
                  <a:lnTo>
                    <a:pt x="52" y="282"/>
                  </a:lnTo>
                  <a:lnTo>
                    <a:pt x="58" y="295"/>
                  </a:lnTo>
                  <a:lnTo>
                    <a:pt x="62" y="306"/>
                  </a:lnTo>
                  <a:lnTo>
                    <a:pt x="62" y="317"/>
                  </a:lnTo>
                  <a:lnTo>
                    <a:pt x="59" y="325"/>
                  </a:lnTo>
                  <a:lnTo>
                    <a:pt x="54" y="332"/>
                  </a:lnTo>
                  <a:lnTo>
                    <a:pt x="53" y="337"/>
                  </a:lnTo>
                  <a:lnTo>
                    <a:pt x="56" y="340"/>
                  </a:lnTo>
                  <a:lnTo>
                    <a:pt x="72" y="352"/>
                  </a:lnTo>
                  <a:lnTo>
                    <a:pt x="80" y="362"/>
                  </a:lnTo>
                  <a:lnTo>
                    <a:pt x="86" y="371"/>
                  </a:lnTo>
                  <a:lnTo>
                    <a:pt x="91" y="374"/>
                  </a:lnTo>
                  <a:lnTo>
                    <a:pt x="97" y="372"/>
                  </a:lnTo>
                  <a:lnTo>
                    <a:pt x="101" y="372"/>
                  </a:lnTo>
                  <a:lnTo>
                    <a:pt x="102" y="375"/>
                  </a:lnTo>
                  <a:lnTo>
                    <a:pt x="103" y="379"/>
                  </a:lnTo>
                  <a:lnTo>
                    <a:pt x="105" y="380"/>
                  </a:lnTo>
                  <a:lnTo>
                    <a:pt x="108" y="378"/>
                  </a:lnTo>
                  <a:lnTo>
                    <a:pt x="110" y="376"/>
                  </a:lnTo>
                  <a:lnTo>
                    <a:pt x="113" y="376"/>
                  </a:lnTo>
                  <a:lnTo>
                    <a:pt x="120" y="383"/>
                  </a:lnTo>
                  <a:lnTo>
                    <a:pt x="125" y="386"/>
                  </a:lnTo>
                  <a:lnTo>
                    <a:pt x="144" y="387"/>
                  </a:lnTo>
                  <a:lnTo>
                    <a:pt x="147" y="387"/>
                  </a:lnTo>
                  <a:lnTo>
                    <a:pt x="136" y="406"/>
                  </a:lnTo>
                  <a:lnTo>
                    <a:pt x="131" y="420"/>
                  </a:lnTo>
                  <a:lnTo>
                    <a:pt x="127" y="423"/>
                  </a:lnTo>
                  <a:lnTo>
                    <a:pt x="134" y="427"/>
                  </a:lnTo>
                  <a:lnTo>
                    <a:pt x="144" y="434"/>
                  </a:lnTo>
                  <a:lnTo>
                    <a:pt x="154" y="439"/>
                  </a:lnTo>
                  <a:lnTo>
                    <a:pt x="163" y="438"/>
                  </a:lnTo>
                  <a:lnTo>
                    <a:pt x="177" y="439"/>
                  </a:lnTo>
                  <a:lnTo>
                    <a:pt x="191" y="442"/>
                  </a:lnTo>
                  <a:lnTo>
                    <a:pt x="198" y="442"/>
                  </a:lnTo>
                  <a:lnTo>
                    <a:pt x="202" y="448"/>
                  </a:lnTo>
                  <a:lnTo>
                    <a:pt x="207" y="455"/>
                  </a:lnTo>
                  <a:lnTo>
                    <a:pt x="219" y="459"/>
                  </a:lnTo>
                  <a:lnTo>
                    <a:pt x="238" y="464"/>
                  </a:lnTo>
                  <a:lnTo>
                    <a:pt x="258" y="474"/>
                  </a:lnTo>
                  <a:lnTo>
                    <a:pt x="276" y="488"/>
                  </a:lnTo>
                  <a:lnTo>
                    <a:pt x="284" y="501"/>
                  </a:lnTo>
                  <a:lnTo>
                    <a:pt x="283" y="506"/>
                  </a:lnTo>
                  <a:lnTo>
                    <a:pt x="285" y="507"/>
                  </a:lnTo>
                  <a:lnTo>
                    <a:pt x="288" y="508"/>
                  </a:lnTo>
                  <a:lnTo>
                    <a:pt x="290" y="510"/>
                  </a:lnTo>
                  <a:lnTo>
                    <a:pt x="292" y="515"/>
                  </a:lnTo>
                  <a:lnTo>
                    <a:pt x="289" y="519"/>
                  </a:lnTo>
                  <a:lnTo>
                    <a:pt x="285" y="523"/>
                  </a:lnTo>
                  <a:lnTo>
                    <a:pt x="282" y="527"/>
                  </a:lnTo>
                  <a:lnTo>
                    <a:pt x="286" y="531"/>
                  </a:lnTo>
                  <a:lnTo>
                    <a:pt x="291" y="532"/>
                  </a:lnTo>
                  <a:lnTo>
                    <a:pt x="294" y="528"/>
                  </a:lnTo>
                  <a:lnTo>
                    <a:pt x="294" y="524"/>
                  </a:lnTo>
                  <a:lnTo>
                    <a:pt x="294" y="520"/>
                  </a:lnTo>
                  <a:lnTo>
                    <a:pt x="296" y="517"/>
                  </a:lnTo>
                  <a:lnTo>
                    <a:pt x="299" y="515"/>
                  </a:lnTo>
                  <a:lnTo>
                    <a:pt x="303" y="515"/>
                  </a:lnTo>
                  <a:lnTo>
                    <a:pt x="307" y="517"/>
                  </a:lnTo>
                  <a:lnTo>
                    <a:pt x="308" y="519"/>
                  </a:lnTo>
                  <a:lnTo>
                    <a:pt x="314" y="519"/>
                  </a:lnTo>
                  <a:lnTo>
                    <a:pt x="331" y="518"/>
                  </a:lnTo>
                  <a:lnTo>
                    <a:pt x="348" y="527"/>
                  </a:lnTo>
                  <a:lnTo>
                    <a:pt x="374" y="560"/>
                  </a:lnTo>
                  <a:lnTo>
                    <a:pt x="394" y="571"/>
                  </a:lnTo>
                  <a:lnTo>
                    <a:pt x="405" y="574"/>
                  </a:lnTo>
                  <a:lnTo>
                    <a:pt x="415" y="569"/>
                  </a:lnTo>
                  <a:lnTo>
                    <a:pt x="430" y="559"/>
                  </a:lnTo>
                  <a:lnTo>
                    <a:pt x="442" y="547"/>
                  </a:lnTo>
                  <a:lnTo>
                    <a:pt x="442" y="538"/>
                  </a:lnTo>
                  <a:lnTo>
                    <a:pt x="440" y="524"/>
                  </a:lnTo>
                  <a:lnTo>
                    <a:pt x="446" y="515"/>
                  </a:lnTo>
                  <a:lnTo>
                    <a:pt x="461" y="513"/>
                  </a:lnTo>
                  <a:lnTo>
                    <a:pt x="471" y="514"/>
                  </a:lnTo>
                  <a:lnTo>
                    <a:pt x="475" y="515"/>
                  </a:lnTo>
                  <a:lnTo>
                    <a:pt x="485" y="526"/>
                  </a:lnTo>
                  <a:lnTo>
                    <a:pt x="493" y="546"/>
                  </a:lnTo>
                  <a:lnTo>
                    <a:pt x="493" y="574"/>
                  </a:lnTo>
                  <a:lnTo>
                    <a:pt x="493" y="582"/>
                  </a:lnTo>
                  <a:lnTo>
                    <a:pt x="498" y="582"/>
                  </a:lnTo>
                  <a:lnTo>
                    <a:pt x="562" y="598"/>
                  </a:lnTo>
                  <a:lnTo>
                    <a:pt x="581" y="597"/>
                  </a:lnTo>
                  <a:lnTo>
                    <a:pt x="652" y="560"/>
                  </a:lnTo>
                  <a:lnTo>
                    <a:pt x="656" y="543"/>
                  </a:lnTo>
                  <a:lnTo>
                    <a:pt x="656" y="527"/>
                  </a:lnTo>
                  <a:lnTo>
                    <a:pt x="651" y="513"/>
                  </a:lnTo>
                  <a:lnTo>
                    <a:pt x="648" y="506"/>
                  </a:lnTo>
                  <a:lnTo>
                    <a:pt x="646" y="501"/>
                  </a:lnTo>
                  <a:lnTo>
                    <a:pt x="655" y="469"/>
                  </a:lnTo>
                  <a:lnTo>
                    <a:pt x="640" y="458"/>
                  </a:lnTo>
                  <a:lnTo>
                    <a:pt x="623" y="449"/>
                  </a:lnTo>
                  <a:lnTo>
                    <a:pt x="614" y="443"/>
                  </a:lnTo>
                  <a:lnTo>
                    <a:pt x="607" y="433"/>
                  </a:lnTo>
                  <a:lnTo>
                    <a:pt x="602" y="419"/>
                  </a:lnTo>
                  <a:lnTo>
                    <a:pt x="599" y="413"/>
                  </a:lnTo>
                  <a:lnTo>
                    <a:pt x="592" y="399"/>
                  </a:lnTo>
                  <a:lnTo>
                    <a:pt x="590" y="389"/>
                  </a:lnTo>
                  <a:lnTo>
                    <a:pt x="592" y="354"/>
                  </a:lnTo>
                  <a:lnTo>
                    <a:pt x="600" y="336"/>
                  </a:lnTo>
                  <a:lnTo>
                    <a:pt x="612" y="321"/>
                  </a:lnTo>
                  <a:lnTo>
                    <a:pt x="615" y="309"/>
                  </a:lnTo>
                  <a:lnTo>
                    <a:pt x="610" y="295"/>
                  </a:lnTo>
                  <a:lnTo>
                    <a:pt x="614" y="279"/>
                  </a:lnTo>
                  <a:lnTo>
                    <a:pt x="624" y="260"/>
                  </a:lnTo>
                  <a:lnTo>
                    <a:pt x="626" y="243"/>
                  </a:lnTo>
                  <a:lnTo>
                    <a:pt x="620" y="234"/>
                  </a:lnTo>
                  <a:lnTo>
                    <a:pt x="618" y="220"/>
                  </a:lnTo>
                  <a:lnTo>
                    <a:pt x="629" y="206"/>
                  </a:lnTo>
                  <a:lnTo>
                    <a:pt x="643" y="198"/>
                  </a:lnTo>
                  <a:lnTo>
                    <a:pt x="646" y="192"/>
                  </a:lnTo>
                  <a:lnTo>
                    <a:pt x="645" y="189"/>
                  </a:lnTo>
                  <a:lnTo>
                    <a:pt x="637" y="174"/>
                  </a:lnTo>
                  <a:lnTo>
                    <a:pt x="639" y="162"/>
                  </a:lnTo>
                  <a:lnTo>
                    <a:pt x="646" y="152"/>
                  </a:lnTo>
                  <a:lnTo>
                    <a:pt x="647" y="140"/>
                  </a:lnTo>
                  <a:lnTo>
                    <a:pt x="630" y="136"/>
                  </a:lnTo>
                  <a:lnTo>
                    <a:pt x="604" y="134"/>
                  </a:lnTo>
                  <a:lnTo>
                    <a:pt x="590" y="126"/>
                  </a:lnTo>
                  <a:lnTo>
                    <a:pt x="579" y="114"/>
                  </a:lnTo>
                  <a:lnTo>
                    <a:pt x="568" y="105"/>
                  </a:lnTo>
                  <a:lnTo>
                    <a:pt x="559" y="91"/>
                  </a:lnTo>
                  <a:lnTo>
                    <a:pt x="556" y="74"/>
                  </a:lnTo>
                  <a:lnTo>
                    <a:pt x="551" y="60"/>
                  </a:lnTo>
                  <a:lnTo>
                    <a:pt x="528" y="37"/>
                  </a:lnTo>
                  <a:lnTo>
                    <a:pt x="517" y="28"/>
                  </a:lnTo>
                  <a:lnTo>
                    <a:pt x="503" y="21"/>
                  </a:lnTo>
                  <a:lnTo>
                    <a:pt x="496" y="19"/>
                  </a:lnTo>
                  <a:lnTo>
                    <a:pt x="493" y="16"/>
                  </a:lnTo>
                  <a:lnTo>
                    <a:pt x="487" y="11"/>
                  </a:lnTo>
                  <a:lnTo>
                    <a:pt x="484" y="4"/>
                  </a:lnTo>
                  <a:lnTo>
                    <a:pt x="482" y="0"/>
                  </a:lnTo>
                  <a:lnTo>
                    <a:pt x="476" y="0"/>
                  </a:lnTo>
                  <a:lnTo>
                    <a:pt x="456" y="19"/>
                  </a:lnTo>
                  <a:lnTo>
                    <a:pt x="400" y="48"/>
                  </a:lnTo>
                  <a:lnTo>
                    <a:pt x="351" y="58"/>
                  </a:lnTo>
                  <a:lnTo>
                    <a:pt x="322" y="73"/>
                  </a:lnTo>
                  <a:lnTo>
                    <a:pt x="314" y="71"/>
                  </a:lnTo>
                  <a:lnTo>
                    <a:pt x="283" y="83"/>
                  </a:lnTo>
                  <a:lnTo>
                    <a:pt x="264" y="84"/>
                  </a:lnTo>
                  <a:lnTo>
                    <a:pt x="246" y="86"/>
                  </a:lnTo>
                  <a:lnTo>
                    <a:pt x="229" y="90"/>
                  </a:lnTo>
                  <a:lnTo>
                    <a:pt x="213" y="91"/>
                  </a:lnTo>
                  <a:lnTo>
                    <a:pt x="211" y="89"/>
                  </a:lnTo>
                  <a:lnTo>
                    <a:pt x="199" y="86"/>
                  </a:lnTo>
                  <a:lnTo>
                    <a:pt x="180" y="81"/>
                  </a:lnTo>
                  <a:lnTo>
                    <a:pt x="159" y="71"/>
                  </a:lnTo>
                  <a:lnTo>
                    <a:pt x="144" y="54"/>
                  </a:lnTo>
                  <a:lnTo>
                    <a:pt x="139" y="35"/>
                  </a:lnTo>
                  <a:lnTo>
                    <a:pt x="134" y="27"/>
                  </a:lnTo>
                  <a:lnTo>
                    <a:pt x="103" y="43"/>
                  </a:lnTo>
                  <a:lnTo>
                    <a:pt x="87" y="45"/>
                  </a:lnTo>
                  <a:lnTo>
                    <a:pt x="71" y="57"/>
                  </a:lnTo>
                  <a:lnTo>
                    <a:pt x="51" y="95"/>
                  </a:lnTo>
                  <a:lnTo>
                    <a:pt x="54" y="98"/>
                  </a:lnTo>
                  <a:lnTo>
                    <a:pt x="58" y="104"/>
                  </a:lnTo>
                  <a:close/>
                </a:path>
              </a:pathLst>
            </a:custGeom>
            <a:solidFill>
              <a:srgbClr val="FF0000"/>
            </a:solid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112" name="Freeform 6">
              <a:extLst>
                <a:ext uri="{FF2B5EF4-FFF2-40B4-BE49-F238E27FC236}">
                  <a16:creationId xmlns:a16="http://schemas.microsoft.com/office/drawing/2014/main" id="{00000000-0008-0000-0100-000070000000}"/>
                </a:ext>
              </a:extLst>
            </xdr:cNvPr>
            <xdr:cNvSpPr>
              <a:spLocks/>
            </xdr:cNvSpPr>
          </xdr:nvSpPr>
          <xdr:spPr bwMode="auto">
            <a:xfrm>
              <a:off x="2670276" y="2257042"/>
              <a:ext cx="1159022" cy="958309"/>
            </a:xfrm>
            <a:custGeom>
              <a:avLst/>
              <a:gdLst>
                <a:gd name="T0" fmla="*/ 518 w 589"/>
                <a:gd name="T1" fmla="*/ 437 h 487"/>
                <a:gd name="T2" fmla="*/ 494 w 589"/>
                <a:gd name="T3" fmla="*/ 396 h 487"/>
                <a:gd name="T4" fmla="*/ 510 w 589"/>
                <a:gd name="T5" fmla="*/ 365 h 487"/>
                <a:gd name="T6" fmla="*/ 561 w 589"/>
                <a:gd name="T7" fmla="*/ 329 h 487"/>
                <a:gd name="T8" fmla="*/ 582 w 589"/>
                <a:gd name="T9" fmla="*/ 310 h 487"/>
                <a:gd name="T10" fmla="*/ 564 w 589"/>
                <a:gd name="T11" fmla="*/ 273 h 487"/>
                <a:gd name="T12" fmla="*/ 516 w 589"/>
                <a:gd name="T13" fmla="*/ 260 h 487"/>
                <a:gd name="T14" fmla="*/ 470 w 589"/>
                <a:gd name="T15" fmla="*/ 250 h 487"/>
                <a:gd name="T16" fmla="*/ 453 w 589"/>
                <a:gd name="T17" fmla="*/ 178 h 487"/>
                <a:gd name="T18" fmla="*/ 477 w 589"/>
                <a:gd name="T19" fmla="*/ 137 h 487"/>
                <a:gd name="T20" fmla="*/ 463 w 589"/>
                <a:gd name="T21" fmla="*/ 124 h 487"/>
                <a:gd name="T22" fmla="*/ 450 w 589"/>
                <a:gd name="T23" fmla="*/ 107 h 487"/>
                <a:gd name="T24" fmla="*/ 436 w 589"/>
                <a:gd name="T25" fmla="*/ 83 h 487"/>
                <a:gd name="T26" fmla="*/ 412 w 589"/>
                <a:gd name="T27" fmla="*/ 61 h 487"/>
                <a:gd name="T28" fmla="*/ 397 w 589"/>
                <a:gd name="T29" fmla="*/ 39 h 487"/>
                <a:gd name="T30" fmla="*/ 388 w 589"/>
                <a:gd name="T31" fmla="*/ 12 h 487"/>
                <a:gd name="T32" fmla="*/ 366 w 589"/>
                <a:gd name="T33" fmla="*/ 11 h 487"/>
                <a:gd name="T34" fmla="*/ 315 w 589"/>
                <a:gd name="T35" fmla="*/ 20 h 487"/>
                <a:gd name="T36" fmla="*/ 280 w 589"/>
                <a:gd name="T37" fmla="*/ 21 h 487"/>
                <a:gd name="T38" fmla="*/ 246 w 589"/>
                <a:gd name="T39" fmla="*/ 34 h 487"/>
                <a:gd name="T40" fmla="*/ 223 w 589"/>
                <a:gd name="T41" fmla="*/ 1 h 487"/>
                <a:gd name="T42" fmla="*/ 196 w 589"/>
                <a:gd name="T43" fmla="*/ 4 h 487"/>
                <a:gd name="T44" fmla="*/ 168 w 589"/>
                <a:gd name="T45" fmla="*/ 28 h 487"/>
                <a:gd name="T46" fmla="*/ 128 w 589"/>
                <a:gd name="T47" fmla="*/ 54 h 487"/>
                <a:gd name="T48" fmla="*/ 105 w 589"/>
                <a:gd name="T49" fmla="*/ 45 h 487"/>
                <a:gd name="T50" fmla="*/ 58 w 589"/>
                <a:gd name="T51" fmla="*/ 20 h 487"/>
                <a:gd name="T52" fmla="*/ 30 w 589"/>
                <a:gd name="T53" fmla="*/ 46 h 487"/>
                <a:gd name="T54" fmla="*/ 0 w 589"/>
                <a:gd name="T55" fmla="*/ 84 h 487"/>
                <a:gd name="T56" fmla="*/ 40 w 589"/>
                <a:gd name="T57" fmla="*/ 111 h 487"/>
                <a:gd name="T58" fmla="*/ 90 w 589"/>
                <a:gd name="T59" fmla="*/ 101 h 487"/>
                <a:gd name="T60" fmla="*/ 149 w 589"/>
                <a:gd name="T61" fmla="*/ 158 h 487"/>
                <a:gd name="T62" fmla="*/ 185 w 589"/>
                <a:gd name="T63" fmla="*/ 180 h 487"/>
                <a:gd name="T64" fmla="*/ 229 w 589"/>
                <a:gd name="T65" fmla="*/ 213 h 487"/>
                <a:gd name="T66" fmla="*/ 284 w 589"/>
                <a:gd name="T67" fmla="*/ 261 h 487"/>
                <a:gd name="T68" fmla="*/ 251 w 589"/>
                <a:gd name="T69" fmla="*/ 294 h 487"/>
                <a:gd name="T70" fmla="*/ 207 w 589"/>
                <a:gd name="T71" fmla="*/ 330 h 487"/>
                <a:gd name="T72" fmla="*/ 178 w 589"/>
                <a:gd name="T73" fmla="*/ 345 h 487"/>
                <a:gd name="T74" fmla="*/ 169 w 589"/>
                <a:gd name="T75" fmla="*/ 382 h 487"/>
                <a:gd name="T76" fmla="*/ 157 w 589"/>
                <a:gd name="T77" fmla="*/ 417 h 487"/>
                <a:gd name="T78" fmla="*/ 186 w 589"/>
                <a:gd name="T79" fmla="*/ 434 h 487"/>
                <a:gd name="T80" fmla="*/ 225 w 589"/>
                <a:gd name="T81" fmla="*/ 446 h 487"/>
                <a:gd name="T82" fmla="*/ 245 w 589"/>
                <a:gd name="T83" fmla="*/ 463 h 487"/>
                <a:gd name="T84" fmla="*/ 318 w 589"/>
                <a:gd name="T85" fmla="*/ 476 h 487"/>
                <a:gd name="T86" fmla="*/ 433 w 589"/>
                <a:gd name="T87" fmla="*/ 473 h 487"/>
                <a:gd name="T88" fmla="*/ 444 w 589"/>
                <a:gd name="T89" fmla="*/ 481 h 487"/>
                <a:gd name="T90" fmla="*/ 461 w 589"/>
                <a:gd name="T91" fmla="*/ 476 h 487"/>
                <a:gd name="T92" fmla="*/ 476 w 589"/>
                <a:gd name="T93" fmla="*/ 472 h 487"/>
                <a:gd name="T94" fmla="*/ 526 w 589"/>
                <a:gd name="T95" fmla="*/ 456 h 4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89" h="487">
                  <a:moveTo>
                    <a:pt x="526" y="456"/>
                  </a:moveTo>
                  <a:lnTo>
                    <a:pt x="528" y="450"/>
                  </a:lnTo>
                  <a:lnTo>
                    <a:pt x="525" y="442"/>
                  </a:lnTo>
                  <a:lnTo>
                    <a:pt x="518" y="437"/>
                  </a:lnTo>
                  <a:lnTo>
                    <a:pt x="511" y="430"/>
                  </a:lnTo>
                  <a:lnTo>
                    <a:pt x="506" y="420"/>
                  </a:lnTo>
                  <a:lnTo>
                    <a:pt x="498" y="405"/>
                  </a:lnTo>
                  <a:lnTo>
                    <a:pt x="494" y="396"/>
                  </a:lnTo>
                  <a:lnTo>
                    <a:pt x="497" y="393"/>
                  </a:lnTo>
                  <a:lnTo>
                    <a:pt x="502" y="386"/>
                  </a:lnTo>
                  <a:lnTo>
                    <a:pt x="505" y="373"/>
                  </a:lnTo>
                  <a:lnTo>
                    <a:pt x="510" y="365"/>
                  </a:lnTo>
                  <a:lnTo>
                    <a:pt x="521" y="360"/>
                  </a:lnTo>
                  <a:lnTo>
                    <a:pt x="535" y="348"/>
                  </a:lnTo>
                  <a:lnTo>
                    <a:pt x="549" y="339"/>
                  </a:lnTo>
                  <a:lnTo>
                    <a:pt x="561" y="329"/>
                  </a:lnTo>
                  <a:lnTo>
                    <a:pt x="572" y="324"/>
                  </a:lnTo>
                  <a:lnTo>
                    <a:pt x="583" y="328"/>
                  </a:lnTo>
                  <a:lnTo>
                    <a:pt x="584" y="321"/>
                  </a:lnTo>
                  <a:lnTo>
                    <a:pt x="582" y="310"/>
                  </a:lnTo>
                  <a:lnTo>
                    <a:pt x="589" y="295"/>
                  </a:lnTo>
                  <a:lnTo>
                    <a:pt x="582" y="284"/>
                  </a:lnTo>
                  <a:lnTo>
                    <a:pt x="577" y="280"/>
                  </a:lnTo>
                  <a:lnTo>
                    <a:pt x="564" y="273"/>
                  </a:lnTo>
                  <a:lnTo>
                    <a:pt x="560" y="270"/>
                  </a:lnTo>
                  <a:lnTo>
                    <a:pt x="553" y="266"/>
                  </a:lnTo>
                  <a:lnTo>
                    <a:pt x="523" y="259"/>
                  </a:lnTo>
                  <a:lnTo>
                    <a:pt x="516" y="260"/>
                  </a:lnTo>
                  <a:lnTo>
                    <a:pt x="515" y="260"/>
                  </a:lnTo>
                  <a:lnTo>
                    <a:pt x="506" y="266"/>
                  </a:lnTo>
                  <a:lnTo>
                    <a:pt x="489" y="257"/>
                  </a:lnTo>
                  <a:lnTo>
                    <a:pt x="470" y="250"/>
                  </a:lnTo>
                  <a:lnTo>
                    <a:pt x="459" y="241"/>
                  </a:lnTo>
                  <a:lnTo>
                    <a:pt x="436" y="208"/>
                  </a:lnTo>
                  <a:lnTo>
                    <a:pt x="442" y="192"/>
                  </a:lnTo>
                  <a:lnTo>
                    <a:pt x="453" y="178"/>
                  </a:lnTo>
                  <a:lnTo>
                    <a:pt x="462" y="172"/>
                  </a:lnTo>
                  <a:lnTo>
                    <a:pt x="485" y="141"/>
                  </a:lnTo>
                  <a:lnTo>
                    <a:pt x="481" y="140"/>
                  </a:lnTo>
                  <a:lnTo>
                    <a:pt x="477" y="137"/>
                  </a:lnTo>
                  <a:lnTo>
                    <a:pt x="475" y="133"/>
                  </a:lnTo>
                  <a:lnTo>
                    <a:pt x="472" y="123"/>
                  </a:lnTo>
                  <a:lnTo>
                    <a:pt x="468" y="123"/>
                  </a:lnTo>
                  <a:lnTo>
                    <a:pt x="463" y="124"/>
                  </a:lnTo>
                  <a:lnTo>
                    <a:pt x="458" y="125"/>
                  </a:lnTo>
                  <a:lnTo>
                    <a:pt x="451" y="121"/>
                  </a:lnTo>
                  <a:lnTo>
                    <a:pt x="449" y="118"/>
                  </a:lnTo>
                  <a:lnTo>
                    <a:pt x="450" y="107"/>
                  </a:lnTo>
                  <a:lnTo>
                    <a:pt x="449" y="101"/>
                  </a:lnTo>
                  <a:lnTo>
                    <a:pt x="446" y="96"/>
                  </a:lnTo>
                  <a:lnTo>
                    <a:pt x="438" y="85"/>
                  </a:lnTo>
                  <a:lnTo>
                    <a:pt x="436" y="83"/>
                  </a:lnTo>
                  <a:lnTo>
                    <a:pt x="432" y="82"/>
                  </a:lnTo>
                  <a:lnTo>
                    <a:pt x="428" y="78"/>
                  </a:lnTo>
                  <a:lnTo>
                    <a:pt x="422" y="74"/>
                  </a:lnTo>
                  <a:lnTo>
                    <a:pt x="412" y="61"/>
                  </a:lnTo>
                  <a:lnTo>
                    <a:pt x="409" y="53"/>
                  </a:lnTo>
                  <a:lnTo>
                    <a:pt x="401" y="45"/>
                  </a:lnTo>
                  <a:lnTo>
                    <a:pt x="398" y="41"/>
                  </a:lnTo>
                  <a:lnTo>
                    <a:pt x="397" y="39"/>
                  </a:lnTo>
                  <a:lnTo>
                    <a:pt x="396" y="35"/>
                  </a:lnTo>
                  <a:lnTo>
                    <a:pt x="393" y="17"/>
                  </a:lnTo>
                  <a:lnTo>
                    <a:pt x="391" y="15"/>
                  </a:lnTo>
                  <a:lnTo>
                    <a:pt x="388" y="12"/>
                  </a:lnTo>
                  <a:lnTo>
                    <a:pt x="384" y="8"/>
                  </a:lnTo>
                  <a:lnTo>
                    <a:pt x="382" y="3"/>
                  </a:lnTo>
                  <a:lnTo>
                    <a:pt x="378" y="8"/>
                  </a:lnTo>
                  <a:lnTo>
                    <a:pt x="366" y="11"/>
                  </a:lnTo>
                  <a:lnTo>
                    <a:pt x="355" y="16"/>
                  </a:lnTo>
                  <a:lnTo>
                    <a:pt x="347" y="17"/>
                  </a:lnTo>
                  <a:lnTo>
                    <a:pt x="332" y="17"/>
                  </a:lnTo>
                  <a:lnTo>
                    <a:pt x="315" y="20"/>
                  </a:lnTo>
                  <a:lnTo>
                    <a:pt x="303" y="25"/>
                  </a:lnTo>
                  <a:lnTo>
                    <a:pt x="298" y="28"/>
                  </a:lnTo>
                  <a:lnTo>
                    <a:pt x="288" y="20"/>
                  </a:lnTo>
                  <a:lnTo>
                    <a:pt x="280" y="21"/>
                  </a:lnTo>
                  <a:lnTo>
                    <a:pt x="269" y="24"/>
                  </a:lnTo>
                  <a:lnTo>
                    <a:pt x="262" y="28"/>
                  </a:lnTo>
                  <a:lnTo>
                    <a:pt x="253" y="33"/>
                  </a:lnTo>
                  <a:lnTo>
                    <a:pt x="246" y="34"/>
                  </a:lnTo>
                  <a:lnTo>
                    <a:pt x="242" y="28"/>
                  </a:lnTo>
                  <a:lnTo>
                    <a:pt x="234" y="4"/>
                  </a:lnTo>
                  <a:lnTo>
                    <a:pt x="227" y="0"/>
                  </a:lnTo>
                  <a:lnTo>
                    <a:pt x="223" y="1"/>
                  </a:lnTo>
                  <a:lnTo>
                    <a:pt x="219" y="1"/>
                  </a:lnTo>
                  <a:lnTo>
                    <a:pt x="213" y="0"/>
                  </a:lnTo>
                  <a:lnTo>
                    <a:pt x="206" y="1"/>
                  </a:lnTo>
                  <a:lnTo>
                    <a:pt x="196" y="4"/>
                  </a:lnTo>
                  <a:lnTo>
                    <a:pt x="190" y="10"/>
                  </a:lnTo>
                  <a:lnTo>
                    <a:pt x="185" y="20"/>
                  </a:lnTo>
                  <a:lnTo>
                    <a:pt x="177" y="24"/>
                  </a:lnTo>
                  <a:lnTo>
                    <a:pt x="168" y="28"/>
                  </a:lnTo>
                  <a:lnTo>
                    <a:pt x="157" y="35"/>
                  </a:lnTo>
                  <a:lnTo>
                    <a:pt x="149" y="38"/>
                  </a:lnTo>
                  <a:lnTo>
                    <a:pt x="142" y="40"/>
                  </a:lnTo>
                  <a:lnTo>
                    <a:pt x="128" y="54"/>
                  </a:lnTo>
                  <a:lnTo>
                    <a:pt x="123" y="54"/>
                  </a:lnTo>
                  <a:lnTo>
                    <a:pt x="116" y="49"/>
                  </a:lnTo>
                  <a:lnTo>
                    <a:pt x="108" y="45"/>
                  </a:lnTo>
                  <a:lnTo>
                    <a:pt x="105" y="45"/>
                  </a:lnTo>
                  <a:lnTo>
                    <a:pt x="93" y="44"/>
                  </a:lnTo>
                  <a:lnTo>
                    <a:pt x="87" y="39"/>
                  </a:lnTo>
                  <a:lnTo>
                    <a:pt x="68" y="19"/>
                  </a:lnTo>
                  <a:lnTo>
                    <a:pt x="58" y="20"/>
                  </a:lnTo>
                  <a:lnTo>
                    <a:pt x="47" y="26"/>
                  </a:lnTo>
                  <a:lnTo>
                    <a:pt x="41" y="33"/>
                  </a:lnTo>
                  <a:lnTo>
                    <a:pt x="33" y="36"/>
                  </a:lnTo>
                  <a:lnTo>
                    <a:pt x="30" y="46"/>
                  </a:lnTo>
                  <a:lnTo>
                    <a:pt x="26" y="59"/>
                  </a:lnTo>
                  <a:lnTo>
                    <a:pt x="12" y="71"/>
                  </a:lnTo>
                  <a:lnTo>
                    <a:pt x="6" y="76"/>
                  </a:lnTo>
                  <a:lnTo>
                    <a:pt x="0" y="84"/>
                  </a:lnTo>
                  <a:lnTo>
                    <a:pt x="15" y="94"/>
                  </a:lnTo>
                  <a:lnTo>
                    <a:pt x="29" y="114"/>
                  </a:lnTo>
                  <a:lnTo>
                    <a:pt x="33" y="114"/>
                  </a:lnTo>
                  <a:lnTo>
                    <a:pt x="40" y="111"/>
                  </a:lnTo>
                  <a:lnTo>
                    <a:pt x="54" y="111"/>
                  </a:lnTo>
                  <a:lnTo>
                    <a:pt x="68" y="111"/>
                  </a:lnTo>
                  <a:lnTo>
                    <a:pt x="79" y="103"/>
                  </a:lnTo>
                  <a:lnTo>
                    <a:pt x="90" y="101"/>
                  </a:lnTo>
                  <a:lnTo>
                    <a:pt x="99" y="106"/>
                  </a:lnTo>
                  <a:lnTo>
                    <a:pt x="132" y="143"/>
                  </a:lnTo>
                  <a:lnTo>
                    <a:pt x="141" y="148"/>
                  </a:lnTo>
                  <a:lnTo>
                    <a:pt x="149" y="158"/>
                  </a:lnTo>
                  <a:lnTo>
                    <a:pt x="159" y="167"/>
                  </a:lnTo>
                  <a:lnTo>
                    <a:pt x="169" y="170"/>
                  </a:lnTo>
                  <a:lnTo>
                    <a:pt x="179" y="174"/>
                  </a:lnTo>
                  <a:lnTo>
                    <a:pt x="185" y="180"/>
                  </a:lnTo>
                  <a:lnTo>
                    <a:pt x="192" y="186"/>
                  </a:lnTo>
                  <a:lnTo>
                    <a:pt x="219" y="199"/>
                  </a:lnTo>
                  <a:lnTo>
                    <a:pt x="224" y="205"/>
                  </a:lnTo>
                  <a:lnTo>
                    <a:pt x="229" y="213"/>
                  </a:lnTo>
                  <a:lnTo>
                    <a:pt x="240" y="224"/>
                  </a:lnTo>
                  <a:lnTo>
                    <a:pt x="269" y="239"/>
                  </a:lnTo>
                  <a:lnTo>
                    <a:pt x="271" y="242"/>
                  </a:lnTo>
                  <a:lnTo>
                    <a:pt x="284" y="261"/>
                  </a:lnTo>
                  <a:lnTo>
                    <a:pt x="270" y="276"/>
                  </a:lnTo>
                  <a:lnTo>
                    <a:pt x="263" y="285"/>
                  </a:lnTo>
                  <a:lnTo>
                    <a:pt x="258" y="291"/>
                  </a:lnTo>
                  <a:lnTo>
                    <a:pt x="251" y="294"/>
                  </a:lnTo>
                  <a:lnTo>
                    <a:pt x="243" y="298"/>
                  </a:lnTo>
                  <a:lnTo>
                    <a:pt x="234" y="302"/>
                  </a:lnTo>
                  <a:lnTo>
                    <a:pt x="224" y="310"/>
                  </a:lnTo>
                  <a:lnTo>
                    <a:pt x="207" y="330"/>
                  </a:lnTo>
                  <a:lnTo>
                    <a:pt x="198" y="333"/>
                  </a:lnTo>
                  <a:lnTo>
                    <a:pt x="192" y="331"/>
                  </a:lnTo>
                  <a:lnTo>
                    <a:pt x="185" y="335"/>
                  </a:lnTo>
                  <a:lnTo>
                    <a:pt x="178" y="345"/>
                  </a:lnTo>
                  <a:lnTo>
                    <a:pt x="177" y="350"/>
                  </a:lnTo>
                  <a:lnTo>
                    <a:pt x="177" y="366"/>
                  </a:lnTo>
                  <a:lnTo>
                    <a:pt x="173" y="372"/>
                  </a:lnTo>
                  <a:lnTo>
                    <a:pt x="169" y="382"/>
                  </a:lnTo>
                  <a:lnTo>
                    <a:pt x="167" y="393"/>
                  </a:lnTo>
                  <a:lnTo>
                    <a:pt x="161" y="400"/>
                  </a:lnTo>
                  <a:lnTo>
                    <a:pt x="155" y="409"/>
                  </a:lnTo>
                  <a:lnTo>
                    <a:pt x="157" y="417"/>
                  </a:lnTo>
                  <a:lnTo>
                    <a:pt x="168" y="422"/>
                  </a:lnTo>
                  <a:lnTo>
                    <a:pt x="175" y="428"/>
                  </a:lnTo>
                  <a:lnTo>
                    <a:pt x="182" y="432"/>
                  </a:lnTo>
                  <a:lnTo>
                    <a:pt x="186" y="434"/>
                  </a:lnTo>
                  <a:lnTo>
                    <a:pt x="192" y="437"/>
                  </a:lnTo>
                  <a:lnTo>
                    <a:pt x="209" y="443"/>
                  </a:lnTo>
                  <a:lnTo>
                    <a:pt x="224" y="442"/>
                  </a:lnTo>
                  <a:lnTo>
                    <a:pt x="225" y="446"/>
                  </a:lnTo>
                  <a:lnTo>
                    <a:pt x="227" y="453"/>
                  </a:lnTo>
                  <a:lnTo>
                    <a:pt x="233" y="456"/>
                  </a:lnTo>
                  <a:lnTo>
                    <a:pt x="241" y="455"/>
                  </a:lnTo>
                  <a:lnTo>
                    <a:pt x="245" y="463"/>
                  </a:lnTo>
                  <a:lnTo>
                    <a:pt x="245" y="468"/>
                  </a:lnTo>
                  <a:lnTo>
                    <a:pt x="259" y="474"/>
                  </a:lnTo>
                  <a:lnTo>
                    <a:pt x="268" y="475"/>
                  </a:lnTo>
                  <a:lnTo>
                    <a:pt x="318" y="476"/>
                  </a:lnTo>
                  <a:lnTo>
                    <a:pt x="365" y="476"/>
                  </a:lnTo>
                  <a:lnTo>
                    <a:pt x="368" y="470"/>
                  </a:lnTo>
                  <a:lnTo>
                    <a:pt x="380" y="468"/>
                  </a:lnTo>
                  <a:lnTo>
                    <a:pt x="433" y="473"/>
                  </a:lnTo>
                  <a:lnTo>
                    <a:pt x="436" y="474"/>
                  </a:lnTo>
                  <a:lnTo>
                    <a:pt x="440" y="476"/>
                  </a:lnTo>
                  <a:lnTo>
                    <a:pt x="442" y="480"/>
                  </a:lnTo>
                  <a:lnTo>
                    <a:pt x="444" y="481"/>
                  </a:lnTo>
                  <a:lnTo>
                    <a:pt x="448" y="481"/>
                  </a:lnTo>
                  <a:lnTo>
                    <a:pt x="446" y="487"/>
                  </a:lnTo>
                  <a:lnTo>
                    <a:pt x="453" y="486"/>
                  </a:lnTo>
                  <a:lnTo>
                    <a:pt x="461" y="476"/>
                  </a:lnTo>
                  <a:lnTo>
                    <a:pt x="469" y="476"/>
                  </a:lnTo>
                  <a:lnTo>
                    <a:pt x="471" y="473"/>
                  </a:lnTo>
                  <a:lnTo>
                    <a:pt x="474" y="472"/>
                  </a:lnTo>
                  <a:lnTo>
                    <a:pt x="476" y="472"/>
                  </a:lnTo>
                  <a:lnTo>
                    <a:pt x="478" y="476"/>
                  </a:lnTo>
                  <a:lnTo>
                    <a:pt x="523" y="476"/>
                  </a:lnTo>
                  <a:lnTo>
                    <a:pt x="522" y="463"/>
                  </a:lnTo>
                  <a:lnTo>
                    <a:pt x="526" y="456"/>
                  </a:lnTo>
                  <a:close/>
                </a:path>
              </a:pathLst>
            </a:custGeom>
            <a:solidFill>
              <a:srgbClr val="92D050"/>
            </a:solid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solidFill>
                  <a:srgbClr val="92D050"/>
                </a:solidFill>
              </a:endParaRPr>
            </a:p>
          </xdr:txBody>
        </xdr:sp>
        <xdr:sp macro="" textlink="">
          <xdr:nvSpPr>
            <xdr:cNvPr id="113" name="Freeform 7">
              <a:extLst>
                <a:ext uri="{FF2B5EF4-FFF2-40B4-BE49-F238E27FC236}">
                  <a16:creationId xmlns:a16="http://schemas.microsoft.com/office/drawing/2014/main" id="{00000000-0008-0000-0100-000071000000}"/>
                </a:ext>
              </a:extLst>
            </xdr:cNvPr>
            <xdr:cNvSpPr>
              <a:spLocks/>
            </xdr:cNvSpPr>
          </xdr:nvSpPr>
          <xdr:spPr bwMode="auto">
            <a:xfrm>
              <a:off x="3528228" y="1969746"/>
              <a:ext cx="1151151" cy="1292831"/>
            </a:xfrm>
            <a:custGeom>
              <a:avLst/>
              <a:gdLst>
                <a:gd name="T0" fmla="*/ 121 w 585"/>
                <a:gd name="T1" fmla="*/ 22 h 657"/>
                <a:gd name="T2" fmla="*/ 141 w 585"/>
                <a:gd name="T3" fmla="*/ 46 h 657"/>
                <a:gd name="T4" fmla="*/ 163 w 585"/>
                <a:gd name="T5" fmla="*/ 78 h 657"/>
                <a:gd name="T6" fmla="*/ 172 w 585"/>
                <a:gd name="T7" fmla="*/ 132 h 657"/>
                <a:gd name="T8" fmla="*/ 193 w 585"/>
                <a:gd name="T9" fmla="*/ 167 h 657"/>
                <a:gd name="T10" fmla="*/ 183 w 585"/>
                <a:gd name="T11" fmla="*/ 227 h 657"/>
                <a:gd name="T12" fmla="*/ 161 w 585"/>
                <a:gd name="T13" fmla="*/ 226 h 657"/>
                <a:gd name="T14" fmla="*/ 120 w 585"/>
                <a:gd name="T15" fmla="*/ 242 h 657"/>
                <a:gd name="T16" fmla="*/ 90 w 585"/>
                <a:gd name="T17" fmla="*/ 279 h 657"/>
                <a:gd name="T18" fmla="*/ 26 w 585"/>
                <a:gd name="T19" fmla="*/ 318 h 657"/>
                <a:gd name="T20" fmla="*/ 0 w 585"/>
                <a:gd name="T21" fmla="*/ 354 h 657"/>
                <a:gd name="T22" fmla="*/ 53 w 585"/>
                <a:gd name="T23" fmla="*/ 403 h 657"/>
                <a:gd name="T24" fmla="*/ 80 w 585"/>
                <a:gd name="T25" fmla="*/ 406 h 657"/>
                <a:gd name="T26" fmla="*/ 124 w 585"/>
                <a:gd name="T27" fmla="*/ 416 h 657"/>
                <a:gd name="T28" fmla="*/ 146 w 585"/>
                <a:gd name="T29" fmla="*/ 430 h 657"/>
                <a:gd name="T30" fmla="*/ 148 w 585"/>
                <a:gd name="T31" fmla="*/ 467 h 657"/>
                <a:gd name="T32" fmla="*/ 125 w 585"/>
                <a:gd name="T33" fmla="*/ 475 h 657"/>
                <a:gd name="T34" fmla="*/ 85 w 585"/>
                <a:gd name="T35" fmla="*/ 506 h 657"/>
                <a:gd name="T36" fmla="*/ 66 w 585"/>
                <a:gd name="T37" fmla="*/ 532 h 657"/>
                <a:gd name="T38" fmla="*/ 62 w 585"/>
                <a:gd name="T39" fmla="*/ 551 h 657"/>
                <a:gd name="T40" fmla="*/ 82 w 585"/>
                <a:gd name="T41" fmla="*/ 583 h 657"/>
                <a:gd name="T42" fmla="*/ 90 w 585"/>
                <a:gd name="T43" fmla="*/ 602 h 657"/>
                <a:gd name="T44" fmla="*/ 90 w 585"/>
                <a:gd name="T45" fmla="*/ 622 h 657"/>
                <a:gd name="T46" fmla="*/ 95 w 585"/>
                <a:gd name="T47" fmla="*/ 625 h 657"/>
                <a:gd name="T48" fmla="*/ 99 w 585"/>
                <a:gd name="T49" fmla="*/ 632 h 657"/>
                <a:gd name="T50" fmla="*/ 113 w 585"/>
                <a:gd name="T51" fmla="*/ 657 h 657"/>
                <a:gd name="T52" fmla="*/ 127 w 585"/>
                <a:gd name="T53" fmla="*/ 633 h 657"/>
                <a:gd name="T54" fmla="*/ 144 w 585"/>
                <a:gd name="T55" fmla="*/ 623 h 657"/>
                <a:gd name="T56" fmla="*/ 162 w 585"/>
                <a:gd name="T57" fmla="*/ 623 h 657"/>
                <a:gd name="T58" fmla="*/ 168 w 585"/>
                <a:gd name="T59" fmla="*/ 617 h 657"/>
                <a:gd name="T60" fmla="*/ 185 w 585"/>
                <a:gd name="T61" fmla="*/ 604 h 657"/>
                <a:gd name="T62" fmla="*/ 195 w 585"/>
                <a:gd name="T63" fmla="*/ 580 h 657"/>
                <a:gd name="T64" fmla="*/ 217 w 585"/>
                <a:gd name="T65" fmla="*/ 593 h 657"/>
                <a:gd name="T66" fmla="*/ 245 w 585"/>
                <a:gd name="T67" fmla="*/ 569 h 657"/>
                <a:gd name="T68" fmla="*/ 243 w 585"/>
                <a:gd name="T69" fmla="*/ 555 h 657"/>
                <a:gd name="T70" fmla="*/ 384 w 585"/>
                <a:gd name="T71" fmla="*/ 585 h 657"/>
                <a:gd name="T72" fmla="*/ 508 w 585"/>
                <a:gd name="T73" fmla="*/ 606 h 657"/>
                <a:gd name="T74" fmla="*/ 533 w 585"/>
                <a:gd name="T75" fmla="*/ 572 h 657"/>
                <a:gd name="T76" fmla="*/ 551 w 585"/>
                <a:gd name="T77" fmla="*/ 587 h 657"/>
                <a:gd name="T78" fmla="*/ 558 w 585"/>
                <a:gd name="T79" fmla="*/ 561 h 657"/>
                <a:gd name="T80" fmla="*/ 577 w 585"/>
                <a:gd name="T81" fmla="*/ 533 h 657"/>
                <a:gd name="T82" fmla="*/ 576 w 585"/>
                <a:gd name="T83" fmla="*/ 515 h 657"/>
                <a:gd name="T84" fmla="*/ 571 w 585"/>
                <a:gd name="T85" fmla="*/ 484 h 657"/>
                <a:gd name="T86" fmla="*/ 583 w 585"/>
                <a:gd name="T87" fmla="*/ 459 h 657"/>
                <a:gd name="T88" fmla="*/ 569 w 585"/>
                <a:gd name="T89" fmla="*/ 423 h 657"/>
                <a:gd name="T90" fmla="*/ 568 w 585"/>
                <a:gd name="T91" fmla="*/ 358 h 657"/>
                <a:gd name="T92" fmla="*/ 484 w 585"/>
                <a:gd name="T93" fmla="*/ 326 h 657"/>
                <a:gd name="T94" fmla="*/ 436 w 585"/>
                <a:gd name="T95" fmla="*/ 317 h 657"/>
                <a:gd name="T96" fmla="*/ 401 w 585"/>
                <a:gd name="T97" fmla="*/ 308 h 657"/>
                <a:gd name="T98" fmla="*/ 389 w 585"/>
                <a:gd name="T99" fmla="*/ 323 h 657"/>
                <a:gd name="T100" fmla="*/ 379 w 585"/>
                <a:gd name="T101" fmla="*/ 316 h 657"/>
                <a:gd name="T102" fmla="*/ 348 w 585"/>
                <a:gd name="T103" fmla="*/ 281 h 657"/>
                <a:gd name="T104" fmla="*/ 323 w 585"/>
                <a:gd name="T105" fmla="*/ 255 h 657"/>
                <a:gd name="T106" fmla="*/ 318 w 585"/>
                <a:gd name="T107" fmla="*/ 234 h 657"/>
                <a:gd name="T108" fmla="*/ 340 w 585"/>
                <a:gd name="T109" fmla="*/ 195 h 657"/>
                <a:gd name="T110" fmla="*/ 373 w 585"/>
                <a:gd name="T111" fmla="*/ 184 h 657"/>
                <a:gd name="T112" fmla="*/ 346 w 585"/>
                <a:gd name="T113" fmla="*/ 147 h 657"/>
                <a:gd name="T114" fmla="*/ 301 w 585"/>
                <a:gd name="T115" fmla="*/ 123 h 657"/>
                <a:gd name="T116" fmla="*/ 303 w 585"/>
                <a:gd name="T117" fmla="*/ 82 h 657"/>
                <a:gd name="T118" fmla="*/ 273 w 585"/>
                <a:gd name="T119" fmla="*/ 49 h 657"/>
                <a:gd name="T120" fmla="*/ 209 w 585"/>
                <a:gd name="T121" fmla="*/ 37 h 6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 ang="0">
                  <a:pos x="T120" y="T121"/>
                </a:cxn>
              </a:cxnLst>
              <a:rect l="0" t="0" r="r" b="b"/>
              <a:pathLst>
                <a:path w="585" h="657">
                  <a:moveTo>
                    <a:pt x="190" y="38"/>
                  </a:moveTo>
                  <a:lnTo>
                    <a:pt x="126" y="22"/>
                  </a:lnTo>
                  <a:lnTo>
                    <a:pt x="121" y="22"/>
                  </a:lnTo>
                  <a:lnTo>
                    <a:pt x="122" y="24"/>
                  </a:lnTo>
                  <a:lnTo>
                    <a:pt x="125" y="36"/>
                  </a:lnTo>
                  <a:lnTo>
                    <a:pt x="141" y="46"/>
                  </a:lnTo>
                  <a:lnTo>
                    <a:pt x="155" y="57"/>
                  </a:lnTo>
                  <a:lnTo>
                    <a:pt x="161" y="69"/>
                  </a:lnTo>
                  <a:lnTo>
                    <a:pt x="163" y="78"/>
                  </a:lnTo>
                  <a:lnTo>
                    <a:pt x="159" y="94"/>
                  </a:lnTo>
                  <a:lnTo>
                    <a:pt x="170" y="120"/>
                  </a:lnTo>
                  <a:lnTo>
                    <a:pt x="172" y="132"/>
                  </a:lnTo>
                  <a:lnTo>
                    <a:pt x="175" y="141"/>
                  </a:lnTo>
                  <a:lnTo>
                    <a:pt x="196" y="161"/>
                  </a:lnTo>
                  <a:lnTo>
                    <a:pt x="193" y="167"/>
                  </a:lnTo>
                  <a:lnTo>
                    <a:pt x="197" y="205"/>
                  </a:lnTo>
                  <a:lnTo>
                    <a:pt x="191" y="220"/>
                  </a:lnTo>
                  <a:lnTo>
                    <a:pt x="183" y="227"/>
                  </a:lnTo>
                  <a:lnTo>
                    <a:pt x="179" y="227"/>
                  </a:lnTo>
                  <a:lnTo>
                    <a:pt x="177" y="227"/>
                  </a:lnTo>
                  <a:lnTo>
                    <a:pt x="161" y="226"/>
                  </a:lnTo>
                  <a:lnTo>
                    <a:pt x="140" y="228"/>
                  </a:lnTo>
                  <a:lnTo>
                    <a:pt x="128" y="233"/>
                  </a:lnTo>
                  <a:lnTo>
                    <a:pt x="120" y="242"/>
                  </a:lnTo>
                  <a:lnTo>
                    <a:pt x="112" y="253"/>
                  </a:lnTo>
                  <a:lnTo>
                    <a:pt x="105" y="263"/>
                  </a:lnTo>
                  <a:lnTo>
                    <a:pt x="90" y="279"/>
                  </a:lnTo>
                  <a:lnTo>
                    <a:pt x="69" y="286"/>
                  </a:lnTo>
                  <a:lnTo>
                    <a:pt x="49" y="287"/>
                  </a:lnTo>
                  <a:lnTo>
                    <a:pt x="26" y="318"/>
                  </a:lnTo>
                  <a:lnTo>
                    <a:pt x="17" y="324"/>
                  </a:lnTo>
                  <a:lnTo>
                    <a:pt x="6" y="338"/>
                  </a:lnTo>
                  <a:lnTo>
                    <a:pt x="0" y="354"/>
                  </a:lnTo>
                  <a:lnTo>
                    <a:pt x="23" y="387"/>
                  </a:lnTo>
                  <a:lnTo>
                    <a:pt x="34" y="396"/>
                  </a:lnTo>
                  <a:lnTo>
                    <a:pt x="53" y="403"/>
                  </a:lnTo>
                  <a:lnTo>
                    <a:pt x="70" y="412"/>
                  </a:lnTo>
                  <a:lnTo>
                    <a:pt x="79" y="406"/>
                  </a:lnTo>
                  <a:lnTo>
                    <a:pt x="80" y="406"/>
                  </a:lnTo>
                  <a:lnTo>
                    <a:pt x="87" y="405"/>
                  </a:lnTo>
                  <a:lnTo>
                    <a:pt x="117" y="412"/>
                  </a:lnTo>
                  <a:lnTo>
                    <a:pt x="124" y="416"/>
                  </a:lnTo>
                  <a:lnTo>
                    <a:pt x="128" y="419"/>
                  </a:lnTo>
                  <a:lnTo>
                    <a:pt x="141" y="426"/>
                  </a:lnTo>
                  <a:lnTo>
                    <a:pt x="146" y="430"/>
                  </a:lnTo>
                  <a:lnTo>
                    <a:pt x="153" y="441"/>
                  </a:lnTo>
                  <a:lnTo>
                    <a:pt x="146" y="456"/>
                  </a:lnTo>
                  <a:lnTo>
                    <a:pt x="148" y="467"/>
                  </a:lnTo>
                  <a:lnTo>
                    <a:pt x="147" y="474"/>
                  </a:lnTo>
                  <a:lnTo>
                    <a:pt x="136" y="470"/>
                  </a:lnTo>
                  <a:lnTo>
                    <a:pt x="125" y="475"/>
                  </a:lnTo>
                  <a:lnTo>
                    <a:pt x="113" y="485"/>
                  </a:lnTo>
                  <a:lnTo>
                    <a:pt x="99" y="494"/>
                  </a:lnTo>
                  <a:lnTo>
                    <a:pt x="85" y="506"/>
                  </a:lnTo>
                  <a:lnTo>
                    <a:pt x="74" y="511"/>
                  </a:lnTo>
                  <a:lnTo>
                    <a:pt x="69" y="519"/>
                  </a:lnTo>
                  <a:lnTo>
                    <a:pt x="66" y="532"/>
                  </a:lnTo>
                  <a:lnTo>
                    <a:pt x="61" y="539"/>
                  </a:lnTo>
                  <a:lnTo>
                    <a:pt x="58" y="542"/>
                  </a:lnTo>
                  <a:lnTo>
                    <a:pt x="62" y="551"/>
                  </a:lnTo>
                  <a:lnTo>
                    <a:pt x="70" y="566"/>
                  </a:lnTo>
                  <a:lnTo>
                    <a:pt x="75" y="576"/>
                  </a:lnTo>
                  <a:lnTo>
                    <a:pt x="82" y="583"/>
                  </a:lnTo>
                  <a:lnTo>
                    <a:pt x="89" y="588"/>
                  </a:lnTo>
                  <a:lnTo>
                    <a:pt x="92" y="596"/>
                  </a:lnTo>
                  <a:lnTo>
                    <a:pt x="90" y="602"/>
                  </a:lnTo>
                  <a:lnTo>
                    <a:pt x="86" y="609"/>
                  </a:lnTo>
                  <a:lnTo>
                    <a:pt x="87" y="622"/>
                  </a:lnTo>
                  <a:lnTo>
                    <a:pt x="90" y="622"/>
                  </a:lnTo>
                  <a:lnTo>
                    <a:pt x="90" y="626"/>
                  </a:lnTo>
                  <a:lnTo>
                    <a:pt x="92" y="627"/>
                  </a:lnTo>
                  <a:lnTo>
                    <a:pt x="95" y="625"/>
                  </a:lnTo>
                  <a:lnTo>
                    <a:pt x="98" y="626"/>
                  </a:lnTo>
                  <a:lnTo>
                    <a:pt x="101" y="629"/>
                  </a:lnTo>
                  <a:lnTo>
                    <a:pt x="99" y="632"/>
                  </a:lnTo>
                  <a:lnTo>
                    <a:pt x="96" y="635"/>
                  </a:lnTo>
                  <a:lnTo>
                    <a:pt x="95" y="638"/>
                  </a:lnTo>
                  <a:lnTo>
                    <a:pt x="113" y="657"/>
                  </a:lnTo>
                  <a:lnTo>
                    <a:pt x="120" y="652"/>
                  </a:lnTo>
                  <a:lnTo>
                    <a:pt x="124" y="643"/>
                  </a:lnTo>
                  <a:lnTo>
                    <a:pt x="127" y="633"/>
                  </a:lnTo>
                  <a:lnTo>
                    <a:pt x="131" y="626"/>
                  </a:lnTo>
                  <a:lnTo>
                    <a:pt x="137" y="624"/>
                  </a:lnTo>
                  <a:lnTo>
                    <a:pt x="144" y="623"/>
                  </a:lnTo>
                  <a:lnTo>
                    <a:pt x="160" y="624"/>
                  </a:lnTo>
                  <a:lnTo>
                    <a:pt x="161" y="623"/>
                  </a:lnTo>
                  <a:lnTo>
                    <a:pt x="162" y="623"/>
                  </a:lnTo>
                  <a:lnTo>
                    <a:pt x="163" y="622"/>
                  </a:lnTo>
                  <a:lnTo>
                    <a:pt x="164" y="622"/>
                  </a:lnTo>
                  <a:lnTo>
                    <a:pt x="168" y="617"/>
                  </a:lnTo>
                  <a:lnTo>
                    <a:pt x="178" y="612"/>
                  </a:lnTo>
                  <a:lnTo>
                    <a:pt x="182" y="608"/>
                  </a:lnTo>
                  <a:lnTo>
                    <a:pt x="185" y="604"/>
                  </a:lnTo>
                  <a:lnTo>
                    <a:pt x="185" y="594"/>
                  </a:lnTo>
                  <a:lnTo>
                    <a:pt x="187" y="588"/>
                  </a:lnTo>
                  <a:lnTo>
                    <a:pt x="195" y="580"/>
                  </a:lnTo>
                  <a:lnTo>
                    <a:pt x="203" y="580"/>
                  </a:lnTo>
                  <a:lnTo>
                    <a:pt x="210" y="585"/>
                  </a:lnTo>
                  <a:lnTo>
                    <a:pt x="217" y="593"/>
                  </a:lnTo>
                  <a:lnTo>
                    <a:pt x="236" y="580"/>
                  </a:lnTo>
                  <a:lnTo>
                    <a:pt x="242" y="575"/>
                  </a:lnTo>
                  <a:lnTo>
                    <a:pt x="245" y="569"/>
                  </a:lnTo>
                  <a:lnTo>
                    <a:pt x="244" y="565"/>
                  </a:lnTo>
                  <a:lnTo>
                    <a:pt x="242" y="561"/>
                  </a:lnTo>
                  <a:lnTo>
                    <a:pt x="243" y="555"/>
                  </a:lnTo>
                  <a:lnTo>
                    <a:pt x="296" y="566"/>
                  </a:lnTo>
                  <a:lnTo>
                    <a:pt x="336" y="575"/>
                  </a:lnTo>
                  <a:lnTo>
                    <a:pt x="384" y="585"/>
                  </a:lnTo>
                  <a:lnTo>
                    <a:pt x="473" y="602"/>
                  </a:lnTo>
                  <a:lnTo>
                    <a:pt x="507" y="610"/>
                  </a:lnTo>
                  <a:lnTo>
                    <a:pt x="508" y="606"/>
                  </a:lnTo>
                  <a:lnTo>
                    <a:pt x="523" y="575"/>
                  </a:lnTo>
                  <a:lnTo>
                    <a:pt x="529" y="569"/>
                  </a:lnTo>
                  <a:lnTo>
                    <a:pt x="533" y="572"/>
                  </a:lnTo>
                  <a:lnTo>
                    <a:pt x="538" y="579"/>
                  </a:lnTo>
                  <a:lnTo>
                    <a:pt x="544" y="585"/>
                  </a:lnTo>
                  <a:lnTo>
                    <a:pt x="551" y="587"/>
                  </a:lnTo>
                  <a:lnTo>
                    <a:pt x="555" y="583"/>
                  </a:lnTo>
                  <a:lnTo>
                    <a:pt x="556" y="571"/>
                  </a:lnTo>
                  <a:lnTo>
                    <a:pt x="558" y="561"/>
                  </a:lnTo>
                  <a:lnTo>
                    <a:pt x="563" y="553"/>
                  </a:lnTo>
                  <a:lnTo>
                    <a:pt x="577" y="537"/>
                  </a:lnTo>
                  <a:lnTo>
                    <a:pt x="577" y="533"/>
                  </a:lnTo>
                  <a:lnTo>
                    <a:pt x="576" y="528"/>
                  </a:lnTo>
                  <a:lnTo>
                    <a:pt x="578" y="522"/>
                  </a:lnTo>
                  <a:lnTo>
                    <a:pt x="576" y="515"/>
                  </a:lnTo>
                  <a:lnTo>
                    <a:pt x="573" y="509"/>
                  </a:lnTo>
                  <a:lnTo>
                    <a:pt x="569" y="492"/>
                  </a:lnTo>
                  <a:lnTo>
                    <a:pt x="571" y="484"/>
                  </a:lnTo>
                  <a:lnTo>
                    <a:pt x="581" y="477"/>
                  </a:lnTo>
                  <a:lnTo>
                    <a:pt x="585" y="467"/>
                  </a:lnTo>
                  <a:lnTo>
                    <a:pt x="583" y="459"/>
                  </a:lnTo>
                  <a:lnTo>
                    <a:pt x="579" y="447"/>
                  </a:lnTo>
                  <a:lnTo>
                    <a:pt x="571" y="432"/>
                  </a:lnTo>
                  <a:lnTo>
                    <a:pt x="569" y="423"/>
                  </a:lnTo>
                  <a:lnTo>
                    <a:pt x="567" y="395"/>
                  </a:lnTo>
                  <a:lnTo>
                    <a:pt x="565" y="385"/>
                  </a:lnTo>
                  <a:lnTo>
                    <a:pt x="568" y="358"/>
                  </a:lnTo>
                  <a:lnTo>
                    <a:pt x="535" y="357"/>
                  </a:lnTo>
                  <a:lnTo>
                    <a:pt x="527" y="356"/>
                  </a:lnTo>
                  <a:lnTo>
                    <a:pt x="484" y="326"/>
                  </a:lnTo>
                  <a:lnTo>
                    <a:pt x="472" y="322"/>
                  </a:lnTo>
                  <a:lnTo>
                    <a:pt x="449" y="323"/>
                  </a:lnTo>
                  <a:lnTo>
                    <a:pt x="436" y="317"/>
                  </a:lnTo>
                  <a:lnTo>
                    <a:pt x="428" y="311"/>
                  </a:lnTo>
                  <a:lnTo>
                    <a:pt x="421" y="312"/>
                  </a:lnTo>
                  <a:lnTo>
                    <a:pt x="401" y="308"/>
                  </a:lnTo>
                  <a:lnTo>
                    <a:pt x="394" y="310"/>
                  </a:lnTo>
                  <a:lnTo>
                    <a:pt x="393" y="320"/>
                  </a:lnTo>
                  <a:lnTo>
                    <a:pt x="389" y="323"/>
                  </a:lnTo>
                  <a:lnTo>
                    <a:pt x="383" y="323"/>
                  </a:lnTo>
                  <a:lnTo>
                    <a:pt x="380" y="322"/>
                  </a:lnTo>
                  <a:lnTo>
                    <a:pt x="379" y="316"/>
                  </a:lnTo>
                  <a:lnTo>
                    <a:pt x="376" y="300"/>
                  </a:lnTo>
                  <a:lnTo>
                    <a:pt x="367" y="285"/>
                  </a:lnTo>
                  <a:lnTo>
                    <a:pt x="348" y="281"/>
                  </a:lnTo>
                  <a:lnTo>
                    <a:pt x="335" y="271"/>
                  </a:lnTo>
                  <a:lnTo>
                    <a:pt x="332" y="258"/>
                  </a:lnTo>
                  <a:lnTo>
                    <a:pt x="323" y="255"/>
                  </a:lnTo>
                  <a:lnTo>
                    <a:pt x="318" y="254"/>
                  </a:lnTo>
                  <a:lnTo>
                    <a:pt x="320" y="246"/>
                  </a:lnTo>
                  <a:lnTo>
                    <a:pt x="318" y="234"/>
                  </a:lnTo>
                  <a:lnTo>
                    <a:pt x="320" y="221"/>
                  </a:lnTo>
                  <a:lnTo>
                    <a:pt x="329" y="203"/>
                  </a:lnTo>
                  <a:lnTo>
                    <a:pt x="340" y="195"/>
                  </a:lnTo>
                  <a:lnTo>
                    <a:pt x="353" y="191"/>
                  </a:lnTo>
                  <a:lnTo>
                    <a:pt x="365" y="185"/>
                  </a:lnTo>
                  <a:lnTo>
                    <a:pt x="373" y="184"/>
                  </a:lnTo>
                  <a:lnTo>
                    <a:pt x="372" y="173"/>
                  </a:lnTo>
                  <a:lnTo>
                    <a:pt x="355" y="157"/>
                  </a:lnTo>
                  <a:lnTo>
                    <a:pt x="346" y="147"/>
                  </a:lnTo>
                  <a:lnTo>
                    <a:pt x="334" y="137"/>
                  </a:lnTo>
                  <a:lnTo>
                    <a:pt x="328" y="131"/>
                  </a:lnTo>
                  <a:lnTo>
                    <a:pt x="301" y="123"/>
                  </a:lnTo>
                  <a:lnTo>
                    <a:pt x="289" y="114"/>
                  </a:lnTo>
                  <a:lnTo>
                    <a:pt x="292" y="98"/>
                  </a:lnTo>
                  <a:lnTo>
                    <a:pt x="303" y="82"/>
                  </a:lnTo>
                  <a:lnTo>
                    <a:pt x="304" y="69"/>
                  </a:lnTo>
                  <a:lnTo>
                    <a:pt x="290" y="58"/>
                  </a:lnTo>
                  <a:lnTo>
                    <a:pt x="273" y="49"/>
                  </a:lnTo>
                  <a:lnTo>
                    <a:pt x="269" y="33"/>
                  </a:lnTo>
                  <a:lnTo>
                    <a:pt x="280" y="0"/>
                  </a:lnTo>
                  <a:lnTo>
                    <a:pt x="209" y="37"/>
                  </a:lnTo>
                  <a:lnTo>
                    <a:pt x="190" y="38"/>
                  </a:lnTo>
                  <a:close/>
                </a:path>
              </a:pathLst>
            </a:custGeom>
            <a:solidFill>
              <a:srgbClr val="92D050"/>
            </a:solid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114" name="Freeform 8">
              <a:extLst>
                <a:ext uri="{FF2B5EF4-FFF2-40B4-BE49-F238E27FC236}">
                  <a16:creationId xmlns:a16="http://schemas.microsoft.com/office/drawing/2014/main" id="{00000000-0008-0000-0100-000072000000}"/>
                </a:ext>
              </a:extLst>
            </xdr:cNvPr>
            <xdr:cNvSpPr>
              <a:spLocks/>
            </xdr:cNvSpPr>
          </xdr:nvSpPr>
          <xdr:spPr bwMode="auto">
            <a:xfrm>
              <a:off x="2804085" y="1881197"/>
              <a:ext cx="617882" cy="482106"/>
            </a:xfrm>
            <a:custGeom>
              <a:avLst/>
              <a:gdLst>
                <a:gd name="T0" fmla="*/ 312 w 314"/>
                <a:gd name="T1" fmla="*/ 180 h 245"/>
                <a:gd name="T2" fmla="*/ 307 w 314"/>
                <a:gd name="T3" fmla="*/ 177 h 245"/>
                <a:gd name="T4" fmla="*/ 301 w 314"/>
                <a:gd name="T5" fmla="*/ 171 h 245"/>
                <a:gd name="T6" fmla="*/ 291 w 314"/>
                <a:gd name="T7" fmla="*/ 166 h 245"/>
                <a:gd name="T8" fmla="*/ 259 w 314"/>
                <a:gd name="T9" fmla="*/ 153 h 245"/>
                <a:gd name="T10" fmla="*/ 238 w 314"/>
                <a:gd name="T11" fmla="*/ 135 h 245"/>
                <a:gd name="T12" fmla="*/ 234 w 314"/>
                <a:gd name="T13" fmla="*/ 128 h 245"/>
                <a:gd name="T14" fmla="*/ 241 w 314"/>
                <a:gd name="T15" fmla="*/ 104 h 245"/>
                <a:gd name="T16" fmla="*/ 238 w 314"/>
                <a:gd name="T17" fmla="*/ 83 h 245"/>
                <a:gd name="T18" fmla="*/ 216 w 314"/>
                <a:gd name="T19" fmla="*/ 70 h 245"/>
                <a:gd name="T20" fmla="*/ 206 w 314"/>
                <a:gd name="T21" fmla="*/ 70 h 245"/>
                <a:gd name="T22" fmla="*/ 193 w 314"/>
                <a:gd name="T23" fmla="*/ 81 h 245"/>
                <a:gd name="T24" fmla="*/ 155 w 314"/>
                <a:gd name="T25" fmla="*/ 84 h 245"/>
                <a:gd name="T26" fmla="*/ 154 w 314"/>
                <a:gd name="T27" fmla="*/ 81 h 245"/>
                <a:gd name="T28" fmla="*/ 163 w 314"/>
                <a:gd name="T29" fmla="*/ 64 h 245"/>
                <a:gd name="T30" fmla="*/ 156 w 314"/>
                <a:gd name="T31" fmla="*/ 51 h 245"/>
                <a:gd name="T32" fmla="*/ 145 w 314"/>
                <a:gd name="T33" fmla="*/ 46 h 245"/>
                <a:gd name="T34" fmla="*/ 125 w 314"/>
                <a:gd name="T35" fmla="*/ 55 h 245"/>
                <a:gd name="T36" fmla="*/ 117 w 314"/>
                <a:gd name="T37" fmla="*/ 46 h 245"/>
                <a:gd name="T38" fmla="*/ 122 w 314"/>
                <a:gd name="T39" fmla="*/ 28 h 245"/>
                <a:gd name="T40" fmla="*/ 117 w 314"/>
                <a:gd name="T41" fmla="*/ 11 h 245"/>
                <a:gd name="T42" fmla="*/ 107 w 314"/>
                <a:gd name="T43" fmla="*/ 0 h 245"/>
                <a:gd name="T44" fmla="*/ 101 w 314"/>
                <a:gd name="T45" fmla="*/ 13 h 245"/>
                <a:gd name="T46" fmla="*/ 97 w 314"/>
                <a:gd name="T47" fmla="*/ 32 h 245"/>
                <a:gd name="T48" fmla="*/ 82 w 314"/>
                <a:gd name="T49" fmla="*/ 37 h 245"/>
                <a:gd name="T50" fmla="*/ 63 w 314"/>
                <a:gd name="T51" fmla="*/ 42 h 245"/>
                <a:gd name="T52" fmla="*/ 57 w 314"/>
                <a:gd name="T53" fmla="*/ 50 h 245"/>
                <a:gd name="T54" fmla="*/ 74 w 314"/>
                <a:gd name="T55" fmla="*/ 110 h 245"/>
                <a:gd name="T56" fmla="*/ 38 w 314"/>
                <a:gd name="T57" fmla="*/ 121 h 245"/>
                <a:gd name="T58" fmla="*/ 19 w 314"/>
                <a:gd name="T59" fmla="*/ 131 h 245"/>
                <a:gd name="T60" fmla="*/ 21 w 314"/>
                <a:gd name="T61" fmla="*/ 143 h 245"/>
                <a:gd name="T62" fmla="*/ 28 w 314"/>
                <a:gd name="T63" fmla="*/ 157 h 245"/>
                <a:gd name="T64" fmla="*/ 30 w 314"/>
                <a:gd name="T65" fmla="*/ 172 h 245"/>
                <a:gd name="T66" fmla="*/ 23 w 314"/>
                <a:gd name="T67" fmla="*/ 184 h 245"/>
                <a:gd name="T68" fmla="*/ 3 w 314"/>
                <a:gd name="T69" fmla="*/ 202 h 245"/>
                <a:gd name="T70" fmla="*/ 19 w 314"/>
                <a:gd name="T71" fmla="*/ 230 h 245"/>
                <a:gd name="T72" fmla="*/ 37 w 314"/>
                <a:gd name="T73" fmla="*/ 236 h 245"/>
                <a:gd name="T74" fmla="*/ 48 w 314"/>
                <a:gd name="T75" fmla="*/ 240 h 245"/>
                <a:gd name="T76" fmla="*/ 60 w 314"/>
                <a:gd name="T77" fmla="*/ 245 h 245"/>
                <a:gd name="T78" fmla="*/ 81 w 314"/>
                <a:gd name="T79" fmla="*/ 229 h 245"/>
                <a:gd name="T80" fmla="*/ 100 w 314"/>
                <a:gd name="T81" fmla="*/ 219 h 245"/>
                <a:gd name="T82" fmla="*/ 117 w 314"/>
                <a:gd name="T83" fmla="*/ 211 h 245"/>
                <a:gd name="T84" fmla="*/ 128 w 314"/>
                <a:gd name="T85" fmla="*/ 195 h 245"/>
                <a:gd name="T86" fmla="*/ 145 w 314"/>
                <a:gd name="T87" fmla="*/ 191 h 245"/>
                <a:gd name="T88" fmla="*/ 155 w 314"/>
                <a:gd name="T89" fmla="*/ 192 h 245"/>
                <a:gd name="T90" fmla="*/ 166 w 314"/>
                <a:gd name="T91" fmla="*/ 195 h 245"/>
                <a:gd name="T92" fmla="*/ 178 w 314"/>
                <a:gd name="T93" fmla="*/ 225 h 245"/>
                <a:gd name="T94" fmla="*/ 194 w 314"/>
                <a:gd name="T95" fmla="*/ 219 h 245"/>
                <a:gd name="T96" fmla="*/ 212 w 314"/>
                <a:gd name="T97" fmla="*/ 212 h 245"/>
                <a:gd name="T98" fmla="*/ 230 w 314"/>
                <a:gd name="T99" fmla="*/ 219 h 245"/>
                <a:gd name="T100" fmla="*/ 247 w 314"/>
                <a:gd name="T101" fmla="*/ 211 h 245"/>
                <a:gd name="T102" fmla="*/ 279 w 314"/>
                <a:gd name="T103" fmla="*/ 208 h 245"/>
                <a:gd name="T104" fmla="*/ 298 w 314"/>
                <a:gd name="T105" fmla="*/ 202 h 245"/>
                <a:gd name="T106" fmla="*/ 314 w 314"/>
                <a:gd name="T107" fmla="*/ 194 h 245"/>
                <a:gd name="T108" fmla="*/ 313 w 314"/>
                <a:gd name="T109" fmla="*/ 183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Lst>
              <a:rect l="0" t="0" r="r" b="b"/>
              <a:pathLst>
                <a:path w="314" h="245">
                  <a:moveTo>
                    <a:pt x="313" y="183"/>
                  </a:moveTo>
                  <a:lnTo>
                    <a:pt x="312" y="180"/>
                  </a:lnTo>
                  <a:lnTo>
                    <a:pt x="310" y="178"/>
                  </a:lnTo>
                  <a:lnTo>
                    <a:pt x="307" y="177"/>
                  </a:lnTo>
                  <a:lnTo>
                    <a:pt x="304" y="176"/>
                  </a:lnTo>
                  <a:lnTo>
                    <a:pt x="301" y="171"/>
                  </a:lnTo>
                  <a:lnTo>
                    <a:pt x="301" y="164"/>
                  </a:lnTo>
                  <a:lnTo>
                    <a:pt x="291" y="166"/>
                  </a:lnTo>
                  <a:lnTo>
                    <a:pt x="265" y="154"/>
                  </a:lnTo>
                  <a:lnTo>
                    <a:pt x="259" y="153"/>
                  </a:lnTo>
                  <a:lnTo>
                    <a:pt x="250" y="141"/>
                  </a:lnTo>
                  <a:lnTo>
                    <a:pt x="238" y="135"/>
                  </a:lnTo>
                  <a:lnTo>
                    <a:pt x="234" y="135"/>
                  </a:lnTo>
                  <a:lnTo>
                    <a:pt x="234" y="128"/>
                  </a:lnTo>
                  <a:lnTo>
                    <a:pt x="234" y="121"/>
                  </a:lnTo>
                  <a:lnTo>
                    <a:pt x="241" y="104"/>
                  </a:lnTo>
                  <a:lnTo>
                    <a:pt x="241" y="94"/>
                  </a:lnTo>
                  <a:lnTo>
                    <a:pt x="238" y="83"/>
                  </a:lnTo>
                  <a:lnTo>
                    <a:pt x="234" y="75"/>
                  </a:lnTo>
                  <a:lnTo>
                    <a:pt x="216" y="70"/>
                  </a:lnTo>
                  <a:lnTo>
                    <a:pt x="212" y="69"/>
                  </a:lnTo>
                  <a:lnTo>
                    <a:pt x="206" y="70"/>
                  </a:lnTo>
                  <a:lnTo>
                    <a:pt x="200" y="72"/>
                  </a:lnTo>
                  <a:lnTo>
                    <a:pt x="193" y="81"/>
                  </a:lnTo>
                  <a:lnTo>
                    <a:pt x="185" y="83"/>
                  </a:lnTo>
                  <a:lnTo>
                    <a:pt x="155" y="84"/>
                  </a:lnTo>
                  <a:lnTo>
                    <a:pt x="153" y="83"/>
                  </a:lnTo>
                  <a:lnTo>
                    <a:pt x="154" y="81"/>
                  </a:lnTo>
                  <a:lnTo>
                    <a:pt x="161" y="70"/>
                  </a:lnTo>
                  <a:lnTo>
                    <a:pt x="163" y="64"/>
                  </a:lnTo>
                  <a:lnTo>
                    <a:pt x="161" y="56"/>
                  </a:lnTo>
                  <a:lnTo>
                    <a:pt x="156" y="51"/>
                  </a:lnTo>
                  <a:lnTo>
                    <a:pt x="150" y="43"/>
                  </a:lnTo>
                  <a:lnTo>
                    <a:pt x="145" y="46"/>
                  </a:lnTo>
                  <a:lnTo>
                    <a:pt x="136" y="51"/>
                  </a:lnTo>
                  <a:lnTo>
                    <a:pt x="125" y="55"/>
                  </a:lnTo>
                  <a:lnTo>
                    <a:pt x="118" y="53"/>
                  </a:lnTo>
                  <a:lnTo>
                    <a:pt x="117" y="46"/>
                  </a:lnTo>
                  <a:lnTo>
                    <a:pt x="117" y="36"/>
                  </a:lnTo>
                  <a:lnTo>
                    <a:pt x="122" y="28"/>
                  </a:lnTo>
                  <a:lnTo>
                    <a:pt x="121" y="20"/>
                  </a:lnTo>
                  <a:lnTo>
                    <a:pt x="117" y="11"/>
                  </a:lnTo>
                  <a:lnTo>
                    <a:pt x="111" y="3"/>
                  </a:lnTo>
                  <a:lnTo>
                    <a:pt x="107" y="0"/>
                  </a:lnTo>
                  <a:lnTo>
                    <a:pt x="104" y="5"/>
                  </a:lnTo>
                  <a:lnTo>
                    <a:pt x="101" y="13"/>
                  </a:lnTo>
                  <a:lnTo>
                    <a:pt x="99" y="22"/>
                  </a:lnTo>
                  <a:lnTo>
                    <a:pt x="97" y="32"/>
                  </a:lnTo>
                  <a:lnTo>
                    <a:pt x="88" y="37"/>
                  </a:lnTo>
                  <a:lnTo>
                    <a:pt x="82" y="37"/>
                  </a:lnTo>
                  <a:lnTo>
                    <a:pt x="71" y="39"/>
                  </a:lnTo>
                  <a:lnTo>
                    <a:pt x="63" y="42"/>
                  </a:lnTo>
                  <a:lnTo>
                    <a:pt x="58" y="44"/>
                  </a:lnTo>
                  <a:lnTo>
                    <a:pt x="57" y="50"/>
                  </a:lnTo>
                  <a:lnTo>
                    <a:pt x="72" y="102"/>
                  </a:lnTo>
                  <a:lnTo>
                    <a:pt x="74" y="110"/>
                  </a:lnTo>
                  <a:lnTo>
                    <a:pt x="62" y="114"/>
                  </a:lnTo>
                  <a:lnTo>
                    <a:pt x="38" y="121"/>
                  </a:lnTo>
                  <a:lnTo>
                    <a:pt x="22" y="129"/>
                  </a:lnTo>
                  <a:lnTo>
                    <a:pt x="19" y="131"/>
                  </a:lnTo>
                  <a:lnTo>
                    <a:pt x="22" y="135"/>
                  </a:lnTo>
                  <a:lnTo>
                    <a:pt x="21" y="143"/>
                  </a:lnTo>
                  <a:lnTo>
                    <a:pt x="21" y="151"/>
                  </a:lnTo>
                  <a:lnTo>
                    <a:pt x="28" y="157"/>
                  </a:lnTo>
                  <a:lnTo>
                    <a:pt x="30" y="164"/>
                  </a:lnTo>
                  <a:lnTo>
                    <a:pt x="30" y="172"/>
                  </a:lnTo>
                  <a:lnTo>
                    <a:pt x="28" y="179"/>
                  </a:lnTo>
                  <a:lnTo>
                    <a:pt x="23" y="184"/>
                  </a:lnTo>
                  <a:lnTo>
                    <a:pt x="14" y="192"/>
                  </a:lnTo>
                  <a:lnTo>
                    <a:pt x="3" y="202"/>
                  </a:lnTo>
                  <a:lnTo>
                    <a:pt x="0" y="210"/>
                  </a:lnTo>
                  <a:lnTo>
                    <a:pt x="19" y="230"/>
                  </a:lnTo>
                  <a:lnTo>
                    <a:pt x="25" y="235"/>
                  </a:lnTo>
                  <a:lnTo>
                    <a:pt x="37" y="236"/>
                  </a:lnTo>
                  <a:lnTo>
                    <a:pt x="40" y="236"/>
                  </a:lnTo>
                  <a:lnTo>
                    <a:pt x="48" y="240"/>
                  </a:lnTo>
                  <a:lnTo>
                    <a:pt x="55" y="245"/>
                  </a:lnTo>
                  <a:lnTo>
                    <a:pt x="60" y="245"/>
                  </a:lnTo>
                  <a:lnTo>
                    <a:pt x="74" y="231"/>
                  </a:lnTo>
                  <a:lnTo>
                    <a:pt x="81" y="229"/>
                  </a:lnTo>
                  <a:lnTo>
                    <a:pt x="89" y="226"/>
                  </a:lnTo>
                  <a:lnTo>
                    <a:pt x="100" y="219"/>
                  </a:lnTo>
                  <a:lnTo>
                    <a:pt x="109" y="215"/>
                  </a:lnTo>
                  <a:lnTo>
                    <a:pt x="117" y="211"/>
                  </a:lnTo>
                  <a:lnTo>
                    <a:pt x="122" y="201"/>
                  </a:lnTo>
                  <a:lnTo>
                    <a:pt x="128" y="195"/>
                  </a:lnTo>
                  <a:lnTo>
                    <a:pt x="138" y="192"/>
                  </a:lnTo>
                  <a:lnTo>
                    <a:pt x="145" y="191"/>
                  </a:lnTo>
                  <a:lnTo>
                    <a:pt x="151" y="192"/>
                  </a:lnTo>
                  <a:lnTo>
                    <a:pt x="155" y="192"/>
                  </a:lnTo>
                  <a:lnTo>
                    <a:pt x="159" y="191"/>
                  </a:lnTo>
                  <a:lnTo>
                    <a:pt x="166" y="195"/>
                  </a:lnTo>
                  <a:lnTo>
                    <a:pt x="174" y="219"/>
                  </a:lnTo>
                  <a:lnTo>
                    <a:pt x="178" y="225"/>
                  </a:lnTo>
                  <a:lnTo>
                    <a:pt x="185" y="224"/>
                  </a:lnTo>
                  <a:lnTo>
                    <a:pt x="194" y="219"/>
                  </a:lnTo>
                  <a:lnTo>
                    <a:pt x="201" y="215"/>
                  </a:lnTo>
                  <a:lnTo>
                    <a:pt x="212" y="212"/>
                  </a:lnTo>
                  <a:lnTo>
                    <a:pt x="220" y="211"/>
                  </a:lnTo>
                  <a:lnTo>
                    <a:pt x="230" y="219"/>
                  </a:lnTo>
                  <a:lnTo>
                    <a:pt x="235" y="216"/>
                  </a:lnTo>
                  <a:lnTo>
                    <a:pt x="247" y="211"/>
                  </a:lnTo>
                  <a:lnTo>
                    <a:pt x="264" y="208"/>
                  </a:lnTo>
                  <a:lnTo>
                    <a:pt x="279" y="208"/>
                  </a:lnTo>
                  <a:lnTo>
                    <a:pt x="287" y="207"/>
                  </a:lnTo>
                  <a:lnTo>
                    <a:pt x="298" y="202"/>
                  </a:lnTo>
                  <a:lnTo>
                    <a:pt x="310" y="199"/>
                  </a:lnTo>
                  <a:lnTo>
                    <a:pt x="314" y="194"/>
                  </a:lnTo>
                  <a:lnTo>
                    <a:pt x="314" y="186"/>
                  </a:lnTo>
                  <a:lnTo>
                    <a:pt x="313" y="183"/>
                  </a:lnTo>
                  <a:close/>
                </a:path>
              </a:pathLst>
            </a:custGeom>
            <a:solidFill>
              <a:srgbClr val="FFC000"/>
            </a:solid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115" name="Freeform 9">
              <a:extLst>
                <a:ext uri="{FF2B5EF4-FFF2-40B4-BE49-F238E27FC236}">
                  <a16:creationId xmlns:a16="http://schemas.microsoft.com/office/drawing/2014/main" id="{00000000-0008-0000-0100-000073000000}"/>
                </a:ext>
              </a:extLst>
            </xdr:cNvPr>
            <xdr:cNvSpPr>
              <a:spLocks/>
            </xdr:cNvSpPr>
          </xdr:nvSpPr>
          <xdr:spPr bwMode="auto">
            <a:xfrm>
              <a:off x="2644694" y="1684419"/>
              <a:ext cx="1271185" cy="850081"/>
            </a:xfrm>
            <a:custGeom>
              <a:avLst/>
              <a:gdLst>
                <a:gd name="T0" fmla="*/ 70 w 646"/>
                <a:gd name="T1" fmla="*/ 124 h 432"/>
                <a:gd name="T2" fmla="*/ 109 w 646"/>
                <a:gd name="T3" fmla="*/ 159 h 432"/>
                <a:gd name="T4" fmla="*/ 80 w 646"/>
                <a:gd name="T5" fmla="*/ 194 h 432"/>
                <a:gd name="T6" fmla="*/ 36 w 646"/>
                <a:gd name="T7" fmla="*/ 184 h 432"/>
                <a:gd name="T8" fmla="*/ 13 w 646"/>
                <a:gd name="T9" fmla="*/ 226 h 432"/>
                <a:gd name="T10" fmla="*/ 20 w 646"/>
                <a:gd name="T11" fmla="*/ 261 h 432"/>
                <a:gd name="T12" fmla="*/ 77 w 646"/>
                <a:gd name="T13" fmla="*/ 232 h 432"/>
                <a:gd name="T14" fmla="*/ 119 w 646"/>
                <a:gd name="T15" fmla="*/ 221 h 432"/>
                <a:gd name="T16" fmla="*/ 138 w 646"/>
                <a:gd name="T17" fmla="*/ 150 h 432"/>
                <a:gd name="T18" fmla="*/ 163 w 646"/>
                <a:gd name="T19" fmla="*/ 137 h 432"/>
                <a:gd name="T20" fmla="*/ 182 w 646"/>
                <a:gd name="T21" fmla="*/ 113 h 432"/>
                <a:gd name="T22" fmla="*/ 198 w 646"/>
                <a:gd name="T23" fmla="*/ 111 h 432"/>
                <a:gd name="T24" fmla="*/ 198 w 646"/>
                <a:gd name="T25" fmla="*/ 146 h 432"/>
                <a:gd name="T26" fmla="*/ 226 w 646"/>
                <a:gd name="T27" fmla="*/ 146 h 432"/>
                <a:gd name="T28" fmla="*/ 244 w 646"/>
                <a:gd name="T29" fmla="*/ 164 h 432"/>
                <a:gd name="T30" fmla="*/ 236 w 646"/>
                <a:gd name="T31" fmla="*/ 184 h 432"/>
                <a:gd name="T32" fmla="*/ 287 w 646"/>
                <a:gd name="T33" fmla="*/ 170 h 432"/>
                <a:gd name="T34" fmla="*/ 319 w 646"/>
                <a:gd name="T35" fmla="*/ 183 h 432"/>
                <a:gd name="T36" fmla="*/ 315 w 646"/>
                <a:gd name="T37" fmla="*/ 228 h 432"/>
                <a:gd name="T38" fmla="*/ 340 w 646"/>
                <a:gd name="T39" fmla="*/ 253 h 432"/>
                <a:gd name="T40" fmla="*/ 382 w 646"/>
                <a:gd name="T41" fmla="*/ 271 h 432"/>
                <a:gd name="T42" fmla="*/ 393 w 646"/>
                <a:gd name="T43" fmla="*/ 280 h 432"/>
                <a:gd name="T44" fmla="*/ 397 w 646"/>
                <a:gd name="T45" fmla="*/ 299 h 432"/>
                <a:gd name="T46" fmla="*/ 409 w 646"/>
                <a:gd name="T47" fmla="*/ 326 h 432"/>
                <a:gd name="T48" fmla="*/ 422 w 646"/>
                <a:gd name="T49" fmla="*/ 344 h 432"/>
                <a:gd name="T50" fmla="*/ 445 w 646"/>
                <a:gd name="T51" fmla="*/ 373 h 432"/>
                <a:gd name="T52" fmla="*/ 462 w 646"/>
                <a:gd name="T53" fmla="*/ 392 h 432"/>
                <a:gd name="T54" fmla="*/ 471 w 646"/>
                <a:gd name="T55" fmla="*/ 416 h 432"/>
                <a:gd name="T56" fmla="*/ 488 w 646"/>
                <a:gd name="T57" fmla="*/ 424 h 432"/>
                <a:gd name="T58" fmla="*/ 518 w 646"/>
                <a:gd name="T59" fmla="*/ 431 h 432"/>
                <a:gd name="T60" fmla="*/ 569 w 646"/>
                <a:gd name="T61" fmla="*/ 387 h 432"/>
                <a:gd name="T62" fmla="*/ 626 w 646"/>
                <a:gd name="T63" fmla="*/ 372 h 432"/>
                <a:gd name="T64" fmla="*/ 646 w 646"/>
                <a:gd name="T65" fmla="*/ 350 h 432"/>
                <a:gd name="T66" fmla="*/ 621 w 646"/>
                <a:gd name="T67" fmla="*/ 277 h 432"/>
                <a:gd name="T68" fmla="*/ 610 w 646"/>
                <a:gd name="T69" fmla="*/ 214 h 432"/>
                <a:gd name="T70" fmla="*/ 571 w 646"/>
                <a:gd name="T71" fmla="*/ 169 h 432"/>
                <a:gd name="T72" fmla="*/ 562 w 646"/>
                <a:gd name="T73" fmla="*/ 111 h 432"/>
                <a:gd name="T74" fmla="*/ 523 w 646"/>
                <a:gd name="T75" fmla="*/ 100 h 432"/>
                <a:gd name="T76" fmla="*/ 507 w 646"/>
                <a:gd name="T77" fmla="*/ 144 h 432"/>
                <a:gd name="T78" fmla="*/ 451 w 646"/>
                <a:gd name="T79" fmla="*/ 145 h 432"/>
                <a:gd name="T80" fmla="*/ 385 w 646"/>
                <a:gd name="T81" fmla="*/ 104 h 432"/>
                <a:gd name="T82" fmla="*/ 373 w 646"/>
                <a:gd name="T83" fmla="*/ 102 h 432"/>
                <a:gd name="T84" fmla="*/ 368 w 646"/>
                <a:gd name="T85" fmla="*/ 117 h 432"/>
                <a:gd name="T86" fmla="*/ 366 w 646"/>
                <a:gd name="T87" fmla="*/ 104 h 432"/>
                <a:gd name="T88" fmla="*/ 362 w 646"/>
                <a:gd name="T89" fmla="*/ 92 h 432"/>
                <a:gd name="T90" fmla="*/ 335 w 646"/>
                <a:gd name="T91" fmla="*/ 59 h 432"/>
                <a:gd name="T92" fmla="*/ 279 w 646"/>
                <a:gd name="T93" fmla="*/ 33 h 432"/>
                <a:gd name="T94" fmla="*/ 240 w 646"/>
                <a:gd name="T95" fmla="*/ 23 h 432"/>
                <a:gd name="T96" fmla="*/ 204 w 646"/>
                <a:gd name="T97" fmla="*/ 8 h 432"/>
                <a:gd name="T98" fmla="*/ 160 w 646"/>
                <a:gd name="T99" fmla="*/ 0 h 432"/>
                <a:gd name="T100" fmla="*/ 45 w 646"/>
                <a:gd name="T101" fmla="*/ 66 h 432"/>
                <a:gd name="T102" fmla="*/ 55 w 646"/>
                <a:gd name="T103" fmla="*/ 101 h 43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Lst>
              <a:rect l="0" t="0" r="r" b="b"/>
              <a:pathLst>
                <a:path w="646" h="432">
                  <a:moveTo>
                    <a:pt x="58" y="105"/>
                  </a:moveTo>
                  <a:lnTo>
                    <a:pt x="58" y="112"/>
                  </a:lnTo>
                  <a:lnTo>
                    <a:pt x="60" y="121"/>
                  </a:lnTo>
                  <a:lnTo>
                    <a:pt x="70" y="124"/>
                  </a:lnTo>
                  <a:lnTo>
                    <a:pt x="82" y="128"/>
                  </a:lnTo>
                  <a:lnTo>
                    <a:pt x="96" y="134"/>
                  </a:lnTo>
                  <a:lnTo>
                    <a:pt x="106" y="146"/>
                  </a:lnTo>
                  <a:lnTo>
                    <a:pt x="109" y="159"/>
                  </a:lnTo>
                  <a:lnTo>
                    <a:pt x="112" y="180"/>
                  </a:lnTo>
                  <a:lnTo>
                    <a:pt x="107" y="185"/>
                  </a:lnTo>
                  <a:lnTo>
                    <a:pt x="91" y="192"/>
                  </a:lnTo>
                  <a:lnTo>
                    <a:pt x="80" y="194"/>
                  </a:lnTo>
                  <a:lnTo>
                    <a:pt x="71" y="189"/>
                  </a:lnTo>
                  <a:lnTo>
                    <a:pt x="60" y="184"/>
                  </a:lnTo>
                  <a:lnTo>
                    <a:pt x="49" y="184"/>
                  </a:lnTo>
                  <a:lnTo>
                    <a:pt x="36" y="184"/>
                  </a:lnTo>
                  <a:lnTo>
                    <a:pt x="28" y="190"/>
                  </a:lnTo>
                  <a:lnTo>
                    <a:pt x="22" y="200"/>
                  </a:lnTo>
                  <a:lnTo>
                    <a:pt x="17" y="212"/>
                  </a:lnTo>
                  <a:lnTo>
                    <a:pt x="13" y="226"/>
                  </a:lnTo>
                  <a:lnTo>
                    <a:pt x="4" y="240"/>
                  </a:lnTo>
                  <a:lnTo>
                    <a:pt x="0" y="250"/>
                  </a:lnTo>
                  <a:lnTo>
                    <a:pt x="6" y="257"/>
                  </a:lnTo>
                  <a:lnTo>
                    <a:pt x="20" y="261"/>
                  </a:lnTo>
                  <a:lnTo>
                    <a:pt x="33" y="255"/>
                  </a:lnTo>
                  <a:lnTo>
                    <a:pt x="48" y="243"/>
                  </a:lnTo>
                  <a:lnTo>
                    <a:pt x="62" y="235"/>
                  </a:lnTo>
                  <a:lnTo>
                    <a:pt x="77" y="232"/>
                  </a:lnTo>
                  <a:lnTo>
                    <a:pt x="92" y="231"/>
                  </a:lnTo>
                  <a:lnTo>
                    <a:pt x="100" y="231"/>
                  </a:lnTo>
                  <a:lnTo>
                    <a:pt x="103" y="229"/>
                  </a:lnTo>
                  <a:lnTo>
                    <a:pt x="119" y="221"/>
                  </a:lnTo>
                  <a:lnTo>
                    <a:pt x="143" y="214"/>
                  </a:lnTo>
                  <a:lnTo>
                    <a:pt x="155" y="210"/>
                  </a:lnTo>
                  <a:lnTo>
                    <a:pt x="153" y="202"/>
                  </a:lnTo>
                  <a:lnTo>
                    <a:pt x="138" y="150"/>
                  </a:lnTo>
                  <a:lnTo>
                    <a:pt x="139" y="144"/>
                  </a:lnTo>
                  <a:lnTo>
                    <a:pt x="144" y="142"/>
                  </a:lnTo>
                  <a:lnTo>
                    <a:pt x="152" y="139"/>
                  </a:lnTo>
                  <a:lnTo>
                    <a:pt x="163" y="137"/>
                  </a:lnTo>
                  <a:lnTo>
                    <a:pt x="169" y="137"/>
                  </a:lnTo>
                  <a:lnTo>
                    <a:pt x="178" y="132"/>
                  </a:lnTo>
                  <a:lnTo>
                    <a:pt x="180" y="122"/>
                  </a:lnTo>
                  <a:lnTo>
                    <a:pt x="182" y="113"/>
                  </a:lnTo>
                  <a:lnTo>
                    <a:pt x="185" y="105"/>
                  </a:lnTo>
                  <a:lnTo>
                    <a:pt x="188" y="100"/>
                  </a:lnTo>
                  <a:lnTo>
                    <a:pt x="192" y="103"/>
                  </a:lnTo>
                  <a:lnTo>
                    <a:pt x="198" y="111"/>
                  </a:lnTo>
                  <a:lnTo>
                    <a:pt x="202" y="120"/>
                  </a:lnTo>
                  <a:lnTo>
                    <a:pt x="203" y="128"/>
                  </a:lnTo>
                  <a:lnTo>
                    <a:pt x="198" y="136"/>
                  </a:lnTo>
                  <a:lnTo>
                    <a:pt x="198" y="146"/>
                  </a:lnTo>
                  <a:lnTo>
                    <a:pt x="199" y="153"/>
                  </a:lnTo>
                  <a:lnTo>
                    <a:pt x="206" y="155"/>
                  </a:lnTo>
                  <a:lnTo>
                    <a:pt x="217" y="151"/>
                  </a:lnTo>
                  <a:lnTo>
                    <a:pt x="226" y="146"/>
                  </a:lnTo>
                  <a:lnTo>
                    <a:pt x="231" y="143"/>
                  </a:lnTo>
                  <a:lnTo>
                    <a:pt x="237" y="151"/>
                  </a:lnTo>
                  <a:lnTo>
                    <a:pt x="242" y="156"/>
                  </a:lnTo>
                  <a:lnTo>
                    <a:pt x="244" y="164"/>
                  </a:lnTo>
                  <a:lnTo>
                    <a:pt x="242" y="170"/>
                  </a:lnTo>
                  <a:lnTo>
                    <a:pt x="235" y="181"/>
                  </a:lnTo>
                  <a:lnTo>
                    <a:pt x="234" y="183"/>
                  </a:lnTo>
                  <a:lnTo>
                    <a:pt x="236" y="184"/>
                  </a:lnTo>
                  <a:lnTo>
                    <a:pt x="266" y="183"/>
                  </a:lnTo>
                  <a:lnTo>
                    <a:pt x="274" y="181"/>
                  </a:lnTo>
                  <a:lnTo>
                    <a:pt x="281" y="172"/>
                  </a:lnTo>
                  <a:lnTo>
                    <a:pt x="287" y="170"/>
                  </a:lnTo>
                  <a:lnTo>
                    <a:pt x="293" y="169"/>
                  </a:lnTo>
                  <a:lnTo>
                    <a:pt x="297" y="170"/>
                  </a:lnTo>
                  <a:lnTo>
                    <a:pt x="315" y="175"/>
                  </a:lnTo>
                  <a:lnTo>
                    <a:pt x="319" y="183"/>
                  </a:lnTo>
                  <a:lnTo>
                    <a:pt x="322" y="194"/>
                  </a:lnTo>
                  <a:lnTo>
                    <a:pt x="322" y="204"/>
                  </a:lnTo>
                  <a:lnTo>
                    <a:pt x="315" y="221"/>
                  </a:lnTo>
                  <a:lnTo>
                    <a:pt x="315" y="228"/>
                  </a:lnTo>
                  <a:lnTo>
                    <a:pt x="315" y="235"/>
                  </a:lnTo>
                  <a:lnTo>
                    <a:pt x="319" y="235"/>
                  </a:lnTo>
                  <a:lnTo>
                    <a:pt x="331" y="241"/>
                  </a:lnTo>
                  <a:lnTo>
                    <a:pt x="340" y="253"/>
                  </a:lnTo>
                  <a:lnTo>
                    <a:pt x="346" y="254"/>
                  </a:lnTo>
                  <a:lnTo>
                    <a:pt x="372" y="266"/>
                  </a:lnTo>
                  <a:lnTo>
                    <a:pt x="382" y="264"/>
                  </a:lnTo>
                  <a:lnTo>
                    <a:pt x="382" y="271"/>
                  </a:lnTo>
                  <a:lnTo>
                    <a:pt x="385" y="276"/>
                  </a:lnTo>
                  <a:lnTo>
                    <a:pt x="388" y="277"/>
                  </a:lnTo>
                  <a:lnTo>
                    <a:pt x="391" y="278"/>
                  </a:lnTo>
                  <a:lnTo>
                    <a:pt x="393" y="280"/>
                  </a:lnTo>
                  <a:lnTo>
                    <a:pt x="394" y="283"/>
                  </a:lnTo>
                  <a:lnTo>
                    <a:pt x="395" y="286"/>
                  </a:lnTo>
                  <a:lnTo>
                    <a:pt x="395" y="294"/>
                  </a:lnTo>
                  <a:lnTo>
                    <a:pt x="397" y="299"/>
                  </a:lnTo>
                  <a:lnTo>
                    <a:pt x="401" y="303"/>
                  </a:lnTo>
                  <a:lnTo>
                    <a:pt x="404" y="306"/>
                  </a:lnTo>
                  <a:lnTo>
                    <a:pt x="406" y="308"/>
                  </a:lnTo>
                  <a:lnTo>
                    <a:pt x="409" y="326"/>
                  </a:lnTo>
                  <a:lnTo>
                    <a:pt x="410" y="330"/>
                  </a:lnTo>
                  <a:lnTo>
                    <a:pt x="411" y="332"/>
                  </a:lnTo>
                  <a:lnTo>
                    <a:pt x="414" y="336"/>
                  </a:lnTo>
                  <a:lnTo>
                    <a:pt x="422" y="344"/>
                  </a:lnTo>
                  <a:lnTo>
                    <a:pt x="425" y="352"/>
                  </a:lnTo>
                  <a:lnTo>
                    <a:pt x="435" y="365"/>
                  </a:lnTo>
                  <a:lnTo>
                    <a:pt x="441" y="369"/>
                  </a:lnTo>
                  <a:lnTo>
                    <a:pt x="445" y="373"/>
                  </a:lnTo>
                  <a:lnTo>
                    <a:pt x="449" y="374"/>
                  </a:lnTo>
                  <a:lnTo>
                    <a:pt x="451" y="376"/>
                  </a:lnTo>
                  <a:lnTo>
                    <a:pt x="459" y="387"/>
                  </a:lnTo>
                  <a:lnTo>
                    <a:pt x="462" y="392"/>
                  </a:lnTo>
                  <a:lnTo>
                    <a:pt x="463" y="398"/>
                  </a:lnTo>
                  <a:lnTo>
                    <a:pt x="462" y="409"/>
                  </a:lnTo>
                  <a:lnTo>
                    <a:pt x="464" y="412"/>
                  </a:lnTo>
                  <a:lnTo>
                    <a:pt x="471" y="416"/>
                  </a:lnTo>
                  <a:lnTo>
                    <a:pt x="476" y="415"/>
                  </a:lnTo>
                  <a:lnTo>
                    <a:pt x="481" y="414"/>
                  </a:lnTo>
                  <a:lnTo>
                    <a:pt x="485" y="414"/>
                  </a:lnTo>
                  <a:lnTo>
                    <a:pt x="488" y="424"/>
                  </a:lnTo>
                  <a:lnTo>
                    <a:pt x="490" y="428"/>
                  </a:lnTo>
                  <a:lnTo>
                    <a:pt x="494" y="431"/>
                  </a:lnTo>
                  <a:lnTo>
                    <a:pt x="498" y="432"/>
                  </a:lnTo>
                  <a:lnTo>
                    <a:pt x="518" y="431"/>
                  </a:lnTo>
                  <a:lnTo>
                    <a:pt x="539" y="424"/>
                  </a:lnTo>
                  <a:lnTo>
                    <a:pt x="554" y="408"/>
                  </a:lnTo>
                  <a:lnTo>
                    <a:pt x="561" y="398"/>
                  </a:lnTo>
                  <a:lnTo>
                    <a:pt x="569" y="387"/>
                  </a:lnTo>
                  <a:lnTo>
                    <a:pt x="577" y="378"/>
                  </a:lnTo>
                  <a:lnTo>
                    <a:pt x="589" y="373"/>
                  </a:lnTo>
                  <a:lnTo>
                    <a:pt x="610" y="371"/>
                  </a:lnTo>
                  <a:lnTo>
                    <a:pt x="626" y="372"/>
                  </a:lnTo>
                  <a:lnTo>
                    <a:pt x="628" y="372"/>
                  </a:lnTo>
                  <a:lnTo>
                    <a:pt x="632" y="372"/>
                  </a:lnTo>
                  <a:lnTo>
                    <a:pt x="640" y="365"/>
                  </a:lnTo>
                  <a:lnTo>
                    <a:pt x="646" y="350"/>
                  </a:lnTo>
                  <a:lnTo>
                    <a:pt x="642" y="312"/>
                  </a:lnTo>
                  <a:lnTo>
                    <a:pt x="645" y="306"/>
                  </a:lnTo>
                  <a:lnTo>
                    <a:pt x="624" y="286"/>
                  </a:lnTo>
                  <a:lnTo>
                    <a:pt x="621" y="277"/>
                  </a:lnTo>
                  <a:lnTo>
                    <a:pt x="619" y="265"/>
                  </a:lnTo>
                  <a:lnTo>
                    <a:pt x="608" y="239"/>
                  </a:lnTo>
                  <a:lnTo>
                    <a:pt x="612" y="223"/>
                  </a:lnTo>
                  <a:lnTo>
                    <a:pt x="610" y="214"/>
                  </a:lnTo>
                  <a:lnTo>
                    <a:pt x="604" y="202"/>
                  </a:lnTo>
                  <a:lnTo>
                    <a:pt x="590" y="191"/>
                  </a:lnTo>
                  <a:lnTo>
                    <a:pt x="574" y="181"/>
                  </a:lnTo>
                  <a:lnTo>
                    <a:pt x="571" y="169"/>
                  </a:lnTo>
                  <a:lnTo>
                    <a:pt x="570" y="167"/>
                  </a:lnTo>
                  <a:lnTo>
                    <a:pt x="570" y="159"/>
                  </a:lnTo>
                  <a:lnTo>
                    <a:pt x="570" y="131"/>
                  </a:lnTo>
                  <a:lnTo>
                    <a:pt x="562" y="111"/>
                  </a:lnTo>
                  <a:lnTo>
                    <a:pt x="552" y="100"/>
                  </a:lnTo>
                  <a:lnTo>
                    <a:pt x="548" y="99"/>
                  </a:lnTo>
                  <a:lnTo>
                    <a:pt x="538" y="98"/>
                  </a:lnTo>
                  <a:lnTo>
                    <a:pt x="523" y="100"/>
                  </a:lnTo>
                  <a:lnTo>
                    <a:pt x="517" y="109"/>
                  </a:lnTo>
                  <a:lnTo>
                    <a:pt x="519" y="123"/>
                  </a:lnTo>
                  <a:lnTo>
                    <a:pt x="519" y="132"/>
                  </a:lnTo>
                  <a:lnTo>
                    <a:pt x="507" y="144"/>
                  </a:lnTo>
                  <a:lnTo>
                    <a:pt x="492" y="154"/>
                  </a:lnTo>
                  <a:lnTo>
                    <a:pt x="482" y="159"/>
                  </a:lnTo>
                  <a:lnTo>
                    <a:pt x="471" y="156"/>
                  </a:lnTo>
                  <a:lnTo>
                    <a:pt x="451" y="145"/>
                  </a:lnTo>
                  <a:lnTo>
                    <a:pt x="425" y="112"/>
                  </a:lnTo>
                  <a:lnTo>
                    <a:pt x="408" y="103"/>
                  </a:lnTo>
                  <a:lnTo>
                    <a:pt x="391" y="104"/>
                  </a:lnTo>
                  <a:lnTo>
                    <a:pt x="385" y="104"/>
                  </a:lnTo>
                  <a:lnTo>
                    <a:pt x="384" y="102"/>
                  </a:lnTo>
                  <a:lnTo>
                    <a:pt x="380" y="100"/>
                  </a:lnTo>
                  <a:lnTo>
                    <a:pt x="376" y="100"/>
                  </a:lnTo>
                  <a:lnTo>
                    <a:pt x="373" y="102"/>
                  </a:lnTo>
                  <a:lnTo>
                    <a:pt x="371" y="105"/>
                  </a:lnTo>
                  <a:lnTo>
                    <a:pt x="371" y="109"/>
                  </a:lnTo>
                  <a:lnTo>
                    <a:pt x="371" y="113"/>
                  </a:lnTo>
                  <a:lnTo>
                    <a:pt x="368" y="117"/>
                  </a:lnTo>
                  <a:lnTo>
                    <a:pt x="363" y="116"/>
                  </a:lnTo>
                  <a:lnTo>
                    <a:pt x="359" y="112"/>
                  </a:lnTo>
                  <a:lnTo>
                    <a:pt x="362" y="108"/>
                  </a:lnTo>
                  <a:lnTo>
                    <a:pt x="366" y="104"/>
                  </a:lnTo>
                  <a:lnTo>
                    <a:pt x="369" y="100"/>
                  </a:lnTo>
                  <a:lnTo>
                    <a:pt x="367" y="95"/>
                  </a:lnTo>
                  <a:lnTo>
                    <a:pt x="365" y="93"/>
                  </a:lnTo>
                  <a:lnTo>
                    <a:pt x="362" y="92"/>
                  </a:lnTo>
                  <a:lnTo>
                    <a:pt x="360" y="91"/>
                  </a:lnTo>
                  <a:lnTo>
                    <a:pt x="361" y="86"/>
                  </a:lnTo>
                  <a:lnTo>
                    <a:pt x="353" y="73"/>
                  </a:lnTo>
                  <a:lnTo>
                    <a:pt x="335" y="59"/>
                  </a:lnTo>
                  <a:lnTo>
                    <a:pt x="315" y="49"/>
                  </a:lnTo>
                  <a:lnTo>
                    <a:pt x="296" y="44"/>
                  </a:lnTo>
                  <a:lnTo>
                    <a:pt x="284" y="40"/>
                  </a:lnTo>
                  <a:lnTo>
                    <a:pt x="279" y="33"/>
                  </a:lnTo>
                  <a:lnTo>
                    <a:pt x="275" y="27"/>
                  </a:lnTo>
                  <a:lnTo>
                    <a:pt x="268" y="27"/>
                  </a:lnTo>
                  <a:lnTo>
                    <a:pt x="254" y="24"/>
                  </a:lnTo>
                  <a:lnTo>
                    <a:pt x="240" y="23"/>
                  </a:lnTo>
                  <a:lnTo>
                    <a:pt x="231" y="24"/>
                  </a:lnTo>
                  <a:lnTo>
                    <a:pt x="221" y="19"/>
                  </a:lnTo>
                  <a:lnTo>
                    <a:pt x="211" y="12"/>
                  </a:lnTo>
                  <a:lnTo>
                    <a:pt x="204" y="8"/>
                  </a:lnTo>
                  <a:lnTo>
                    <a:pt x="201" y="10"/>
                  </a:lnTo>
                  <a:lnTo>
                    <a:pt x="192" y="8"/>
                  </a:lnTo>
                  <a:lnTo>
                    <a:pt x="175" y="0"/>
                  </a:lnTo>
                  <a:lnTo>
                    <a:pt x="160" y="0"/>
                  </a:lnTo>
                  <a:lnTo>
                    <a:pt x="134" y="9"/>
                  </a:lnTo>
                  <a:lnTo>
                    <a:pt x="84" y="22"/>
                  </a:lnTo>
                  <a:lnTo>
                    <a:pt x="53" y="51"/>
                  </a:lnTo>
                  <a:lnTo>
                    <a:pt x="45" y="66"/>
                  </a:lnTo>
                  <a:lnTo>
                    <a:pt x="43" y="80"/>
                  </a:lnTo>
                  <a:lnTo>
                    <a:pt x="49" y="93"/>
                  </a:lnTo>
                  <a:lnTo>
                    <a:pt x="53" y="99"/>
                  </a:lnTo>
                  <a:lnTo>
                    <a:pt x="55" y="101"/>
                  </a:lnTo>
                  <a:lnTo>
                    <a:pt x="58" y="105"/>
                  </a:lnTo>
                  <a:close/>
                </a:path>
              </a:pathLst>
            </a:custGeom>
            <a:solidFill>
              <a:srgbClr val="92D050"/>
            </a:solid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solidFill>
                  <a:srgbClr val="92D050"/>
                </a:solidFill>
              </a:endParaRPr>
            </a:p>
          </xdr:txBody>
        </xdr:sp>
        <xdr:sp macro="" textlink="">
          <xdr:nvSpPr>
            <xdr:cNvPr id="116" name="Freeform 10">
              <a:extLst>
                <a:ext uri="{FF2B5EF4-FFF2-40B4-BE49-F238E27FC236}">
                  <a16:creationId xmlns:a16="http://schemas.microsoft.com/office/drawing/2014/main" id="{00000000-0008-0000-0100-000074000000}"/>
                </a:ext>
              </a:extLst>
            </xdr:cNvPr>
            <xdr:cNvSpPr>
              <a:spLocks/>
            </xdr:cNvSpPr>
          </xdr:nvSpPr>
          <xdr:spPr bwMode="auto">
            <a:xfrm>
              <a:off x="1989425" y="623785"/>
              <a:ext cx="1096053" cy="1302670"/>
            </a:xfrm>
            <a:custGeom>
              <a:avLst/>
              <a:gdLst>
                <a:gd name="T0" fmla="*/ 27 w 557"/>
                <a:gd name="T1" fmla="*/ 287 h 662"/>
                <a:gd name="T2" fmla="*/ 87 w 557"/>
                <a:gd name="T3" fmla="*/ 308 h 662"/>
                <a:gd name="T4" fmla="*/ 105 w 557"/>
                <a:gd name="T5" fmla="*/ 324 h 662"/>
                <a:gd name="T6" fmla="*/ 117 w 557"/>
                <a:gd name="T7" fmla="*/ 340 h 662"/>
                <a:gd name="T8" fmla="*/ 130 w 557"/>
                <a:gd name="T9" fmla="*/ 385 h 662"/>
                <a:gd name="T10" fmla="*/ 151 w 557"/>
                <a:gd name="T11" fmla="*/ 404 h 662"/>
                <a:gd name="T12" fmla="*/ 182 w 557"/>
                <a:gd name="T13" fmla="*/ 404 h 662"/>
                <a:gd name="T14" fmla="*/ 169 w 557"/>
                <a:gd name="T15" fmla="*/ 443 h 662"/>
                <a:gd name="T16" fmla="*/ 135 w 557"/>
                <a:gd name="T17" fmla="*/ 477 h 662"/>
                <a:gd name="T18" fmla="*/ 97 w 557"/>
                <a:gd name="T19" fmla="*/ 475 h 662"/>
                <a:gd name="T20" fmla="*/ 96 w 557"/>
                <a:gd name="T21" fmla="*/ 521 h 662"/>
                <a:gd name="T22" fmla="*/ 94 w 557"/>
                <a:gd name="T23" fmla="*/ 539 h 662"/>
                <a:gd name="T24" fmla="*/ 86 w 557"/>
                <a:gd name="T25" fmla="*/ 585 h 662"/>
                <a:gd name="T26" fmla="*/ 114 w 557"/>
                <a:gd name="T27" fmla="*/ 614 h 662"/>
                <a:gd name="T28" fmla="*/ 146 w 557"/>
                <a:gd name="T29" fmla="*/ 590 h 662"/>
                <a:gd name="T30" fmla="*/ 164 w 557"/>
                <a:gd name="T31" fmla="*/ 583 h 662"/>
                <a:gd name="T32" fmla="*/ 168 w 557"/>
                <a:gd name="T33" fmla="*/ 608 h 662"/>
                <a:gd name="T34" fmla="*/ 177 w 557"/>
                <a:gd name="T35" fmla="*/ 628 h 662"/>
                <a:gd name="T36" fmla="*/ 199 w 557"/>
                <a:gd name="T37" fmla="*/ 636 h 662"/>
                <a:gd name="T38" fmla="*/ 187 w 557"/>
                <a:gd name="T39" fmla="*/ 661 h 662"/>
                <a:gd name="T40" fmla="*/ 215 w 557"/>
                <a:gd name="T41" fmla="*/ 656 h 662"/>
                <a:gd name="T42" fmla="*/ 242 w 557"/>
                <a:gd name="T43" fmla="*/ 650 h 662"/>
                <a:gd name="T44" fmla="*/ 257 w 557"/>
                <a:gd name="T45" fmla="*/ 640 h 662"/>
                <a:gd name="T46" fmla="*/ 305 w 557"/>
                <a:gd name="T47" fmla="*/ 629 h 662"/>
                <a:gd name="T48" fmla="*/ 340 w 557"/>
                <a:gd name="T49" fmla="*/ 625 h 662"/>
                <a:gd name="T50" fmla="*/ 374 w 557"/>
                <a:gd name="T51" fmla="*/ 640 h 662"/>
                <a:gd name="T52" fmla="*/ 382 w 557"/>
                <a:gd name="T53" fmla="*/ 632 h 662"/>
                <a:gd name="T54" fmla="*/ 386 w 557"/>
                <a:gd name="T55" fmla="*/ 590 h 662"/>
                <a:gd name="T56" fmla="*/ 493 w 557"/>
                <a:gd name="T57" fmla="*/ 539 h 662"/>
                <a:gd name="T58" fmla="*/ 534 w 557"/>
                <a:gd name="T59" fmla="*/ 549 h 662"/>
                <a:gd name="T60" fmla="*/ 546 w 557"/>
                <a:gd name="T61" fmla="*/ 530 h 662"/>
                <a:gd name="T62" fmla="*/ 535 w 557"/>
                <a:gd name="T63" fmla="*/ 510 h 662"/>
                <a:gd name="T64" fmla="*/ 520 w 557"/>
                <a:gd name="T65" fmla="*/ 500 h 662"/>
                <a:gd name="T66" fmla="*/ 513 w 557"/>
                <a:gd name="T67" fmla="*/ 503 h 662"/>
                <a:gd name="T68" fmla="*/ 507 w 557"/>
                <a:gd name="T69" fmla="*/ 496 h 662"/>
                <a:gd name="T70" fmla="*/ 490 w 557"/>
                <a:gd name="T71" fmla="*/ 486 h 662"/>
                <a:gd name="T72" fmla="*/ 463 w 557"/>
                <a:gd name="T73" fmla="*/ 461 h 662"/>
                <a:gd name="T74" fmla="*/ 472 w 557"/>
                <a:gd name="T75" fmla="*/ 441 h 662"/>
                <a:gd name="T76" fmla="*/ 462 w 557"/>
                <a:gd name="T77" fmla="*/ 406 h 662"/>
                <a:gd name="T78" fmla="*/ 441 w 557"/>
                <a:gd name="T79" fmla="*/ 393 h 662"/>
                <a:gd name="T80" fmla="*/ 424 w 557"/>
                <a:gd name="T81" fmla="*/ 364 h 662"/>
                <a:gd name="T82" fmla="*/ 410 w 557"/>
                <a:gd name="T83" fmla="*/ 286 h 662"/>
                <a:gd name="T84" fmla="*/ 444 w 557"/>
                <a:gd name="T85" fmla="*/ 249 h 662"/>
                <a:gd name="T86" fmla="*/ 468 w 557"/>
                <a:gd name="T87" fmla="*/ 228 h 662"/>
                <a:gd name="T88" fmla="*/ 448 w 557"/>
                <a:gd name="T89" fmla="*/ 207 h 662"/>
                <a:gd name="T90" fmla="*/ 413 w 557"/>
                <a:gd name="T91" fmla="*/ 137 h 662"/>
                <a:gd name="T92" fmla="*/ 392 w 557"/>
                <a:gd name="T93" fmla="*/ 103 h 662"/>
                <a:gd name="T94" fmla="*/ 330 w 557"/>
                <a:gd name="T95" fmla="*/ 49 h 662"/>
                <a:gd name="T96" fmla="*/ 303 w 557"/>
                <a:gd name="T97" fmla="*/ 50 h 662"/>
                <a:gd name="T98" fmla="*/ 162 w 557"/>
                <a:gd name="T99" fmla="*/ 6 h 662"/>
                <a:gd name="T100" fmla="*/ 93 w 557"/>
                <a:gd name="T101" fmla="*/ 64 h 662"/>
                <a:gd name="T102" fmla="*/ 26 w 557"/>
                <a:gd name="T103" fmla="*/ 111 h 662"/>
                <a:gd name="T104" fmla="*/ 29 w 557"/>
                <a:gd name="T105" fmla="*/ 114 h 662"/>
                <a:gd name="T106" fmla="*/ 1 w 557"/>
                <a:gd name="T107" fmla="*/ 192 h 662"/>
                <a:gd name="T108" fmla="*/ 0 w 557"/>
                <a:gd name="T109" fmla="*/ 255 h 6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Lst>
              <a:rect l="0" t="0" r="r" b="b"/>
              <a:pathLst>
                <a:path w="557" h="662">
                  <a:moveTo>
                    <a:pt x="3" y="260"/>
                  </a:moveTo>
                  <a:lnTo>
                    <a:pt x="12" y="272"/>
                  </a:lnTo>
                  <a:lnTo>
                    <a:pt x="27" y="287"/>
                  </a:lnTo>
                  <a:lnTo>
                    <a:pt x="41" y="294"/>
                  </a:lnTo>
                  <a:lnTo>
                    <a:pt x="78" y="303"/>
                  </a:lnTo>
                  <a:lnTo>
                    <a:pt x="87" y="308"/>
                  </a:lnTo>
                  <a:lnTo>
                    <a:pt x="91" y="317"/>
                  </a:lnTo>
                  <a:lnTo>
                    <a:pt x="98" y="322"/>
                  </a:lnTo>
                  <a:lnTo>
                    <a:pt x="105" y="324"/>
                  </a:lnTo>
                  <a:lnTo>
                    <a:pt x="113" y="327"/>
                  </a:lnTo>
                  <a:lnTo>
                    <a:pt x="116" y="331"/>
                  </a:lnTo>
                  <a:lnTo>
                    <a:pt x="117" y="340"/>
                  </a:lnTo>
                  <a:lnTo>
                    <a:pt x="117" y="348"/>
                  </a:lnTo>
                  <a:lnTo>
                    <a:pt x="119" y="366"/>
                  </a:lnTo>
                  <a:lnTo>
                    <a:pt x="130" y="385"/>
                  </a:lnTo>
                  <a:lnTo>
                    <a:pt x="133" y="393"/>
                  </a:lnTo>
                  <a:lnTo>
                    <a:pt x="141" y="398"/>
                  </a:lnTo>
                  <a:lnTo>
                    <a:pt x="151" y="404"/>
                  </a:lnTo>
                  <a:lnTo>
                    <a:pt x="162" y="404"/>
                  </a:lnTo>
                  <a:lnTo>
                    <a:pt x="171" y="402"/>
                  </a:lnTo>
                  <a:lnTo>
                    <a:pt x="182" y="404"/>
                  </a:lnTo>
                  <a:lnTo>
                    <a:pt x="190" y="409"/>
                  </a:lnTo>
                  <a:lnTo>
                    <a:pt x="186" y="420"/>
                  </a:lnTo>
                  <a:lnTo>
                    <a:pt x="169" y="443"/>
                  </a:lnTo>
                  <a:lnTo>
                    <a:pt x="157" y="465"/>
                  </a:lnTo>
                  <a:lnTo>
                    <a:pt x="148" y="473"/>
                  </a:lnTo>
                  <a:lnTo>
                    <a:pt x="135" y="477"/>
                  </a:lnTo>
                  <a:lnTo>
                    <a:pt x="123" y="476"/>
                  </a:lnTo>
                  <a:lnTo>
                    <a:pt x="105" y="473"/>
                  </a:lnTo>
                  <a:lnTo>
                    <a:pt x="97" y="475"/>
                  </a:lnTo>
                  <a:lnTo>
                    <a:pt x="92" y="486"/>
                  </a:lnTo>
                  <a:lnTo>
                    <a:pt x="92" y="502"/>
                  </a:lnTo>
                  <a:lnTo>
                    <a:pt x="96" y="521"/>
                  </a:lnTo>
                  <a:lnTo>
                    <a:pt x="96" y="527"/>
                  </a:lnTo>
                  <a:lnTo>
                    <a:pt x="95" y="536"/>
                  </a:lnTo>
                  <a:lnTo>
                    <a:pt x="94" y="539"/>
                  </a:lnTo>
                  <a:lnTo>
                    <a:pt x="91" y="546"/>
                  </a:lnTo>
                  <a:lnTo>
                    <a:pt x="86" y="573"/>
                  </a:lnTo>
                  <a:lnTo>
                    <a:pt x="86" y="585"/>
                  </a:lnTo>
                  <a:lnTo>
                    <a:pt x="90" y="589"/>
                  </a:lnTo>
                  <a:lnTo>
                    <a:pt x="102" y="599"/>
                  </a:lnTo>
                  <a:lnTo>
                    <a:pt x="114" y="614"/>
                  </a:lnTo>
                  <a:lnTo>
                    <a:pt x="130" y="605"/>
                  </a:lnTo>
                  <a:lnTo>
                    <a:pt x="141" y="595"/>
                  </a:lnTo>
                  <a:lnTo>
                    <a:pt x="146" y="590"/>
                  </a:lnTo>
                  <a:lnTo>
                    <a:pt x="154" y="584"/>
                  </a:lnTo>
                  <a:lnTo>
                    <a:pt x="159" y="583"/>
                  </a:lnTo>
                  <a:lnTo>
                    <a:pt x="164" y="583"/>
                  </a:lnTo>
                  <a:lnTo>
                    <a:pt x="172" y="589"/>
                  </a:lnTo>
                  <a:lnTo>
                    <a:pt x="173" y="599"/>
                  </a:lnTo>
                  <a:lnTo>
                    <a:pt x="168" y="608"/>
                  </a:lnTo>
                  <a:lnTo>
                    <a:pt x="164" y="618"/>
                  </a:lnTo>
                  <a:lnTo>
                    <a:pt x="165" y="626"/>
                  </a:lnTo>
                  <a:lnTo>
                    <a:pt x="177" y="628"/>
                  </a:lnTo>
                  <a:lnTo>
                    <a:pt x="194" y="627"/>
                  </a:lnTo>
                  <a:lnTo>
                    <a:pt x="203" y="630"/>
                  </a:lnTo>
                  <a:lnTo>
                    <a:pt x="199" y="636"/>
                  </a:lnTo>
                  <a:lnTo>
                    <a:pt x="189" y="644"/>
                  </a:lnTo>
                  <a:lnTo>
                    <a:pt x="184" y="654"/>
                  </a:lnTo>
                  <a:lnTo>
                    <a:pt x="187" y="661"/>
                  </a:lnTo>
                  <a:lnTo>
                    <a:pt x="192" y="662"/>
                  </a:lnTo>
                  <a:lnTo>
                    <a:pt x="205" y="659"/>
                  </a:lnTo>
                  <a:lnTo>
                    <a:pt x="215" y="656"/>
                  </a:lnTo>
                  <a:lnTo>
                    <a:pt x="221" y="655"/>
                  </a:lnTo>
                  <a:lnTo>
                    <a:pt x="240" y="649"/>
                  </a:lnTo>
                  <a:lnTo>
                    <a:pt x="242" y="650"/>
                  </a:lnTo>
                  <a:lnTo>
                    <a:pt x="247" y="646"/>
                  </a:lnTo>
                  <a:lnTo>
                    <a:pt x="250" y="645"/>
                  </a:lnTo>
                  <a:lnTo>
                    <a:pt x="257" y="640"/>
                  </a:lnTo>
                  <a:lnTo>
                    <a:pt x="269" y="636"/>
                  </a:lnTo>
                  <a:lnTo>
                    <a:pt x="294" y="629"/>
                  </a:lnTo>
                  <a:lnTo>
                    <a:pt x="305" y="629"/>
                  </a:lnTo>
                  <a:lnTo>
                    <a:pt x="329" y="632"/>
                  </a:lnTo>
                  <a:lnTo>
                    <a:pt x="336" y="629"/>
                  </a:lnTo>
                  <a:lnTo>
                    <a:pt x="340" y="625"/>
                  </a:lnTo>
                  <a:lnTo>
                    <a:pt x="359" y="625"/>
                  </a:lnTo>
                  <a:lnTo>
                    <a:pt x="368" y="630"/>
                  </a:lnTo>
                  <a:lnTo>
                    <a:pt x="374" y="640"/>
                  </a:lnTo>
                  <a:lnTo>
                    <a:pt x="381" y="641"/>
                  </a:lnTo>
                  <a:lnTo>
                    <a:pt x="386" y="638"/>
                  </a:lnTo>
                  <a:lnTo>
                    <a:pt x="382" y="632"/>
                  </a:lnTo>
                  <a:lnTo>
                    <a:pt x="376" y="619"/>
                  </a:lnTo>
                  <a:lnTo>
                    <a:pt x="378" y="605"/>
                  </a:lnTo>
                  <a:lnTo>
                    <a:pt x="386" y="590"/>
                  </a:lnTo>
                  <a:lnTo>
                    <a:pt x="417" y="561"/>
                  </a:lnTo>
                  <a:lnTo>
                    <a:pt x="467" y="548"/>
                  </a:lnTo>
                  <a:lnTo>
                    <a:pt x="493" y="539"/>
                  </a:lnTo>
                  <a:lnTo>
                    <a:pt x="508" y="539"/>
                  </a:lnTo>
                  <a:lnTo>
                    <a:pt x="525" y="547"/>
                  </a:lnTo>
                  <a:lnTo>
                    <a:pt x="534" y="549"/>
                  </a:lnTo>
                  <a:lnTo>
                    <a:pt x="537" y="547"/>
                  </a:lnTo>
                  <a:lnTo>
                    <a:pt x="541" y="544"/>
                  </a:lnTo>
                  <a:lnTo>
                    <a:pt x="546" y="530"/>
                  </a:lnTo>
                  <a:lnTo>
                    <a:pt x="557" y="511"/>
                  </a:lnTo>
                  <a:lnTo>
                    <a:pt x="554" y="511"/>
                  </a:lnTo>
                  <a:lnTo>
                    <a:pt x="535" y="510"/>
                  </a:lnTo>
                  <a:lnTo>
                    <a:pt x="530" y="507"/>
                  </a:lnTo>
                  <a:lnTo>
                    <a:pt x="523" y="500"/>
                  </a:lnTo>
                  <a:lnTo>
                    <a:pt x="520" y="500"/>
                  </a:lnTo>
                  <a:lnTo>
                    <a:pt x="518" y="502"/>
                  </a:lnTo>
                  <a:lnTo>
                    <a:pt x="515" y="504"/>
                  </a:lnTo>
                  <a:lnTo>
                    <a:pt x="513" y="503"/>
                  </a:lnTo>
                  <a:lnTo>
                    <a:pt x="512" y="499"/>
                  </a:lnTo>
                  <a:lnTo>
                    <a:pt x="511" y="496"/>
                  </a:lnTo>
                  <a:lnTo>
                    <a:pt x="507" y="496"/>
                  </a:lnTo>
                  <a:lnTo>
                    <a:pt x="501" y="498"/>
                  </a:lnTo>
                  <a:lnTo>
                    <a:pt x="496" y="495"/>
                  </a:lnTo>
                  <a:lnTo>
                    <a:pt x="490" y="486"/>
                  </a:lnTo>
                  <a:lnTo>
                    <a:pt x="482" y="476"/>
                  </a:lnTo>
                  <a:lnTo>
                    <a:pt x="466" y="464"/>
                  </a:lnTo>
                  <a:lnTo>
                    <a:pt x="463" y="461"/>
                  </a:lnTo>
                  <a:lnTo>
                    <a:pt x="464" y="456"/>
                  </a:lnTo>
                  <a:lnTo>
                    <a:pt x="469" y="449"/>
                  </a:lnTo>
                  <a:lnTo>
                    <a:pt x="472" y="441"/>
                  </a:lnTo>
                  <a:lnTo>
                    <a:pt x="472" y="430"/>
                  </a:lnTo>
                  <a:lnTo>
                    <a:pt x="468" y="419"/>
                  </a:lnTo>
                  <a:lnTo>
                    <a:pt x="462" y="406"/>
                  </a:lnTo>
                  <a:lnTo>
                    <a:pt x="453" y="400"/>
                  </a:lnTo>
                  <a:lnTo>
                    <a:pt x="443" y="399"/>
                  </a:lnTo>
                  <a:lnTo>
                    <a:pt x="441" y="393"/>
                  </a:lnTo>
                  <a:lnTo>
                    <a:pt x="431" y="383"/>
                  </a:lnTo>
                  <a:lnTo>
                    <a:pt x="425" y="374"/>
                  </a:lnTo>
                  <a:lnTo>
                    <a:pt x="424" y="364"/>
                  </a:lnTo>
                  <a:lnTo>
                    <a:pt x="425" y="325"/>
                  </a:lnTo>
                  <a:lnTo>
                    <a:pt x="411" y="294"/>
                  </a:lnTo>
                  <a:lnTo>
                    <a:pt x="410" y="286"/>
                  </a:lnTo>
                  <a:lnTo>
                    <a:pt x="414" y="269"/>
                  </a:lnTo>
                  <a:lnTo>
                    <a:pt x="428" y="257"/>
                  </a:lnTo>
                  <a:lnTo>
                    <a:pt x="444" y="249"/>
                  </a:lnTo>
                  <a:lnTo>
                    <a:pt x="458" y="245"/>
                  </a:lnTo>
                  <a:lnTo>
                    <a:pt x="468" y="239"/>
                  </a:lnTo>
                  <a:lnTo>
                    <a:pt x="468" y="228"/>
                  </a:lnTo>
                  <a:lnTo>
                    <a:pt x="464" y="222"/>
                  </a:lnTo>
                  <a:lnTo>
                    <a:pt x="461" y="219"/>
                  </a:lnTo>
                  <a:lnTo>
                    <a:pt x="448" y="207"/>
                  </a:lnTo>
                  <a:lnTo>
                    <a:pt x="435" y="192"/>
                  </a:lnTo>
                  <a:lnTo>
                    <a:pt x="414" y="153"/>
                  </a:lnTo>
                  <a:lnTo>
                    <a:pt x="413" y="137"/>
                  </a:lnTo>
                  <a:lnTo>
                    <a:pt x="415" y="121"/>
                  </a:lnTo>
                  <a:lnTo>
                    <a:pt x="415" y="114"/>
                  </a:lnTo>
                  <a:lnTo>
                    <a:pt x="392" y="103"/>
                  </a:lnTo>
                  <a:lnTo>
                    <a:pt x="359" y="78"/>
                  </a:lnTo>
                  <a:lnTo>
                    <a:pt x="347" y="71"/>
                  </a:lnTo>
                  <a:lnTo>
                    <a:pt x="330" y="49"/>
                  </a:lnTo>
                  <a:lnTo>
                    <a:pt x="322" y="52"/>
                  </a:lnTo>
                  <a:lnTo>
                    <a:pt x="316" y="53"/>
                  </a:lnTo>
                  <a:lnTo>
                    <a:pt x="303" y="50"/>
                  </a:lnTo>
                  <a:lnTo>
                    <a:pt x="213" y="7"/>
                  </a:lnTo>
                  <a:lnTo>
                    <a:pt x="182" y="0"/>
                  </a:lnTo>
                  <a:lnTo>
                    <a:pt x="162" y="6"/>
                  </a:lnTo>
                  <a:lnTo>
                    <a:pt x="130" y="24"/>
                  </a:lnTo>
                  <a:lnTo>
                    <a:pt x="121" y="31"/>
                  </a:lnTo>
                  <a:lnTo>
                    <a:pt x="93" y="64"/>
                  </a:lnTo>
                  <a:lnTo>
                    <a:pt x="35" y="95"/>
                  </a:lnTo>
                  <a:lnTo>
                    <a:pt x="24" y="112"/>
                  </a:lnTo>
                  <a:lnTo>
                    <a:pt x="26" y="111"/>
                  </a:lnTo>
                  <a:lnTo>
                    <a:pt x="27" y="112"/>
                  </a:lnTo>
                  <a:lnTo>
                    <a:pt x="28" y="113"/>
                  </a:lnTo>
                  <a:lnTo>
                    <a:pt x="29" y="114"/>
                  </a:lnTo>
                  <a:lnTo>
                    <a:pt x="14" y="165"/>
                  </a:lnTo>
                  <a:lnTo>
                    <a:pt x="7" y="177"/>
                  </a:lnTo>
                  <a:lnTo>
                    <a:pt x="1" y="192"/>
                  </a:lnTo>
                  <a:lnTo>
                    <a:pt x="3" y="213"/>
                  </a:lnTo>
                  <a:lnTo>
                    <a:pt x="14" y="250"/>
                  </a:lnTo>
                  <a:lnTo>
                    <a:pt x="0" y="255"/>
                  </a:lnTo>
                  <a:lnTo>
                    <a:pt x="0" y="256"/>
                  </a:lnTo>
                  <a:lnTo>
                    <a:pt x="3" y="260"/>
                  </a:lnTo>
                  <a:close/>
                </a:path>
              </a:pathLst>
            </a:custGeom>
            <a:solidFill>
              <a:srgbClr val="FFC000"/>
            </a:solid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117" name="Freeform 11">
              <a:extLst>
                <a:ext uri="{FF2B5EF4-FFF2-40B4-BE49-F238E27FC236}">
                  <a16:creationId xmlns:a16="http://schemas.microsoft.com/office/drawing/2014/main" id="{00000000-0008-0000-0100-000075000000}"/>
                </a:ext>
              </a:extLst>
            </xdr:cNvPr>
            <xdr:cNvSpPr>
              <a:spLocks/>
            </xdr:cNvSpPr>
          </xdr:nvSpPr>
          <xdr:spPr bwMode="auto">
            <a:xfrm>
              <a:off x="1993360" y="1771001"/>
              <a:ext cx="1235765" cy="1428608"/>
            </a:xfrm>
            <a:custGeom>
              <a:avLst/>
              <a:gdLst>
                <a:gd name="T0" fmla="*/ 568 w 628"/>
                <a:gd name="T1" fmla="*/ 689 h 726"/>
                <a:gd name="T2" fmla="*/ 519 w 628"/>
                <a:gd name="T3" fmla="*/ 675 h 726"/>
                <a:gd name="T4" fmla="*/ 511 w 628"/>
                <a:gd name="T5" fmla="*/ 640 h 726"/>
                <a:gd name="T6" fmla="*/ 522 w 628"/>
                <a:gd name="T7" fmla="*/ 592 h 726"/>
                <a:gd name="T8" fmla="*/ 568 w 628"/>
                <a:gd name="T9" fmla="*/ 557 h 726"/>
                <a:gd name="T10" fmla="*/ 607 w 628"/>
                <a:gd name="T11" fmla="*/ 532 h 726"/>
                <a:gd name="T12" fmla="*/ 584 w 628"/>
                <a:gd name="T13" fmla="*/ 471 h 726"/>
                <a:gd name="T14" fmla="*/ 529 w 628"/>
                <a:gd name="T15" fmla="*/ 427 h 726"/>
                <a:gd name="T16" fmla="*/ 485 w 628"/>
                <a:gd name="T17" fmla="*/ 395 h 726"/>
                <a:gd name="T18" fmla="*/ 412 w 628"/>
                <a:gd name="T19" fmla="*/ 358 h 726"/>
                <a:gd name="T20" fmla="*/ 359 w 628"/>
                <a:gd name="T21" fmla="*/ 341 h 726"/>
                <a:gd name="T22" fmla="*/ 374 w 628"/>
                <a:gd name="T23" fmla="*/ 293 h 726"/>
                <a:gd name="T24" fmla="*/ 412 w 628"/>
                <a:gd name="T25" fmla="*/ 266 h 726"/>
                <a:gd name="T26" fmla="*/ 442 w 628"/>
                <a:gd name="T27" fmla="*/ 228 h 726"/>
                <a:gd name="T28" fmla="*/ 434 w 628"/>
                <a:gd name="T29" fmla="*/ 191 h 726"/>
                <a:gd name="T30" fmla="*/ 379 w 628"/>
                <a:gd name="T31" fmla="*/ 199 h 726"/>
                <a:gd name="T32" fmla="*/ 335 w 628"/>
                <a:gd name="T33" fmla="*/ 196 h 726"/>
                <a:gd name="T34" fmla="*/ 367 w 628"/>
                <a:gd name="T35" fmla="*/ 140 h 726"/>
                <a:gd name="T36" fmla="*/ 422 w 628"/>
                <a:gd name="T37" fmla="*/ 148 h 726"/>
                <a:gd name="T38" fmla="*/ 427 w 628"/>
                <a:gd name="T39" fmla="*/ 90 h 726"/>
                <a:gd name="T40" fmla="*/ 389 w 628"/>
                <a:gd name="T41" fmla="*/ 61 h 726"/>
                <a:gd name="T42" fmla="*/ 366 w 628"/>
                <a:gd name="T43" fmla="*/ 47 h 726"/>
                <a:gd name="T44" fmla="*/ 303 w 628"/>
                <a:gd name="T45" fmla="*/ 46 h 726"/>
                <a:gd name="T46" fmla="*/ 245 w 628"/>
                <a:gd name="T47" fmla="*/ 63 h 726"/>
                <a:gd name="T48" fmla="*/ 203 w 628"/>
                <a:gd name="T49" fmla="*/ 76 h 726"/>
                <a:gd name="T50" fmla="*/ 197 w 628"/>
                <a:gd name="T51" fmla="*/ 53 h 726"/>
                <a:gd name="T52" fmla="*/ 162 w 628"/>
                <a:gd name="T53" fmla="*/ 35 h 726"/>
                <a:gd name="T54" fmla="*/ 157 w 628"/>
                <a:gd name="T55" fmla="*/ 0 h 726"/>
                <a:gd name="T56" fmla="*/ 112 w 628"/>
                <a:gd name="T57" fmla="*/ 31 h 726"/>
                <a:gd name="T58" fmla="*/ 69 w 628"/>
                <a:gd name="T59" fmla="*/ 76 h 726"/>
                <a:gd name="T60" fmla="*/ 62 w 628"/>
                <a:gd name="T61" fmla="*/ 151 h 726"/>
                <a:gd name="T62" fmla="*/ 18 w 628"/>
                <a:gd name="T63" fmla="*/ 204 h 726"/>
                <a:gd name="T64" fmla="*/ 39 w 628"/>
                <a:gd name="T65" fmla="*/ 249 h 726"/>
                <a:gd name="T66" fmla="*/ 52 w 628"/>
                <a:gd name="T67" fmla="*/ 281 h 726"/>
                <a:gd name="T68" fmla="*/ 20 w 628"/>
                <a:gd name="T69" fmla="*/ 285 h 726"/>
                <a:gd name="T70" fmla="*/ 2 w 628"/>
                <a:gd name="T71" fmla="*/ 302 h 726"/>
                <a:gd name="T72" fmla="*/ 16 w 628"/>
                <a:gd name="T73" fmla="*/ 320 h 726"/>
                <a:gd name="T74" fmla="*/ 25 w 628"/>
                <a:gd name="T75" fmla="*/ 329 h 726"/>
                <a:gd name="T76" fmla="*/ 19 w 628"/>
                <a:gd name="T77" fmla="*/ 351 h 726"/>
                <a:gd name="T78" fmla="*/ 22 w 628"/>
                <a:gd name="T79" fmla="*/ 395 h 726"/>
                <a:gd name="T80" fmla="*/ 0 w 628"/>
                <a:gd name="T81" fmla="*/ 403 h 726"/>
                <a:gd name="T82" fmla="*/ 60 w 628"/>
                <a:gd name="T83" fmla="*/ 422 h 726"/>
                <a:gd name="T84" fmla="*/ 96 w 628"/>
                <a:gd name="T85" fmla="*/ 478 h 726"/>
                <a:gd name="T86" fmla="*/ 117 w 628"/>
                <a:gd name="T87" fmla="*/ 530 h 726"/>
                <a:gd name="T88" fmla="*/ 144 w 628"/>
                <a:gd name="T89" fmla="*/ 576 h 726"/>
                <a:gd name="T90" fmla="*/ 92 w 628"/>
                <a:gd name="T91" fmla="*/ 590 h 726"/>
                <a:gd name="T92" fmla="*/ 49 w 628"/>
                <a:gd name="T93" fmla="*/ 624 h 726"/>
                <a:gd name="T94" fmla="*/ 57 w 628"/>
                <a:gd name="T95" fmla="*/ 666 h 726"/>
                <a:gd name="T96" fmla="*/ 100 w 628"/>
                <a:gd name="T97" fmla="*/ 661 h 726"/>
                <a:gd name="T98" fmla="*/ 106 w 628"/>
                <a:gd name="T99" fmla="*/ 698 h 726"/>
                <a:gd name="T100" fmla="*/ 77 w 628"/>
                <a:gd name="T101" fmla="*/ 718 h 726"/>
                <a:gd name="T102" fmla="*/ 284 w 628"/>
                <a:gd name="T103" fmla="*/ 724 h 726"/>
                <a:gd name="T104" fmla="*/ 525 w 628"/>
                <a:gd name="T105" fmla="*/ 712 h 726"/>
                <a:gd name="T106" fmla="*/ 585 w 628"/>
                <a:gd name="T107" fmla="*/ 702 h 7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Lst>
              <a:rect l="0" t="0" r="r" b="b"/>
              <a:pathLst>
                <a:path w="628" h="726">
                  <a:moveTo>
                    <a:pt x="585" y="702"/>
                  </a:moveTo>
                  <a:lnTo>
                    <a:pt x="577" y="703"/>
                  </a:lnTo>
                  <a:lnTo>
                    <a:pt x="571" y="700"/>
                  </a:lnTo>
                  <a:lnTo>
                    <a:pt x="569" y="693"/>
                  </a:lnTo>
                  <a:lnTo>
                    <a:pt x="568" y="689"/>
                  </a:lnTo>
                  <a:lnTo>
                    <a:pt x="553" y="690"/>
                  </a:lnTo>
                  <a:lnTo>
                    <a:pt x="536" y="684"/>
                  </a:lnTo>
                  <a:lnTo>
                    <a:pt x="530" y="681"/>
                  </a:lnTo>
                  <a:lnTo>
                    <a:pt x="526" y="679"/>
                  </a:lnTo>
                  <a:lnTo>
                    <a:pt x="519" y="675"/>
                  </a:lnTo>
                  <a:lnTo>
                    <a:pt x="512" y="669"/>
                  </a:lnTo>
                  <a:lnTo>
                    <a:pt x="501" y="664"/>
                  </a:lnTo>
                  <a:lnTo>
                    <a:pt x="499" y="656"/>
                  </a:lnTo>
                  <a:lnTo>
                    <a:pt x="505" y="647"/>
                  </a:lnTo>
                  <a:lnTo>
                    <a:pt x="511" y="640"/>
                  </a:lnTo>
                  <a:lnTo>
                    <a:pt x="513" y="629"/>
                  </a:lnTo>
                  <a:lnTo>
                    <a:pt x="517" y="619"/>
                  </a:lnTo>
                  <a:lnTo>
                    <a:pt x="521" y="613"/>
                  </a:lnTo>
                  <a:lnTo>
                    <a:pt x="521" y="597"/>
                  </a:lnTo>
                  <a:lnTo>
                    <a:pt x="522" y="592"/>
                  </a:lnTo>
                  <a:lnTo>
                    <a:pt x="529" y="582"/>
                  </a:lnTo>
                  <a:lnTo>
                    <a:pt x="536" y="578"/>
                  </a:lnTo>
                  <a:lnTo>
                    <a:pt x="542" y="580"/>
                  </a:lnTo>
                  <a:lnTo>
                    <a:pt x="551" y="577"/>
                  </a:lnTo>
                  <a:lnTo>
                    <a:pt x="568" y="557"/>
                  </a:lnTo>
                  <a:lnTo>
                    <a:pt x="578" y="549"/>
                  </a:lnTo>
                  <a:lnTo>
                    <a:pt x="587" y="545"/>
                  </a:lnTo>
                  <a:lnTo>
                    <a:pt x="595" y="541"/>
                  </a:lnTo>
                  <a:lnTo>
                    <a:pt x="602" y="538"/>
                  </a:lnTo>
                  <a:lnTo>
                    <a:pt x="607" y="532"/>
                  </a:lnTo>
                  <a:lnTo>
                    <a:pt x="614" y="523"/>
                  </a:lnTo>
                  <a:lnTo>
                    <a:pt x="628" y="508"/>
                  </a:lnTo>
                  <a:lnTo>
                    <a:pt x="615" y="489"/>
                  </a:lnTo>
                  <a:lnTo>
                    <a:pt x="613" y="486"/>
                  </a:lnTo>
                  <a:lnTo>
                    <a:pt x="584" y="471"/>
                  </a:lnTo>
                  <a:lnTo>
                    <a:pt x="573" y="460"/>
                  </a:lnTo>
                  <a:lnTo>
                    <a:pt x="568" y="452"/>
                  </a:lnTo>
                  <a:lnTo>
                    <a:pt x="563" y="446"/>
                  </a:lnTo>
                  <a:lnTo>
                    <a:pt x="536" y="433"/>
                  </a:lnTo>
                  <a:lnTo>
                    <a:pt x="529" y="427"/>
                  </a:lnTo>
                  <a:lnTo>
                    <a:pt x="523" y="421"/>
                  </a:lnTo>
                  <a:lnTo>
                    <a:pt x="513" y="417"/>
                  </a:lnTo>
                  <a:lnTo>
                    <a:pt x="503" y="414"/>
                  </a:lnTo>
                  <a:lnTo>
                    <a:pt x="493" y="405"/>
                  </a:lnTo>
                  <a:lnTo>
                    <a:pt x="485" y="395"/>
                  </a:lnTo>
                  <a:lnTo>
                    <a:pt x="476" y="390"/>
                  </a:lnTo>
                  <a:lnTo>
                    <a:pt x="443" y="353"/>
                  </a:lnTo>
                  <a:lnTo>
                    <a:pt x="434" y="348"/>
                  </a:lnTo>
                  <a:lnTo>
                    <a:pt x="423" y="350"/>
                  </a:lnTo>
                  <a:lnTo>
                    <a:pt x="412" y="358"/>
                  </a:lnTo>
                  <a:lnTo>
                    <a:pt x="398" y="358"/>
                  </a:lnTo>
                  <a:lnTo>
                    <a:pt x="384" y="358"/>
                  </a:lnTo>
                  <a:lnTo>
                    <a:pt x="377" y="361"/>
                  </a:lnTo>
                  <a:lnTo>
                    <a:pt x="373" y="361"/>
                  </a:lnTo>
                  <a:lnTo>
                    <a:pt x="359" y="341"/>
                  </a:lnTo>
                  <a:lnTo>
                    <a:pt x="344" y="331"/>
                  </a:lnTo>
                  <a:lnTo>
                    <a:pt x="350" y="323"/>
                  </a:lnTo>
                  <a:lnTo>
                    <a:pt x="356" y="318"/>
                  </a:lnTo>
                  <a:lnTo>
                    <a:pt x="370" y="306"/>
                  </a:lnTo>
                  <a:lnTo>
                    <a:pt x="374" y="293"/>
                  </a:lnTo>
                  <a:lnTo>
                    <a:pt x="377" y="283"/>
                  </a:lnTo>
                  <a:lnTo>
                    <a:pt x="385" y="280"/>
                  </a:lnTo>
                  <a:lnTo>
                    <a:pt x="391" y="273"/>
                  </a:lnTo>
                  <a:lnTo>
                    <a:pt x="402" y="267"/>
                  </a:lnTo>
                  <a:lnTo>
                    <a:pt x="412" y="266"/>
                  </a:lnTo>
                  <a:lnTo>
                    <a:pt x="415" y="258"/>
                  </a:lnTo>
                  <a:lnTo>
                    <a:pt x="426" y="248"/>
                  </a:lnTo>
                  <a:lnTo>
                    <a:pt x="435" y="240"/>
                  </a:lnTo>
                  <a:lnTo>
                    <a:pt x="440" y="235"/>
                  </a:lnTo>
                  <a:lnTo>
                    <a:pt x="442" y="228"/>
                  </a:lnTo>
                  <a:lnTo>
                    <a:pt x="442" y="220"/>
                  </a:lnTo>
                  <a:lnTo>
                    <a:pt x="440" y="213"/>
                  </a:lnTo>
                  <a:lnTo>
                    <a:pt x="433" y="207"/>
                  </a:lnTo>
                  <a:lnTo>
                    <a:pt x="433" y="199"/>
                  </a:lnTo>
                  <a:lnTo>
                    <a:pt x="434" y="191"/>
                  </a:lnTo>
                  <a:lnTo>
                    <a:pt x="431" y="187"/>
                  </a:lnTo>
                  <a:lnTo>
                    <a:pt x="423" y="187"/>
                  </a:lnTo>
                  <a:lnTo>
                    <a:pt x="408" y="188"/>
                  </a:lnTo>
                  <a:lnTo>
                    <a:pt x="393" y="191"/>
                  </a:lnTo>
                  <a:lnTo>
                    <a:pt x="379" y="199"/>
                  </a:lnTo>
                  <a:lnTo>
                    <a:pt x="364" y="211"/>
                  </a:lnTo>
                  <a:lnTo>
                    <a:pt x="351" y="217"/>
                  </a:lnTo>
                  <a:lnTo>
                    <a:pt x="337" y="213"/>
                  </a:lnTo>
                  <a:lnTo>
                    <a:pt x="331" y="206"/>
                  </a:lnTo>
                  <a:lnTo>
                    <a:pt x="335" y="196"/>
                  </a:lnTo>
                  <a:lnTo>
                    <a:pt x="344" y="182"/>
                  </a:lnTo>
                  <a:lnTo>
                    <a:pt x="348" y="168"/>
                  </a:lnTo>
                  <a:lnTo>
                    <a:pt x="353" y="156"/>
                  </a:lnTo>
                  <a:lnTo>
                    <a:pt x="359" y="146"/>
                  </a:lnTo>
                  <a:lnTo>
                    <a:pt x="367" y="140"/>
                  </a:lnTo>
                  <a:lnTo>
                    <a:pt x="380" y="140"/>
                  </a:lnTo>
                  <a:lnTo>
                    <a:pt x="391" y="140"/>
                  </a:lnTo>
                  <a:lnTo>
                    <a:pt x="402" y="145"/>
                  </a:lnTo>
                  <a:lnTo>
                    <a:pt x="411" y="150"/>
                  </a:lnTo>
                  <a:lnTo>
                    <a:pt x="422" y="148"/>
                  </a:lnTo>
                  <a:lnTo>
                    <a:pt x="438" y="141"/>
                  </a:lnTo>
                  <a:lnTo>
                    <a:pt x="443" y="136"/>
                  </a:lnTo>
                  <a:lnTo>
                    <a:pt x="440" y="115"/>
                  </a:lnTo>
                  <a:lnTo>
                    <a:pt x="437" y="102"/>
                  </a:lnTo>
                  <a:lnTo>
                    <a:pt x="427" y="90"/>
                  </a:lnTo>
                  <a:lnTo>
                    <a:pt x="413" y="84"/>
                  </a:lnTo>
                  <a:lnTo>
                    <a:pt x="401" y="80"/>
                  </a:lnTo>
                  <a:lnTo>
                    <a:pt x="391" y="77"/>
                  </a:lnTo>
                  <a:lnTo>
                    <a:pt x="389" y="68"/>
                  </a:lnTo>
                  <a:lnTo>
                    <a:pt x="389" y="61"/>
                  </a:lnTo>
                  <a:lnTo>
                    <a:pt x="386" y="57"/>
                  </a:lnTo>
                  <a:lnTo>
                    <a:pt x="384" y="55"/>
                  </a:lnTo>
                  <a:lnTo>
                    <a:pt x="379" y="58"/>
                  </a:lnTo>
                  <a:lnTo>
                    <a:pt x="372" y="57"/>
                  </a:lnTo>
                  <a:lnTo>
                    <a:pt x="366" y="47"/>
                  </a:lnTo>
                  <a:lnTo>
                    <a:pt x="357" y="42"/>
                  </a:lnTo>
                  <a:lnTo>
                    <a:pt x="338" y="42"/>
                  </a:lnTo>
                  <a:lnTo>
                    <a:pt x="334" y="46"/>
                  </a:lnTo>
                  <a:lnTo>
                    <a:pt x="327" y="49"/>
                  </a:lnTo>
                  <a:lnTo>
                    <a:pt x="303" y="46"/>
                  </a:lnTo>
                  <a:lnTo>
                    <a:pt x="292" y="46"/>
                  </a:lnTo>
                  <a:lnTo>
                    <a:pt x="267" y="53"/>
                  </a:lnTo>
                  <a:lnTo>
                    <a:pt x="255" y="57"/>
                  </a:lnTo>
                  <a:lnTo>
                    <a:pt x="248" y="62"/>
                  </a:lnTo>
                  <a:lnTo>
                    <a:pt x="245" y="63"/>
                  </a:lnTo>
                  <a:lnTo>
                    <a:pt x="240" y="67"/>
                  </a:lnTo>
                  <a:lnTo>
                    <a:pt x="238" y="66"/>
                  </a:lnTo>
                  <a:lnTo>
                    <a:pt x="219" y="72"/>
                  </a:lnTo>
                  <a:lnTo>
                    <a:pt x="213" y="73"/>
                  </a:lnTo>
                  <a:lnTo>
                    <a:pt x="203" y="76"/>
                  </a:lnTo>
                  <a:lnTo>
                    <a:pt x="190" y="79"/>
                  </a:lnTo>
                  <a:lnTo>
                    <a:pt x="185" y="78"/>
                  </a:lnTo>
                  <a:lnTo>
                    <a:pt x="182" y="71"/>
                  </a:lnTo>
                  <a:lnTo>
                    <a:pt x="187" y="61"/>
                  </a:lnTo>
                  <a:lnTo>
                    <a:pt x="197" y="53"/>
                  </a:lnTo>
                  <a:lnTo>
                    <a:pt x="201" y="47"/>
                  </a:lnTo>
                  <a:lnTo>
                    <a:pt x="192" y="44"/>
                  </a:lnTo>
                  <a:lnTo>
                    <a:pt x="175" y="45"/>
                  </a:lnTo>
                  <a:lnTo>
                    <a:pt x="163" y="43"/>
                  </a:lnTo>
                  <a:lnTo>
                    <a:pt x="162" y="35"/>
                  </a:lnTo>
                  <a:lnTo>
                    <a:pt x="166" y="25"/>
                  </a:lnTo>
                  <a:lnTo>
                    <a:pt x="171" y="16"/>
                  </a:lnTo>
                  <a:lnTo>
                    <a:pt x="170" y="6"/>
                  </a:lnTo>
                  <a:lnTo>
                    <a:pt x="162" y="0"/>
                  </a:lnTo>
                  <a:lnTo>
                    <a:pt x="157" y="0"/>
                  </a:lnTo>
                  <a:lnTo>
                    <a:pt x="152" y="1"/>
                  </a:lnTo>
                  <a:lnTo>
                    <a:pt x="144" y="7"/>
                  </a:lnTo>
                  <a:lnTo>
                    <a:pt x="139" y="12"/>
                  </a:lnTo>
                  <a:lnTo>
                    <a:pt x="128" y="22"/>
                  </a:lnTo>
                  <a:lnTo>
                    <a:pt x="112" y="31"/>
                  </a:lnTo>
                  <a:lnTo>
                    <a:pt x="101" y="48"/>
                  </a:lnTo>
                  <a:lnTo>
                    <a:pt x="92" y="56"/>
                  </a:lnTo>
                  <a:lnTo>
                    <a:pt x="81" y="63"/>
                  </a:lnTo>
                  <a:lnTo>
                    <a:pt x="75" y="68"/>
                  </a:lnTo>
                  <a:lnTo>
                    <a:pt x="69" y="76"/>
                  </a:lnTo>
                  <a:lnTo>
                    <a:pt x="68" y="88"/>
                  </a:lnTo>
                  <a:lnTo>
                    <a:pt x="72" y="102"/>
                  </a:lnTo>
                  <a:lnTo>
                    <a:pt x="77" y="111"/>
                  </a:lnTo>
                  <a:lnTo>
                    <a:pt x="80" y="120"/>
                  </a:lnTo>
                  <a:lnTo>
                    <a:pt x="62" y="151"/>
                  </a:lnTo>
                  <a:lnTo>
                    <a:pt x="33" y="177"/>
                  </a:lnTo>
                  <a:lnTo>
                    <a:pt x="34" y="181"/>
                  </a:lnTo>
                  <a:lnTo>
                    <a:pt x="34" y="189"/>
                  </a:lnTo>
                  <a:lnTo>
                    <a:pt x="22" y="196"/>
                  </a:lnTo>
                  <a:lnTo>
                    <a:pt x="18" y="204"/>
                  </a:lnTo>
                  <a:lnTo>
                    <a:pt x="15" y="213"/>
                  </a:lnTo>
                  <a:lnTo>
                    <a:pt x="17" y="220"/>
                  </a:lnTo>
                  <a:lnTo>
                    <a:pt x="31" y="232"/>
                  </a:lnTo>
                  <a:lnTo>
                    <a:pt x="37" y="239"/>
                  </a:lnTo>
                  <a:lnTo>
                    <a:pt x="39" y="249"/>
                  </a:lnTo>
                  <a:lnTo>
                    <a:pt x="40" y="255"/>
                  </a:lnTo>
                  <a:lnTo>
                    <a:pt x="42" y="264"/>
                  </a:lnTo>
                  <a:lnTo>
                    <a:pt x="47" y="272"/>
                  </a:lnTo>
                  <a:lnTo>
                    <a:pt x="52" y="278"/>
                  </a:lnTo>
                  <a:lnTo>
                    <a:pt x="52" y="281"/>
                  </a:lnTo>
                  <a:lnTo>
                    <a:pt x="49" y="290"/>
                  </a:lnTo>
                  <a:lnTo>
                    <a:pt x="48" y="294"/>
                  </a:lnTo>
                  <a:lnTo>
                    <a:pt x="46" y="298"/>
                  </a:lnTo>
                  <a:lnTo>
                    <a:pt x="41" y="297"/>
                  </a:lnTo>
                  <a:lnTo>
                    <a:pt x="20" y="285"/>
                  </a:lnTo>
                  <a:lnTo>
                    <a:pt x="12" y="283"/>
                  </a:lnTo>
                  <a:lnTo>
                    <a:pt x="8" y="288"/>
                  </a:lnTo>
                  <a:lnTo>
                    <a:pt x="7" y="290"/>
                  </a:lnTo>
                  <a:lnTo>
                    <a:pt x="3" y="298"/>
                  </a:lnTo>
                  <a:lnTo>
                    <a:pt x="2" y="302"/>
                  </a:lnTo>
                  <a:lnTo>
                    <a:pt x="4" y="307"/>
                  </a:lnTo>
                  <a:lnTo>
                    <a:pt x="6" y="311"/>
                  </a:lnTo>
                  <a:lnTo>
                    <a:pt x="13" y="315"/>
                  </a:lnTo>
                  <a:lnTo>
                    <a:pt x="15" y="320"/>
                  </a:lnTo>
                  <a:lnTo>
                    <a:pt x="16" y="320"/>
                  </a:lnTo>
                  <a:lnTo>
                    <a:pt x="18" y="321"/>
                  </a:lnTo>
                  <a:lnTo>
                    <a:pt x="22" y="320"/>
                  </a:lnTo>
                  <a:lnTo>
                    <a:pt x="23" y="320"/>
                  </a:lnTo>
                  <a:lnTo>
                    <a:pt x="25" y="325"/>
                  </a:lnTo>
                  <a:lnTo>
                    <a:pt x="25" y="329"/>
                  </a:lnTo>
                  <a:lnTo>
                    <a:pt x="24" y="333"/>
                  </a:lnTo>
                  <a:lnTo>
                    <a:pt x="23" y="337"/>
                  </a:lnTo>
                  <a:lnTo>
                    <a:pt x="22" y="340"/>
                  </a:lnTo>
                  <a:lnTo>
                    <a:pt x="20" y="348"/>
                  </a:lnTo>
                  <a:lnTo>
                    <a:pt x="19" y="351"/>
                  </a:lnTo>
                  <a:lnTo>
                    <a:pt x="26" y="360"/>
                  </a:lnTo>
                  <a:lnTo>
                    <a:pt x="33" y="366"/>
                  </a:lnTo>
                  <a:lnTo>
                    <a:pt x="37" y="370"/>
                  </a:lnTo>
                  <a:lnTo>
                    <a:pt x="36" y="376"/>
                  </a:lnTo>
                  <a:lnTo>
                    <a:pt x="22" y="395"/>
                  </a:lnTo>
                  <a:lnTo>
                    <a:pt x="20" y="398"/>
                  </a:lnTo>
                  <a:lnTo>
                    <a:pt x="16" y="398"/>
                  </a:lnTo>
                  <a:lnTo>
                    <a:pt x="11" y="396"/>
                  </a:lnTo>
                  <a:lnTo>
                    <a:pt x="8" y="396"/>
                  </a:lnTo>
                  <a:lnTo>
                    <a:pt x="0" y="403"/>
                  </a:lnTo>
                  <a:lnTo>
                    <a:pt x="4" y="411"/>
                  </a:lnTo>
                  <a:lnTo>
                    <a:pt x="14" y="416"/>
                  </a:lnTo>
                  <a:lnTo>
                    <a:pt x="25" y="418"/>
                  </a:lnTo>
                  <a:lnTo>
                    <a:pt x="49" y="418"/>
                  </a:lnTo>
                  <a:lnTo>
                    <a:pt x="60" y="422"/>
                  </a:lnTo>
                  <a:lnTo>
                    <a:pt x="64" y="432"/>
                  </a:lnTo>
                  <a:lnTo>
                    <a:pt x="63" y="434"/>
                  </a:lnTo>
                  <a:lnTo>
                    <a:pt x="86" y="469"/>
                  </a:lnTo>
                  <a:lnTo>
                    <a:pt x="94" y="477"/>
                  </a:lnTo>
                  <a:lnTo>
                    <a:pt x="96" y="478"/>
                  </a:lnTo>
                  <a:lnTo>
                    <a:pt x="97" y="481"/>
                  </a:lnTo>
                  <a:lnTo>
                    <a:pt x="100" y="490"/>
                  </a:lnTo>
                  <a:lnTo>
                    <a:pt x="101" y="515"/>
                  </a:lnTo>
                  <a:lnTo>
                    <a:pt x="106" y="522"/>
                  </a:lnTo>
                  <a:lnTo>
                    <a:pt x="117" y="530"/>
                  </a:lnTo>
                  <a:lnTo>
                    <a:pt x="149" y="549"/>
                  </a:lnTo>
                  <a:lnTo>
                    <a:pt x="156" y="557"/>
                  </a:lnTo>
                  <a:lnTo>
                    <a:pt x="156" y="566"/>
                  </a:lnTo>
                  <a:lnTo>
                    <a:pt x="150" y="573"/>
                  </a:lnTo>
                  <a:lnTo>
                    <a:pt x="144" y="576"/>
                  </a:lnTo>
                  <a:lnTo>
                    <a:pt x="134" y="577"/>
                  </a:lnTo>
                  <a:lnTo>
                    <a:pt x="127" y="585"/>
                  </a:lnTo>
                  <a:lnTo>
                    <a:pt x="117" y="592"/>
                  </a:lnTo>
                  <a:lnTo>
                    <a:pt x="103" y="592"/>
                  </a:lnTo>
                  <a:lnTo>
                    <a:pt x="92" y="590"/>
                  </a:lnTo>
                  <a:lnTo>
                    <a:pt x="82" y="587"/>
                  </a:lnTo>
                  <a:lnTo>
                    <a:pt x="71" y="592"/>
                  </a:lnTo>
                  <a:lnTo>
                    <a:pt x="61" y="601"/>
                  </a:lnTo>
                  <a:lnTo>
                    <a:pt x="56" y="609"/>
                  </a:lnTo>
                  <a:lnTo>
                    <a:pt x="49" y="624"/>
                  </a:lnTo>
                  <a:lnTo>
                    <a:pt x="47" y="628"/>
                  </a:lnTo>
                  <a:lnTo>
                    <a:pt x="51" y="634"/>
                  </a:lnTo>
                  <a:lnTo>
                    <a:pt x="54" y="657"/>
                  </a:lnTo>
                  <a:lnTo>
                    <a:pt x="53" y="665"/>
                  </a:lnTo>
                  <a:lnTo>
                    <a:pt x="57" y="666"/>
                  </a:lnTo>
                  <a:lnTo>
                    <a:pt x="61" y="663"/>
                  </a:lnTo>
                  <a:lnTo>
                    <a:pt x="66" y="661"/>
                  </a:lnTo>
                  <a:lnTo>
                    <a:pt x="75" y="647"/>
                  </a:lnTo>
                  <a:lnTo>
                    <a:pt x="82" y="648"/>
                  </a:lnTo>
                  <a:lnTo>
                    <a:pt x="100" y="661"/>
                  </a:lnTo>
                  <a:lnTo>
                    <a:pt x="108" y="668"/>
                  </a:lnTo>
                  <a:lnTo>
                    <a:pt x="112" y="677"/>
                  </a:lnTo>
                  <a:lnTo>
                    <a:pt x="111" y="686"/>
                  </a:lnTo>
                  <a:lnTo>
                    <a:pt x="109" y="692"/>
                  </a:lnTo>
                  <a:lnTo>
                    <a:pt x="106" y="698"/>
                  </a:lnTo>
                  <a:lnTo>
                    <a:pt x="101" y="701"/>
                  </a:lnTo>
                  <a:lnTo>
                    <a:pt x="88" y="701"/>
                  </a:lnTo>
                  <a:lnTo>
                    <a:pt x="82" y="705"/>
                  </a:lnTo>
                  <a:lnTo>
                    <a:pt x="79" y="711"/>
                  </a:lnTo>
                  <a:lnTo>
                    <a:pt x="77" y="718"/>
                  </a:lnTo>
                  <a:lnTo>
                    <a:pt x="77" y="723"/>
                  </a:lnTo>
                  <a:lnTo>
                    <a:pt x="76" y="726"/>
                  </a:lnTo>
                  <a:lnTo>
                    <a:pt x="113" y="725"/>
                  </a:lnTo>
                  <a:lnTo>
                    <a:pt x="189" y="724"/>
                  </a:lnTo>
                  <a:lnTo>
                    <a:pt x="284" y="724"/>
                  </a:lnTo>
                  <a:lnTo>
                    <a:pt x="372" y="723"/>
                  </a:lnTo>
                  <a:lnTo>
                    <a:pt x="456" y="723"/>
                  </a:lnTo>
                  <a:lnTo>
                    <a:pt x="517" y="722"/>
                  </a:lnTo>
                  <a:lnTo>
                    <a:pt x="522" y="719"/>
                  </a:lnTo>
                  <a:lnTo>
                    <a:pt x="525" y="712"/>
                  </a:lnTo>
                  <a:lnTo>
                    <a:pt x="531" y="710"/>
                  </a:lnTo>
                  <a:lnTo>
                    <a:pt x="581" y="712"/>
                  </a:lnTo>
                  <a:lnTo>
                    <a:pt x="589" y="715"/>
                  </a:lnTo>
                  <a:lnTo>
                    <a:pt x="589" y="710"/>
                  </a:lnTo>
                  <a:lnTo>
                    <a:pt x="585" y="702"/>
                  </a:lnTo>
                  <a:close/>
                </a:path>
              </a:pathLst>
            </a:custGeom>
            <a:solidFill>
              <a:srgbClr val="92D050"/>
            </a:solid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118" name="Freeform 12">
              <a:extLst>
                <a:ext uri="{FF2B5EF4-FFF2-40B4-BE49-F238E27FC236}">
                  <a16:creationId xmlns:a16="http://schemas.microsoft.com/office/drawing/2014/main" id="{00000000-0008-0000-0100-000076000000}"/>
                </a:ext>
              </a:extLst>
            </xdr:cNvPr>
            <xdr:cNvSpPr>
              <a:spLocks/>
            </xdr:cNvSpPr>
          </xdr:nvSpPr>
          <xdr:spPr bwMode="auto">
            <a:xfrm>
              <a:off x="0" y="2914280"/>
              <a:ext cx="2213752" cy="1530932"/>
            </a:xfrm>
            <a:custGeom>
              <a:avLst/>
              <a:gdLst>
                <a:gd name="T0" fmla="*/ 42 w 1125"/>
                <a:gd name="T1" fmla="*/ 414 h 778"/>
                <a:gd name="T2" fmla="*/ 81 w 1125"/>
                <a:gd name="T3" fmla="*/ 416 h 778"/>
                <a:gd name="T4" fmla="*/ 157 w 1125"/>
                <a:gd name="T5" fmla="*/ 420 h 778"/>
                <a:gd name="T6" fmla="*/ 172 w 1125"/>
                <a:gd name="T7" fmla="*/ 455 h 778"/>
                <a:gd name="T8" fmla="*/ 182 w 1125"/>
                <a:gd name="T9" fmla="*/ 494 h 778"/>
                <a:gd name="T10" fmla="*/ 214 w 1125"/>
                <a:gd name="T11" fmla="*/ 514 h 778"/>
                <a:gd name="T12" fmla="*/ 228 w 1125"/>
                <a:gd name="T13" fmla="*/ 587 h 778"/>
                <a:gd name="T14" fmla="*/ 272 w 1125"/>
                <a:gd name="T15" fmla="*/ 593 h 778"/>
                <a:gd name="T16" fmla="*/ 282 w 1125"/>
                <a:gd name="T17" fmla="*/ 631 h 778"/>
                <a:gd name="T18" fmla="*/ 309 w 1125"/>
                <a:gd name="T19" fmla="*/ 638 h 778"/>
                <a:gd name="T20" fmla="*/ 332 w 1125"/>
                <a:gd name="T21" fmla="*/ 661 h 778"/>
                <a:gd name="T22" fmla="*/ 372 w 1125"/>
                <a:gd name="T23" fmla="*/ 659 h 778"/>
                <a:gd name="T24" fmla="*/ 398 w 1125"/>
                <a:gd name="T25" fmla="*/ 641 h 778"/>
                <a:gd name="T26" fmla="*/ 449 w 1125"/>
                <a:gd name="T27" fmla="*/ 702 h 778"/>
                <a:gd name="T28" fmla="*/ 478 w 1125"/>
                <a:gd name="T29" fmla="*/ 657 h 778"/>
                <a:gd name="T30" fmla="*/ 565 w 1125"/>
                <a:gd name="T31" fmla="*/ 615 h 778"/>
                <a:gd name="T32" fmla="*/ 600 w 1125"/>
                <a:gd name="T33" fmla="*/ 596 h 778"/>
                <a:gd name="T34" fmla="*/ 709 w 1125"/>
                <a:gd name="T35" fmla="*/ 560 h 778"/>
                <a:gd name="T36" fmla="*/ 748 w 1125"/>
                <a:gd name="T37" fmla="*/ 569 h 778"/>
                <a:gd name="T38" fmla="*/ 862 w 1125"/>
                <a:gd name="T39" fmla="*/ 595 h 778"/>
                <a:gd name="T40" fmla="*/ 921 w 1125"/>
                <a:gd name="T41" fmla="*/ 603 h 778"/>
                <a:gd name="T42" fmla="*/ 999 w 1125"/>
                <a:gd name="T43" fmla="*/ 681 h 778"/>
                <a:gd name="T44" fmla="*/ 1074 w 1125"/>
                <a:gd name="T45" fmla="*/ 698 h 778"/>
                <a:gd name="T46" fmla="*/ 1070 w 1125"/>
                <a:gd name="T47" fmla="*/ 659 h 778"/>
                <a:gd name="T48" fmla="*/ 1079 w 1125"/>
                <a:gd name="T49" fmla="*/ 550 h 778"/>
                <a:gd name="T50" fmla="*/ 1079 w 1125"/>
                <a:gd name="T51" fmla="*/ 433 h 778"/>
                <a:gd name="T52" fmla="*/ 1049 w 1125"/>
                <a:gd name="T53" fmla="*/ 415 h 778"/>
                <a:gd name="T54" fmla="*/ 1074 w 1125"/>
                <a:gd name="T55" fmla="*/ 369 h 778"/>
                <a:gd name="T56" fmla="*/ 1025 w 1125"/>
                <a:gd name="T57" fmla="*/ 325 h 778"/>
                <a:gd name="T58" fmla="*/ 1020 w 1125"/>
                <a:gd name="T59" fmla="*/ 257 h 778"/>
                <a:gd name="T60" fmla="*/ 1036 w 1125"/>
                <a:gd name="T61" fmla="*/ 193 h 778"/>
                <a:gd name="T62" fmla="*/ 1081 w 1125"/>
                <a:gd name="T63" fmla="*/ 145 h 778"/>
                <a:gd name="T64" fmla="*/ 1125 w 1125"/>
                <a:gd name="T65" fmla="*/ 96 h 778"/>
                <a:gd name="T66" fmla="*/ 1060 w 1125"/>
                <a:gd name="T67" fmla="*/ 47 h 778"/>
                <a:gd name="T68" fmla="*/ 967 w 1125"/>
                <a:gd name="T69" fmla="*/ 3 h 778"/>
                <a:gd name="T70" fmla="*/ 866 w 1125"/>
                <a:gd name="T71" fmla="*/ 71 h 778"/>
                <a:gd name="T72" fmla="*/ 779 w 1125"/>
                <a:gd name="T73" fmla="*/ 105 h 778"/>
                <a:gd name="T74" fmla="*/ 758 w 1125"/>
                <a:gd name="T75" fmla="*/ 140 h 778"/>
                <a:gd name="T76" fmla="*/ 721 w 1125"/>
                <a:gd name="T77" fmla="*/ 192 h 778"/>
                <a:gd name="T78" fmla="*/ 710 w 1125"/>
                <a:gd name="T79" fmla="*/ 244 h 778"/>
                <a:gd name="T80" fmla="*/ 713 w 1125"/>
                <a:gd name="T81" fmla="*/ 281 h 778"/>
                <a:gd name="T82" fmla="*/ 700 w 1125"/>
                <a:gd name="T83" fmla="*/ 368 h 778"/>
                <a:gd name="T84" fmla="*/ 689 w 1125"/>
                <a:gd name="T85" fmla="*/ 449 h 778"/>
                <a:gd name="T86" fmla="*/ 598 w 1125"/>
                <a:gd name="T87" fmla="*/ 521 h 778"/>
                <a:gd name="T88" fmla="*/ 602 w 1125"/>
                <a:gd name="T89" fmla="*/ 532 h 778"/>
                <a:gd name="T90" fmla="*/ 677 w 1125"/>
                <a:gd name="T91" fmla="*/ 467 h 778"/>
                <a:gd name="T92" fmla="*/ 695 w 1125"/>
                <a:gd name="T93" fmla="*/ 377 h 778"/>
                <a:gd name="T94" fmla="*/ 714 w 1125"/>
                <a:gd name="T95" fmla="*/ 284 h 778"/>
                <a:gd name="T96" fmla="*/ 687 w 1125"/>
                <a:gd name="T97" fmla="*/ 243 h 778"/>
                <a:gd name="T98" fmla="*/ 668 w 1125"/>
                <a:gd name="T99" fmla="*/ 224 h 778"/>
                <a:gd name="T100" fmla="*/ 576 w 1125"/>
                <a:gd name="T101" fmla="*/ 245 h 778"/>
                <a:gd name="T102" fmla="*/ 482 w 1125"/>
                <a:gd name="T103" fmla="*/ 254 h 778"/>
                <a:gd name="T104" fmla="*/ 387 w 1125"/>
                <a:gd name="T105" fmla="*/ 191 h 778"/>
                <a:gd name="T106" fmla="*/ 287 w 1125"/>
                <a:gd name="T107" fmla="*/ 196 h 778"/>
                <a:gd name="T108" fmla="*/ 142 w 1125"/>
                <a:gd name="T109" fmla="*/ 215 h 778"/>
                <a:gd name="T110" fmla="*/ 11 w 1125"/>
                <a:gd name="T111" fmla="*/ 142 h 778"/>
                <a:gd name="T112" fmla="*/ 24 w 1125"/>
                <a:gd name="T113" fmla="*/ 235 h 778"/>
                <a:gd name="T114" fmla="*/ 20 w 1125"/>
                <a:gd name="T115" fmla="*/ 299 h 77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Lst>
              <a:rect l="0" t="0" r="r" b="b"/>
              <a:pathLst>
                <a:path w="1125" h="778">
                  <a:moveTo>
                    <a:pt x="14" y="381"/>
                  </a:moveTo>
                  <a:lnTo>
                    <a:pt x="19" y="391"/>
                  </a:lnTo>
                  <a:lnTo>
                    <a:pt x="19" y="397"/>
                  </a:lnTo>
                  <a:lnTo>
                    <a:pt x="24" y="399"/>
                  </a:lnTo>
                  <a:lnTo>
                    <a:pt x="27" y="400"/>
                  </a:lnTo>
                  <a:lnTo>
                    <a:pt x="30" y="400"/>
                  </a:lnTo>
                  <a:lnTo>
                    <a:pt x="33" y="401"/>
                  </a:lnTo>
                  <a:lnTo>
                    <a:pt x="35" y="404"/>
                  </a:lnTo>
                  <a:lnTo>
                    <a:pt x="36" y="408"/>
                  </a:lnTo>
                  <a:lnTo>
                    <a:pt x="37" y="411"/>
                  </a:lnTo>
                  <a:lnTo>
                    <a:pt x="42" y="414"/>
                  </a:lnTo>
                  <a:lnTo>
                    <a:pt x="47" y="417"/>
                  </a:lnTo>
                  <a:lnTo>
                    <a:pt x="54" y="419"/>
                  </a:lnTo>
                  <a:lnTo>
                    <a:pt x="61" y="419"/>
                  </a:lnTo>
                  <a:lnTo>
                    <a:pt x="63" y="418"/>
                  </a:lnTo>
                  <a:lnTo>
                    <a:pt x="64" y="416"/>
                  </a:lnTo>
                  <a:lnTo>
                    <a:pt x="66" y="414"/>
                  </a:lnTo>
                  <a:lnTo>
                    <a:pt x="68" y="415"/>
                  </a:lnTo>
                  <a:lnTo>
                    <a:pt x="69" y="416"/>
                  </a:lnTo>
                  <a:lnTo>
                    <a:pt x="71" y="417"/>
                  </a:lnTo>
                  <a:lnTo>
                    <a:pt x="76" y="416"/>
                  </a:lnTo>
                  <a:lnTo>
                    <a:pt x="81" y="416"/>
                  </a:lnTo>
                  <a:lnTo>
                    <a:pt x="83" y="413"/>
                  </a:lnTo>
                  <a:lnTo>
                    <a:pt x="85" y="410"/>
                  </a:lnTo>
                  <a:lnTo>
                    <a:pt x="88" y="408"/>
                  </a:lnTo>
                  <a:lnTo>
                    <a:pt x="95" y="408"/>
                  </a:lnTo>
                  <a:lnTo>
                    <a:pt x="112" y="411"/>
                  </a:lnTo>
                  <a:lnTo>
                    <a:pt x="119" y="410"/>
                  </a:lnTo>
                  <a:lnTo>
                    <a:pt x="138" y="421"/>
                  </a:lnTo>
                  <a:lnTo>
                    <a:pt x="141" y="421"/>
                  </a:lnTo>
                  <a:lnTo>
                    <a:pt x="144" y="415"/>
                  </a:lnTo>
                  <a:lnTo>
                    <a:pt x="151" y="416"/>
                  </a:lnTo>
                  <a:lnTo>
                    <a:pt x="157" y="420"/>
                  </a:lnTo>
                  <a:lnTo>
                    <a:pt x="160" y="426"/>
                  </a:lnTo>
                  <a:lnTo>
                    <a:pt x="160" y="448"/>
                  </a:lnTo>
                  <a:lnTo>
                    <a:pt x="159" y="450"/>
                  </a:lnTo>
                  <a:lnTo>
                    <a:pt x="158" y="452"/>
                  </a:lnTo>
                  <a:lnTo>
                    <a:pt x="158" y="454"/>
                  </a:lnTo>
                  <a:lnTo>
                    <a:pt x="163" y="455"/>
                  </a:lnTo>
                  <a:lnTo>
                    <a:pt x="166" y="454"/>
                  </a:lnTo>
                  <a:lnTo>
                    <a:pt x="168" y="451"/>
                  </a:lnTo>
                  <a:lnTo>
                    <a:pt x="170" y="449"/>
                  </a:lnTo>
                  <a:lnTo>
                    <a:pt x="171" y="446"/>
                  </a:lnTo>
                  <a:lnTo>
                    <a:pt x="172" y="455"/>
                  </a:lnTo>
                  <a:lnTo>
                    <a:pt x="169" y="462"/>
                  </a:lnTo>
                  <a:lnTo>
                    <a:pt x="169" y="467"/>
                  </a:lnTo>
                  <a:lnTo>
                    <a:pt x="178" y="466"/>
                  </a:lnTo>
                  <a:lnTo>
                    <a:pt x="176" y="472"/>
                  </a:lnTo>
                  <a:lnTo>
                    <a:pt x="178" y="476"/>
                  </a:lnTo>
                  <a:lnTo>
                    <a:pt x="188" y="483"/>
                  </a:lnTo>
                  <a:lnTo>
                    <a:pt x="189" y="486"/>
                  </a:lnTo>
                  <a:lnTo>
                    <a:pt x="180" y="490"/>
                  </a:lnTo>
                  <a:lnTo>
                    <a:pt x="176" y="493"/>
                  </a:lnTo>
                  <a:lnTo>
                    <a:pt x="179" y="493"/>
                  </a:lnTo>
                  <a:lnTo>
                    <a:pt x="182" y="494"/>
                  </a:lnTo>
                  <a:lnTo>
                    <a:pt x="184" y="495"/>
                  </a:lnTo>
                  <a:lnTo>
                    <a:pt x="187" y="496"/>
                  </a:lnTo>
                  <a:lnTo>
                    <a:pt x="182" y="498"/>
                  </a:lnTo>
                  <a:lnTo>
                    <a:pt x="185" y="503"/>
                  </a:lnTo>
                  <a:lnTo>
                    <a:pt x="189" y="504"/>
                  </a:lnTo>
                  <a:lnTo>
                    <a:pt x="194" y="502"/>
                  </a:lnTo>
                  <a:lnTo>
                    <a:pt x="198" y="498"/>
                  </a:lnTo>
                  <a:lnTo>
                    <a:pt x="200" y="506"/>
                  </a:lnTo>
                  <a:lnTo>
                    <a:pt x="204" y="509"/>
                  </a:lnTo>
                  <a:lnTo>
                    <a:pt x="209" y="511"/>
                  </a:lnTo>
                  <a:lnTo>
                    <a:pt x="214" y="514"/>
                  </a:lnTo>
                  <a:lnTo>
                    <a:pt x="218" y="521"/>
                  </a:lnTo>
                  <a:lnTo>
                    <a:pt x="221" y="528"/>
                  </a:lnTo>
                  <a:lnTo>
                    <a:pt x="219" y="533"/>
                  </a:lnTo>
                  <a:lnTo>
                    <a:pt x="212" y="534"/>
                  </a:lnTo>
                  <a:lnTo>
                    <a:pt x="213" y="538"/>
                  </a:lnTo>
                  <a:lnTo>
                    <a:pt x="217" y="543"/>
                  </a:lnTo>
                  <a:lnTo>
                    <a:pt x="221" y="552"/>
                  </a:lnTo>
                  <a:lnTo>
                    <a:pt x="222" y="555"/>
                  </a:lnTo>
                  <a:lnTo>
                    <a:pt x="216" y="572"/>
                  </a:lnTo>
                  <a:lnTo>
                    <a:pt x="217" y="576"/>
                  </a:lnTo>
                  <a:lnTo>
                    <a:pt x="228" y="587"/>
                  </a:lnTo>
                  <a:lnTo>
                    <a:pt x="232" y="588"/>
                  </a:lnTo>
                  <a:lnTo>
                    <a:pt x="234" y="585"/>
                  </a:lnTo>
                  <a:lnTo>
                    <a:pt x="236" y="581"/>
                  </a:lnTo>
                  <a:lnTo>
                    <a:pt x="239" y="579"/>
                  </a:lnTo>
                  <a:lnTo>
                    <a:pt x="244" y="580"/>
                  </a:lnTo>
                  <a:lnTo>
                    <a:pt x="246" y="582"/>
                  </a:lnTo>
                  <a:lnTo>
                    <a:pt x="247" y="584"/>
                  </a:lnTo>
                  <a:lnTo>
                    <a:pt x="250" y="585"/>
                  </a:lnTo>
                  <a:lnTo>
                    <a:pt x="259" y="586"/>
                  </a:lnTo>
                  <a:lnTo>
                    <a:pt x="267" y="588"/>
                  </a:lnTo>
                  <a:lnTo>
                    <a:pt x="272" y="593"/>
                  </a:lnTo>
                  <a:lnTo>
                    <a:pt x="275" y="602"/>
                  </a:lnTo>
                  <a:lnTo>
                    <a:pt x="283" y="599"/>
                  </a:lnTo>
                  <a:lnTo>
                    <a:pt x="286" y="605"/>
                  </a:lnTo>
                  <a:lnTo>
                    <a:pt x="288" y="615"/>
                  </a:lnTo>
                  <a:lnTo>
                    <a:pt x="292" y="620"/>
                  </a:lnTo>
                  <a:lnTo>
                    <a:pt x="285" y="623"/>
                  </a:lnTo>
                  <a:lnTo>
                    <a:pt x="282" y="623"/>
                  </a:lnTo>
                  <a:lnTo>
                    <a:pt x="278" y="623"/>
                  </a:lnTo>
                  <a:lnTo>
                    <a:pt x="278" y="626"/>
                  </a:lnTo>
                  <a:lnTo>
                    <a:pt x="282" y="629"/>
                  </a:lnTo>
                  <a:lnTo>
                    <a:pt x="282" y="631"/>
                  </a:lnTo>
                  <a:lnTo>
                    <a:pt x="284" y="634"/>
                  </a:lnTo>
                  <a:lnTo>
                    <a:pt x="289" y="632"/>
                  </a:lnTo>
                  <a:lnTo>
                    <a:pt x="293" y="641"/>
                  </a:lnTo>
                  <a:lnTo>
                    <a:pt x="299" y="640"/>
                  </a:lnTo>
                  <a:lnTo>
                    <a:pt x="297" y="638"/>
                  </a:lnTo>
                  <a:lnTo>
                    <a:pt x="296" y="636"/>
                  </a:lnTo>
                  <a:lnTo>
                    <a:pt x="297" y="635"/>
                  </a:lnTo>
                  <a:lnTo>
                    <a:pt x="301" y="634"/>
                  </a:lnTo>
                  <a:lnTo>
                    <a:pt x="306" y="635"/>
                  </a:lnTo>
                  <a:lnTo>
                    <a:pt x="308" y="636"/>
                  </a:lnTo>
                  <a:lnTo>
                    <a:pt x="309" y="638"/>
                  </a:lnTo>
                  <a:lnTo>
                    <a:pt x="311" y="641"/>
                  </a:lnTo>
                  <a:lnTo>
                    <a:pt x="316" y="646"/>
                  </a:lnTo>
                  <a:lnTo>
                    <a:pt x="317" y="648"/>
                  </a:lnTo>
                  <a:lnTo>
                    <a:pt x="318" y="652"/>
                  </a:lnTo>
                  <a:lnTo>
                    <a:pt x="319" y="655"/>
                  </a:lnTo>
                  <a:lnTo>
                    <a:pt x="321" y="656"/>
                  </a:lnTo>
                  <a:lnTo>
                    <a:pt x="326" y="659"/>
                  </a:lnTo>
                  <a:lnTo>
                    <a:pt x="328" y="661"/>
                  </a:lnTo>
                  <a:lnTo>
                    <a:pt x="328" y="662"/>
                  </a:lnTo>
                  <a:lnTo>
                    <a:pt x="329" y="663"/>
                  </a:lnTo>
                  <a:lnTo>
                    <a:pt x="332" y="661"/>
                  </a:lnTo>
                  <a:lnTo>
                    <a:pt x="334" y="659"/>
                  </a:lnTo>
                  <a:lnTo>
                    <a:pt x="337" y="656"/>
                  </a:lnTo>
                  <a:lnTo>
                    <a:pt x="338" y="654"/>
                  </a:lnTo>
                  <a:lnTo>
                    <a:pt x="338" y="653"/>
                  </a:lnTo>
                  <a:lnTo>
                    <a:pt x="344" y="653"/>
                  </a:lnTo>
                  <a:lnTo>
                    <a:pt x="348" y="652"/>
                  </a:lnTo>
                  <a:lnTo>
                    <a:pt x="353" y="651"/>
                  </a:lnTo>
                  <a:lnTo>
                    <a:pt x="358" y="645"/>
                  </a:lnTo>
                  <a:lnTo>
                    <a:pt x="363" y="649"/>
                  </a:lnTo>
                  <a:lnTo>
                    <a:pt x="369" y="657"/>
                  </a:lnTo>
                  <a:lnTo>
                    <a:pt x="372" y="659"/>
                  </a:lnTo>
                  <a:lnTo>
                    <a:pt x="378" y="657"/>
                  </a:lnTo>
                  <a:lnTo>
                    <a:pt x="380" y="653"/>
                  </a:lnTo>
                  <a:lnTo>
                    <a:pt x="380" y="648"/>
                  </a:lnTo>
                  <a:lnTo>
                    <a:pt x="382" y="642"/>
                  </a:lnTo>
                  <a:lnTo>
                    <a:pt x="383" y="640"/>
                  </a:lnTo>
                  <a:lnTo>
                    <a:pt x="383" y="638"/>
                  </a:lnTo>
                  <a:lnTo>
                    <a:pt x="385" y="637"/>
                  </a:lnTo>
                  <a:lnTo>
                    <a:pt x="392" y="637"/>
                  </a:lnTo>
                  <a:lnTo>
                    <a:pt x="395" y="638"/>
                  </a:lnTo>
                  <a:lnTo>
                    <a:pt x="397" y="639"/>
                  </a:lnTo>
                  <a:lnTo>
                    <a:pt x="398" y="641"/>
                  </a:lnTo>
                  <a:lnTo>
                    <a:pt x="397" y="648"/>
                  </a:lnTo>
                  <a:lnTo>
                    <a:pt x="393" y="658"/>
                  </a:lnTo>
                  <a:lnTo>
                    <a:pt x="393" y="665"/>
                  </a:lnTo>
                  <a:lnTo>
                    <a:pt x="398" y="674"/>
                  </a:lnTo>
                  <a:lnTo>
                    <a:pt x="410" y="675"/>
                  </a:lnTo>
                  <a:lnTo>
                    <a:pt x="425" y="674"/>
                  </a:lnTo>
                  <a:lnTo>
                    <a:pt x="434" y="677"/>
                  </a:lnTo>
                  <a:lnTo>
                    <a:pt x="438" y="683"/>
                  </a:lnTo>
                  <a:lnTo>
                    <a:pt x="441" y="695"/>
                  </a:lnTo>
                  <a:lnTo>
                    <a:pt x="444" y="700"/>
                  </a:lnTo>
                  <a:lnTo>
                    <a:pt x="449" y="702"/>
                  </a:lnTo>
                  <a:lnTo>
                    <a:pt x="450" y="698"/>
                  </a:lnTo>
                  <a:lnTo>
                    <a:pt x="450" y="692"/>
                  </a:lnTo>
                  <a:lnTo>
                    <a:pt x="451" y="686"/>
                  </a:lnTo>
                  <a:lnTo>
                    <a:pt x="457" y="688"/>
                  </a:lnTo>
                  <a:lnTo>
                    <a:pt x="468" y="692"/>
                  </a:lnTo>
                  <a:lnTo>
                    <a:pt x="471" y="688"/>
                  </a:lnTo>
                  <a:lnTo>
                    <a:pt x="476" y="679"/>
                  </a:lnTo>
                  <a:lnTo>
                    <a:pt x="477" y="674"/>
                  </a:lnTo>
                  <a:lnTo>
                    <a:pt x="476" y="665"/>
                  </a:lnTo>
                  <a:lnTo>
                    <a:pt x="476" y="661"/>
                  </a:lnTo>
                  <a:lnTo>
                    <a:pt x="478" y="657"/>
                  </a:lnTo>
                  <a:lnTo>
                    <a:pt x="489" y="645"/>
                  </a:lnTo>
                  <a:lnTo>
                    <a:pt x="485" y="644"/>
                  </a:lnTo>
                  <a:lnTo>
                    <a:pt x="483" y="643"/>
                  </a:lnTo>
                  <a:lnTo>
                    <a:pt x="488" y="638"/>
                  </a:lnTo>
                  <a:lnTo>
                    <a:pt x="495" y="636"/>
                  </a:lnTo>
                  <a:lnTo>
                    <a:pt x="510" y="634"/>
                  </a:lnTo>
                  <a:lnTo>
                    <a:pt x="517" y="630"/>
                  </a:lnTo>
                  <a:lnTo>
                    <a:pt x="528" y="615"/>
                  </a:lnTo>
                  <a:lnTo>
                    <a:pt x="535" y="609"/>
                  </a:lnTo>
                  <a:lnTo>
                    <a:pt x="542" y="608"/>
                  </a:lnTo>
                  <a:lnTo>
                    <a:pt x="565" y="615"/>
                  </a:lnTo>
                  <a:lnTo>
                    <a:pt x="568" y="616"/>
                  </a:lnTo>
                  <a:lnTo>
                    <a:pt x="570" y="617"/>
                  </a:lnTo>
                  <a:lnTo>
                    <a:pt x="572" y="616"/>
                  </a:lnTo>
                  <a:lnTo>
                    <a:pt x="573" y="615"/>
                  </a:lnTo>
                  <a:lnTo>
                    <a:pt x="574" y="613"/>
                  </a:lnTo>
                  <a:lnTo>
                    <a:pt x="574" y="612"/>
                  </a:lnTo>
                  <a:lnTo>
                    <a:pt x="580" y="609"/>
                  </a:lnTo>
                  <a:lnTo>
                    <a:pt x="583" y="608"/>
                  </a:lnTo>
                  <a:lnTo>
                    <a:pt x="596" y="608"/>
                  </a:lnTo>
                  <a:lnTo>
                    <a:pt x="599" y="603"/>
                  </a:lnTo>
                  <a:lnTo>
                    <a:pt x="600" y="596"/>
                  </a:lnTo>
                  <a:lnTo>
                    <a:pt x="605" y="593"/>
                  </a:lnTo>
                  <a:lnTo>
                    <a:pt x="614" y="590"/>
                  </a:lnTo>
                  <a:lnTo>
                    <a:pt x="629" y="581"/>
                  </a:lnTo>
                  <a:lnTo>
                    <a:pt x="637" y="579"/>
                  </a:lnTo>
                  <a:lnTo>
                    <a:pt x="663" y="578"/>
                  </a:lnTo>
                  <a:lnTo>
                    <a:pt x="670" y="576"/>
                  </a:lnTo>
                  <a:lnTo>
                    <a:pt x="674" y="574"/>
                  </a:lnTo>
                  <a:lnTo>
                    <a:pt x="680" y="567"/>
                  </a:lnTo>
                  <a:lnTo>
                    <a:pt x="683" y="564"/>
                  </a:lnTo>
                  <a:lnTo>
                    <a:pt x="689" y="562"/>
                  </a:lnTo>
                  <a:lnTo>
                    <a:pt x="709" y="560"/>
                  </a:lnTo>
                  <a:lnTo>
                    <a:pt x="711" y="560"/>
                  </a:lnTo>
                  <a:lnTo>
                    <a:pt x="717" y="563"/>
                  </a:lnTo>
                  <a:lnTo>
                    <a:pt x="719" y="564"/>
                  </a:lnTo>
                  <a:lnTo>
                    <a:pt x="721" y="562"/>
                  </a:lnTo>
                  <a:lnTo>
                    <a:pt x="724" y="558"/>
                  </a:lnTo>
                  <a:lnTo>
                    <a:pt x="725" y="557"/>
                  </a:lnTo>
                  <a:lnTo>
                    <a:pt x="731" y="559"/>
                  </a:lnTo>
                  <a:lnTo>
                    <a:pt x="734" y="562"/>
                  </a:lnTo>
                  <a:lnTo>
                    <a:pt x="736" y="565"/>
                  </a:lnTo>
                  <a:lnTo>
                    <a:pt x="741" y="568"/>
                  </a:lnTo>
                  <a:lnTo>
                    <a:pt x="748" y="569"/>
                  </a:lnTo>
                  <a:lnTo>
                    <a:pt x="771" y="566"/>
                  </a:lnTo>
                  <a:lnTo>
                    <a:pt x="832" y="571"/>
                  </a:lnTo>
                  <a:lnTo>
                    <a:pt x="837" y="573"/>
                  </a:lnTo>
                  <a:lnTo>
                    <a:pt x="843" y="579"/>
                  </a:lnTo>
                  <a:lnTo>
                    <a:pt x="848" y="581"/>
                  </a:lnTo>
                  <a:lnTo>
                    <a:pt x="851" y="580"/>
                  </a:lnTo>
                  <a:lnTo>
                    <a:pt x="856" y="578"/>
                  </a:lnTo>
                  <a:lnTo>
                    <a:pt x="860" y="576"/>
                  </a:lnTo>
                  <a:lnTo>
                    <a:pt x="862" y="579"/>
                  </a:lnTo>
                  <a:lnTo>
                    <a:pt x="861" y="586"/>
                  </a:lnTo>
                  <a:lnTo>
                    <a:pt x="862" y="595"/>
                  </a:lnTo>
                  <a:lnTo>
                    <a:pt x="866" y="600"/>
                  </a:lnTo>
                  <a:lnTo>
                    <a:pt x="876" y="599"/>
                  </a:lnTo>
                  <a:lnTo>
                    <a:pt x="880" y="593"/>
                  </a:lnTo>
                  <a:lnTo>
                    <a:pt x="894" y="575"/>
                  </a:lnTo>
                  <a:lnTo>
                    <a:pt x="900" y="570"/>
                  </a:lnTo>
                  <a:lnTo>
                    <a:pt x="905" y="574"/>
                  </a:lnTo>
                  <a:lnTo>
                    <a:pt x="905" y="580"/>
                  </a:lnTo>
                  <a:lnTo>
                    <a:pt x="904" y="590"/>
                  </a:lnTo>
                  <a:lnTo>
                    <a:pt x="906" y="598"/>
                  </a:lnTo>
                  <a:lnTo>
                    <a:pt x="913" y="602"/>
                  </a:lnTo>
                  <a:lnTo>
                    <a:pt x="921" y="603"/>
                  </a:lnTo>
                  <a:lnTo>
                    <a:pt x="930" y="605"/>
                  </a:lnTo>
                  <a:lnTo>
                    <a:pt x="938" y="615"/>
                  </a:lnTo>
                  <a:lnTo>
                    <a:pt x="943" y="633"/>
                  </a:lnTo>
                  <a:lnTo>
                    <a:pt x="947" y="642"/>
                  </a:lnTo>
                  <a:lnTo>
                    <a:pt x="954" y="648"/>
                  </a:lnTo>
                  <a:lnTo>
                    <a:pt x="960" y="649"/>
                  </a:lnTo>
                  <a:lnTo>
                    <a:pt x="974" y="645"/>
                  </a:lnTo>
                  <a:lnTo>
                    <a:pt x="982" y="646"/>
                  </a:lnTo>
                  <a:lnTo>
                    <a:pt x="988" y="652"/>
                  </a:lnTo>
                  <a:lnTo>
                    <a:pt x="993" y="661"/>
                  </a:lnTo>
                  <a:lnTo>
                    <a:pt x="999" y="681"/>
                  </a:lnTo>
                  <a:lnTo>
                    <a:pt x="1019" y="718"/>
                  </a:lnTo>
                  <a:lnTo>
                    <a:pt x="1058" y="770"/>
                  </a:lnTo>
                  <a:lnTo>
                    <a:pt x="1067" y="777"/>
                  </a:lnTo>
                  <a:lnTo>
                    <a:pt x="1075" y="778"/>
                  </a:lnTo>
                  <a:lnTo>
                    <a:pt x="1083" y="772"/>
                  </a:lnTo>
                  <a:lnTo>
                    <a:pt x="1093" y="752"/>
                  </a:lnTo>
                  <a:lnTo>
                    <a:pt x="1105" y="740"/>
                  </a:lnTo>
                  <a:lnTo>
                    <a:pt x="1091" y="722"/>
                  </a:lnTo>
                  <a:lnTo>
                    <a:pt x="1077" y="709"/>
                  </a:lnTo>
                  <a:lnTo>
                    <a:pt x="1075" y="705"/>
                  </a:lnTo>
                  <a:lnTo>
                    <a:pt x="1074" y="698"/>
                  </a:lnTo>
                  <a:lnTo>
                    <a:pt x="1075" y="692"/>
                  </a:lnTo>
                  <a:lnTo>
                    <a:pt x="1076" y="686"/>
                  </a:lnTo>
                  <a:lnTo>
                    <a:pt x="1080" y="680"/>
                  </a:lnTo>
                  <a:lnTo>
                    <a:pt x="1085" y="675"/>
                  </a:lnTo>
                  <a:lnTo>
                    <a:pt x="1081" y="672"/>
                  </a:lnTo>
                  <a:lnTo>
                    <a:pt x="1079" y="668"/>
                  </a:lnTo>
                  <a:lnTo>
                    <a:pt x="1079" y="665"/>
                  </a:lnTo>
                  <a:lnTo>
                    <a:pt x="1077" y="661"/>
                  </a:lnTo>
                  <a:lnTo>
                    <a:pt x="1074" y="659"/>
                  </a:lnTo>
                  <a:lnTo>
                    <a:pt x="1072" y="660"/>
                  </a:lnTo>
                  <a:lnTo>
                    <a:pt x="1070" y="659"/>
                  </a:lnTo>
                  <a:lnTo>
                    <a:pt x="1067" y="656"/>
                  </a:lnTo>
                  <a:lnTo>
                    <a:pt x="1064" y="648"/>
                  </a:lnTo>
                  <a:lnTo>
                    <a:pt x="1065" y="640"/>
                  </a:lnTo>
                  <a:lnTo>
                    <a:pt x="1072" y="626"/>
                  </a:lnTo>
                  <a:lnTo>
                    <a:pt x="1085" y="611"/>
                  </a:lnTo>
                  <a:lnTo>
                    <a:pt x="1087" y="607"/>
                  </a:lnTo>
                  <a:lnTo>
                    <a:pt x="1086" y="603"/>
                  </a:lnTo>
                  <a:lnTo>
                    <a:pt x="1077" y="588"/>
                  </a:lnTo>
                  <a:lnTo>
                    <a:pt x="1075" y="578"/>
                  </a:lnTo>
                  <a:lnTo>
                    <a:pt x="1079" y="560"/>
                  </a:lnTo>
                  <a:lnTo>
                    <a:pt x="1079" y="550"/>
                  </a:lnTo>
                  <a:lnTo>
                    <a:pt x="1077" y="542"/>
                  </a:lnTo>
                  <a:lnTo>
                    <a:pt x="1068" y="529"/>
                  </a:lnTo>
                  <a:lnTo>
                    <a:pt x="1067" y="521"/>
                  </a:lnTo>
                  <a:lnTo>
                    <a:pt x="1067" y="487"/>
                  </a:lnTo>
                  <a:lnTo>
                    <a:pt x="1062" y="469"/>
                  </a:lnTo>
                  <a:lnTo>
                    <a:pt x="1063" y="462"/>
                  </a:lnTo>
                  <a:lnTo>
                    <a:pt x="1068" y="453"/>
                  </a:lnTo>
                  <a:lnTo>
                    <a:pt x="1075" y="447"/>
                  </a:lnTo>
                  <a:lnTo>
                    <a:pt x="1078" y="443"/>
                  </a:lnTo>
                  <a:lnTo>
                    <a:pt x="1079" y="438"/>
                  </a:lnTo>
                  <a:lnTo>
                    <a:pt x="1079" y="433"/>
                  </a:lnTo>
                  <a:lnTo>
                    <a:pt x="1078" y="432"/>
                  </a:lnTo>
                  <a:lnTo>
                    <a:pt x="1075" y="430"/>
                  </a:lnTo>
                  <a:lnTo>
                    <a:pt x="1072" y="428"/>
                  </a:lnTo>
                  <a:lnTo>
                    <a:pt x="1068" y="426"/>
                  </a:lnTo>
                  <a:lnTo>
                    <a:pt x="1065" y="426"/>
                  </a:lnTo>
                  <a:lnTo>
                    <a:pt x="1062" y="425"/>
                  </a:lnTo>
                  <a:lnTo>
                    <a:pt x="1061" y="421"/>
                  </a:lnTo>
                  <a:lnTo>
                    <a:pt x="1060" y="418"/>
                  </a:lnTo>
                  <a:lnTo>
                    <a:pt x="1056" y="417"/>
                  </a:lnTo>
                  <a:lnTo>
                    <a:pt x="1052" y="417"/>
                  </a:lnTo>
                  <a:lnTo>
                    <a:pt x="1049" y="415"/>
                  </a:lnTo>
                  <a:lnTo>
                    <a:pt x="1046" y="408"/>
                  </a:lnTo>
                  <a:lnTo>
                    <a:pt x="1046" y="400"/>
                  </a:lnTo>
                  <a:lnTo>
                    <a:pt x="1048" y="393"/>
                  </a:lnTo>
                  <a:lnTo>
                    <a:pt x="1050" y="387"/>
                  </a:lnTo>
                  <a:lnTo>
                    <a:pt x="1053" y="383"/>
                  </a:lnTo>
                  <a:lnTo>
                    <a:pt x="1056" y="380"/>
                  </a:lnTo>
                  <a:lnTo>
                    <a:pt x="1060" y="379"/>
                  </a:lnTo>
                  <a:lnTo>
                    <a:pt x="1065" y="379"/>
                  </a:lnTo>
                  <a:lnTo>
                    <a:pt x="1070" y="377"/>
                  </a:lnTo>
                  <a:lnTo>
                    <a:pt x="1073" y="373"/>
                  </a:lnTo>
                  <a:lnTo>
                    <a:pt x="1074" y="369"/>
                  </a:lnTo>
                  <a:lnTo>
                    <a:pt x="1074" y="367"/>
                  </a:lnTo>
                  <a:lnTo>
                    <a:pt x="1064" y="367"/>
                  </a:lnTo>
                  <a:lnTo>
                    <a:pt x="1057" y="366"/>
                  </a:lnTo>
                  <a:lnTo>
                    <a:pt x="1052" y="363"/>
                  </a:lnTo>
                  <a:lnTo>
                    <a:pt x="1038" y="352"/>
                  </a:lnTo>
                  <a:lnTo>
                    <a:pt x="1035" y="347"/>
                  </a:lnTo>
                  <a:lnTo>
                    <a:pt x="1035" y="339"/>
                  </a:lnTo>
                  <a:lnTo>
                    <a:pt x="1034" y="337"/>
                  </a:lnTo>
                  <a:lnTo>
                    <a:pt x="1028" y="332"/>
                  </a:lnTo>
                  <a:lnTo>
                    <a:pt x="1026" y="329"/>
                  </a:lnTo>
                  <a:lnTo>
                    <a:pt x="1025" y="325"/>
                  </a:lnTo>
                  <a:lnTo>
                    <a:pt x="1025" y="317"/>
                  </a:lnTo>
                  <a:lnTo>
                    <a:pt x="1024" y="313"/>
                  </a:lnTo>
                  <a:lnTo>
                    <a:pt x="1012" y="292"/>
                  </a:lnTo>
                  <a:lnTo>
                    <a:pt x="1010" y="285"/>
                  </a:lnTo>
                  <a:lnTo>
                    <a:pt x="1011" y="281"/>
                  </a:lnTo>
                  <a:lnTo>
                    <a:pt x="1017" y="272"/>
                  </a:lnTo>
                  <a:lnTo>
                    <a:pt x="1019" y="265"/>
                  </a:lnTo>
                  <a:lnTo>
                    <a:pt x="1020" y="263"/>
                  </a:lnTo>
                  <a:lnTo>
                    <a:pt x="1021" y="261"/>
                  </a:lnTo>
                  <a:lnTo>
                    <a:pt x="1021" y="259"/>
                  </a:lnTo>
                  <a:lnTo>
                    <a:pt x="1020" y="257"/>
                  </a:lnTo>
                  <a:lnTo>
                    <a:pt x="1018" y="256"/>
                  </a:lnTo>
                  <a:lnTo>
                    <a:pt x="1016" y="256"/>
                  </a:lnTo>
                  <a:lnTo>
                    <a:pt x="1015" y="256"/>
                  </a:lnTo>
                  <a:lnTo>
                    <a:pt x="1014" y="251"/>
                  </a:lnTo>
                  <a:lnTo>
                    <a:pt x="1015" y="248"/>
                  </a:lnTo>
                  <a:lnTo>
                    <a:pt x="1019" y="244"/>
                  </a:lnTo>
                  <a:lnTo>
                    <a:pt x="1022" y="240"/>
                  </a:lnTo>
                  <a:lnTo>
                    <a:pt x="1023" y="231"/>
                  </a:lnTo>
                  <a:lnTo>
                    <a:pt x="1030" y="220"/>
                  </a:lnTo>
                  <a:lnTo>
                    <a:pt x="1034" y="202"/>
                  </a:lnTo>
                  <a:lnTo>
                    <a:pt x="1036" y="193"/>
                  </a:lnTo>
                  <a:lnTo>
                    <a:pt x="1042" y="187"/>
                  </a:lnTo>
                  <a:lnTo>
                    <a:pt x="1048" y="182"/>
                  </a:lnTo>
                  <a:lnTo>
                    <a:pt x="1054" y="177"/>
                  </a:lnTo>
                  <a:lnTo>
                    <a:pt x="1056" y="168"/>
                  </a:lnTo>
                  <a:lnTo>
                    <a:pt x="1053" y="160"/>
                  </a:lnTo>
                  <a:lnTo>
                    <a:pt x="1049" y="153"/>
                  </a:lnTo>
                  <a:lnTo>
                    <a:pt x="1046" y="145"/>
                  </a:lnTo>
                  <a:lnTo>
                    <a:pt x="1048" y="142"/>
                  </a:lnTo>
                  <a:lnTo>
                    <a:pt x="1047" y="141"/>
                  </a:lnTo>
                  <a:lnTo>
                    <a:pt x="1081" y="142"/>
                  </a:lnTo>
                  <a:lnTo>
                    <a:pt x="1081" y="145"/>
                  </a:lnTo>
                  <a:lnTo>
                    <a:pt x="1089" y="145"/>
                  </a:lnTo>
                  <a:lnTo>
                    <a:pt x="1090" y="142"/>
                  </a:lnTo>
                  <a:lnTo>
                    <a:pt x="1090" y="137"/>
                  </a:lnTo>
                  <a:lnTo>
                    <a:pt x="1092" y="130"/>
                  </a:lnTo>
                  <a:lnTo>
                    <a:pt x="1095" y="124"/>
                  </a:lnTo>
                  <a:lnTo>
                    <a:pt x="1101" y="120"/>
                  </a:lnTo>
                  <a:lnTo>
                    <a:pt x="1114" y="120"/>
                  </a:lnTo>
                  <a:lnTo>
                    <a:pt x="1119" y="117"/>
                  </a:lnTo>
                  <a:lnTo>
                    <a:pt x="1122" y="111"/>
                  </a:lnTo>
                  <a:lnTo>
                    <a:pt x="1124" y="105"/>
                  </a:lnTo>
                  <a:lnTo>
                    <a:pt x="1125" y="96"/>
                  </a:lnTo>
                  <a:lnTo>
                    <a:pt x="1121" y="87"/>
                  </a:lnTo>
                  <a:lnTo>
                    <a:pt x="1113" y="80"/>
                  </a:lnTo>
                  <a:lnTo>
                    <a:pt x="1095" y="67"/>
                  </a:lnTo>
                  <a:lnTo>
                    <a:pt x="1088" y="66"/>
                  </a:lnTo>
                  <a:lnTo>
                    <a:pt x="1079" y="80"/>
                  </a:lnTo>
                  <a:lnTo>
                    <a:pt x="1074" y="82"/>
                  </a:lnTo>
                  <a:lnTo>
                    <a:pt x="1070" y="85"/>
                  </a:lnTo>
                  <a:lnTo>
                    <a:pt x="1066" y="84"/>
                  </a:lnTo>
                  <a:lnTo>
                    <a:pt x="1067" y="76"/>
                  </a:lnTo>
                  <a:lnTo>
                    <a:pt x="1064" y="53"/>
                  </a:lnTo>
                  <a:lnTo>
                    <a:pt x="1060" y="47"/>
                  </a:lnTo>
                  <a:lnTo>
                    <a:pt x="1052" y="44"/>
                  </a:lnTo>
                  <a:lnTo>
                    <a:pt x="1035" y="44"/>
                  </a:lnTo>
                  <a:lnTo>
                    <a:pt x="1032" y="40"/>
                  </a:lnTo>
                  <a:lnTo>
                    <a:pt x="1035" y="32"/>
                  </a:lnTo>
                  <a:lnTo>
                    <a:pt x="1038" y="26"/>
                  </a:lnTo>
                  <a:lnTo>
                    <a:pt x="1035" y="24"/>
                  </a:lnTo>
                  <a:lnTo>
                    <a:pt x="1023" y="18"/>
                  </a:lnTo>
                  <a:lnTo>
                    <a:pt x="1008" y="13"/>
                  </a:lnTo>
                  <a:lnTo>
                    <a:pt x="992" y="9"/>
                  </a:lnTo>
                  <a:lnTo>
                    <a:pt x="982" y="4"/>
                  </a:lnTo>
                  <a:lnTo>
                    <a:pt x="967" y="3"/>
                  </a:lnTo>
                  <a:lnTo>
                    <a:pt x="951" y="8"/>
                  </a:lnTo>
                  <a:lnTo>
                    <a:pt x="939" y="10"/>
                  </a:lnTo>
                  <a:lnTo>
                    <a:pt x="933" y="5"/>
                  </a:lnTo>
                  <a:lnTo>
                    <a:pt x="922" y="0"/>
                  </a:lnTo>
                  <a:lnTo>
                    <a:pt x="907" y="5"/>
                  </a:lnTo>
                  <a:lnTo>
                    <a:pt x="894" y="15"/>
                  </a:lnTo>
                  <a:lnTo>
                    <a:pt x="878" y="34"/>
                  </a:lnTo>
                  <a:lnTo>
                    <a:pt x="874" y="42"/>
                  </a:lnTo>
                  <a:lnTo>
                    <a:pt x="871" y="48"/>
                  </a:lnTo>
                  <a:lnTo>
                    <a:pt x="867" y="68"/>
                  </a:lnTo>
                  <a:lnTo>
                    <a:pt x="866" y="71"/>
                  </a:lnTo>
                  <a:lnTo>
                    <a:pt x="857" y="75"/>
                  </a:lnTo>
                  <a:lnTo>
                    <a:pt x="850" y="74"/>
                  </a:lnTo>
                  <a:lnTo>
                    <a:pt x="842" y="75"/>
                  </a:lnTo>
                  <a:lnTo>
                    <a:pt x="834" y="80"/>
                  </a:lnTo>
                  <a:lnTo>
                    <a:pt x="821" y="83"/>
                  </a:lnTo>
                  <a:lnTo>
                    <a:pt x="810" y="75"/>
                  </a:lnTo>
                  <a:lnTo>
                    <a:pt x="806" y="83"/>
                  </a:lnTo>
                  <a:lnTo>
                    <a:pt x="799" y="87"/>
                  </a:lnTo>
                  <a:lnTo>
                    <a:pt x="792" y="88"/>
                  </a:lnTo>
                  <a:lnTo>
                    <a:pt x="788" y="90"/>
                  </a:lnTo>
                  <a:lnTo>
                    <a:pt x="779" y="105"/>
                  </a:lnTo>
                  <a:lnTo>
                    <a:pt x="775" y="108"/>
                  </a:lnTo>
                  <a:lnTo>
                    <a:pt x="767" y="109"/>
                  </a:lnTo>
                  <a:lnTo>
                    <a:pt x="765" y="112"/>
                  </a:lnTo>
                  <a:lnTo>
                    <a:pt x="762" y="117"/>
                  </a:lnTo>
                  <a:lnTo>
                    <a:pt x="761" y="121"/>
                  </a:lnTo>
                  <a:lnTo>
                    <a:pt x="757" y="123"/>
                  </a:lnTo>
                  <a:lnTo>
                    <a:pt x="753" y="125"/>
                  </a:lnTo>
                  <a:lnTo>
                    <a:pt x="751" y="128"/>
                  </a:lnTo>
                  <a:lnTo>
                    <a:pt x="753" y="133"/>
                  </a:lnTo>
                  <a:lnTo>
                    <a:pt x="757" y="136"/>
                  </a:lnTo>
                  <a:lnTo>
                    <a:pt x="758" y="140"/>
                  </a:lnTo>
                  <a:lnTo>
                    <a:pt x="756" y="150"/>
                  </a:lnTo>
                  <a:lnTo>
                    <a:pt x="744" y="162"/>
                  </a:lnTo>
                  <a:lnTo>
                    <a:pt x="741" y="164"/>
                  </a:lnTo>
                  <a:lnTo>
                    <a:pt x="738" y="164"/>
                  </a:lnTo>
                  <a:lnTo>
                    <a:pt x="736" y="165"/>
                  </a:lnTo>
                  <a:lnTo>
                    <a:pt x="732" y="168"/>
                  </a:lnTo>
                  <a:lnTo>
                    <a:pt x="728" y="178"/>
                  </a:lnTo>
                  <a:lnTo>
                    <a:pt x="727" y="183"/>
                  </a:lnTo>
                  <a:lnTo>
                    <a:pt x="728" y="188"/>
                  </a:lnTo>
                  <a:lnTo>
                    <a:pt x="726" y="192"/>
                  </a:lnTo>
                  <a:lnTo>
                    <a:pt x="721" y="192"/>
                  </a:lnTo>
                  <a:lnTo>
                    <a:pt x="714" y="198"/>
                  </a:lnTo>
                  <a:lnTo>
                    <a:pt x="709" y="197"/>
                  </a:lnTo>
                  <a:lnTo>
                    <a:pt x="705" y="197"/>
                  </a:lnTo>
                  <a:lnTo>
                    <a:pt x="702" y="200"/>
                  </a:lnTo>
                  <a:lnTo>
                    <a:pt x="701" y="208"/>
                  </a:lnTo>
                  <a:lnTo>
                    <a:pt x="701" y="212"/>
                  </a:lnTo>
                  <a:lnTo>
                    <a:pt x="704" y="217"/>
                  </a:lnTo>
                  <a:lnTo>
                    <a:pt x="711" y="223"/>
                  </a:lnTo>
                  <a:lnTo>
                    <a:pt x="714" y="232"/>
                  </a:lnTo>
                  <a:lnTo>
                    <a:pt x="715" y="241"/>
                  </a:lnTo>
                  <a:lnTo>
                    <a:pt x="710" y="244"/>
                  </a:lnTo>
                  <a:lnTo>
                    <a:pt x="687" y="243"/>
                  </a:lnTo>
                  <a:lnTo>
                    <a:pt x="680" y="245"/>
                  </a:lnTo>
                  <a:lnTo>
                    <a:pt x="676" y="248"/>
                  </a:lnTo>
                  <a:lnTo>
                    <a:pt x="675" y="251"/>
                  </a:lnTo>
                  <a:lnTo>
                    <a:pt x="674" y="255"/>
                  </a:lnTo>
                  <a:lnTo>
                    <a:pt x="676" y="260"/>
                  </a:lnTo>
                  <a:lnTo>
                    <a:pt x="681" y="265"/>
                  </a:lnTo>
                  <a:lnTo>
                    <a:pt x="686" y="267"/>
                  </a:lnTo>
                  <a:lnTo>
                    <a:pt x="701" y="269"/>
                  </a:lnTo>
                  <a:lnTo>
                    <a:pt x="706" y="272"/>
                  </a:lnTo>
                  <a:lnTo>
                    <a:pt x="713" y="281"/>
                  </a:lnTo>
                  <a:lnTo>
                    <a:pt x="714" y="284"/>
                  </a:lnTo>
                  <a:lnTo>
                    <a:pt x="713" y="290"/>
                  </a:lnTo>
                  <a:lnTo>
                    <a:pt x="712" y="294"/>
                  </a:lnTo>
                  <a:lnTo>
                    <a:pt x="711" y="299"/>
                  </a:lnTo>
                  <a:lnTo>
                    <a:pt x="711" y="333"/>
                  </a:lnTo>
                  <a:lnTo>
                    <a:pt x="712" y="344"/>
                  </a:lnTo>
                  <a:lnTo>
                    <a:pt x="712" y="351"/>
                  </a:lnTo>
                  <a:lnTo>
                    <a:pt x="710" y="353"/>
                  </a:lnTo>
                  <a:lnTo>
                    <a:pt x="707" y="356"/>
                  </a:lnTo>
                  <a:lnTo>
                    <a:pt x="703" y="360"/>
                  </a:lnTo>
                  <a:lnTo>
                    <a:pt x="700" y="368"/>
                  </a:lnTo>
                  <a:lnTo>
                    <a:pt x="695" y="377"/>
                  </a:lnTo>
                  <a:lnTo>
                    <a:pt x="684" y="392"/>
                  </a:lnTo>
                  <a:lnTo>
                    <a:pt x="683" y="395"/>
                  </a:lnTo>
                  <a:lnTo>
                    <a:pt x="681" y="397"/>
                  </a:lnTo>
                  <a:lnTo>
                    <a:pt x="681" y="404"/>
                  </a:lnTo>
                  <a:lnTo>
                    <a:pt x="683" y="410"/>
                  </a:lnTo>
                  <a:lnTo>
                    <a:pt x="685" y="415"/>
                  </a:lnTo>
                  <a:lnTo>
                    <a:pt x="688" y="429"/>
                  </a:lnTo>
                  <a:lnTo>
                    <a:pt x="691" y="435"/>
                  </a:lnTo>
                  <a:lnTo>
                    <a:pt x="691" y="442"/>
                  </a:lnTo>
                  <a:lnTo>
                    <a:pt x="689" y="449"/>
                  </a:lnTo>
                  <a:lnTo>
                    <a:pt x="677" y="467"/>
                  </a:lnTo>
                  <a:lnTo>
                    <a:pt x="670" y="482"/>
                  </a:lnTo>
                  <a:lnTo>
                    <a:pt x="665" y="488"/>
                  </a:lnTo>
                  <a:lnTo>
                    <a:pt x="652" y="495"/>
                  </a:lnTo>
                  <a:lnTo>
                    <a:pt x="636" y="500"/>
                  </a:lnTo>
                  <a:lnTo>
                    <a:pt x="627" y="500"/>
                  </a:lnTo>
                  <a:lnTo>
                    <a:pt x="615" y="497"/>
                  </a:lnTo>
                  <a:lnTo>
                    <a:pt x="606" y="497"/>
                  </a:lnTo>
                  <a:lnTo>
                    <a:pt x="604" y="504"/>
                  </a:lnTo>
                  <a:lnTo>
                    <a:pt x="599" y="516"/>
                  </a:lnTo>
                  <a:lnTo>
                    <a:pt x="598" y="521"/>
                  </a:lnTo>
                  <a:lnTo>
                    <a:pt x="602" y="532"/>
                  </a:lnTo>
                  <a:lnTo>
                    <a:pt x="623" y="550"/>
                  </a:lnTo>
                  <a:lnTo>
                    <a:pt x="635" y="562"/>
                  </a:lnTo>
                  <a:lnTo>
                    <a:pt x="637" y="570"/>
                  </a:lnTo>
                  <a:lnTo>
                    <a:pt x="637" y="577"/>
                  </a:lnTo>
                  <a:lnTo>
                    <a:pt x="636" y="579"/>
                  </a:lnTo>
                  <a:lnTo>
                    <a:pt x="637" y="577"/>
                  </a:lnTo>
                  <a:lnTo>
                    <a:pt x="637" y="570"/>
                  </a:lnTo>
                  <a:lnTo>
                    <a:pt x="635" y="562"/>
                  </a:lnTo>
                  <a:lnTo>
                    <a:pt x="623" y="550"/>
                  </a:lnTo>
                  <a:lnTo>
                    <a:pt x="602" y="532"/>
                  </a:lnTo>
                  <a:lnTo>
                    <a:pt x="598" y="521"/>
                  </a:lnTo>
                  <a:lnTo>
                    <a:pt x="599" y="516"/>
                  </a:lnTo>
                  <a:lnTo>
                    <a:pt x="604" y="504"/>
                  </a:lnTo>
                  <a:lnTo>
                    <a:pt x="606" y="497"/>
                  </a:lnTo>
                  <a:lnTo>
                    <a:pt x="615" y="497"/>
                  </a:lnTo>
                  <a:lnTo>
                    <a:pt x="627" y="500"/>
                  </a:lnTo>
                  <a:lnTo>
                    <a:pt x="636" y="500"/>
                  </a:lnTo>
                  <a:lnTo>
                    <a:pt x="652" y="495"/>
                  </a:lnTo>
                  <a:lnTo>
                    <a:pt x="665" y="488"/>
                  </a:lnTo>
                  <a:lnTo>
                    <a:pt x="670" y="482"/>
                  </a:lnTo>
                  <a:lnTo>
                    <a:pt x="677" y="467"/>
                  </a:lnTo>
                  <a:lnTo>
                    <a:pt x="689" y="449"/>
                  </a:lnTo>
                  <a:lnTo>
                    <a:pt x="691" y="442"/>
                  </a:lnTo>
                  <a:lnTo>
                    <a:pt x="691" y="435"/>
                  </a:lnTo>
                  <a:lnTo>
                    <a:pt x="688" y="429"/>
                  </a:lnTo>
                  <a:lnTo>
                    <a:pt x="685" y="415"/>
                  </a:lnTo>
                  <a:lnTo>
                    <a:pt x="683" y="410"/>
                  </a:lnTo>
                  <a:lnTo>
                    <a:pt x="681" y="404"/>
                  </a:lnTo>
                  <a:lnTo>
                    <a:pt x="681" y="397"/>
                  </a:lnTo>
                  <a:lnTo>
                    <a:pt x="683" y="395"/>
                  </a:lnTo>
                  <a:lnTo>
                    <a:pt x="684" y="392"/>
                  </a:lnTo>
                  <a:lnTo>
                    <a:pt x="695" y="377"/>
                  </a:lnTo>
                  <a:lnTo>
                    <a:pt x="700" y="368"/>
                  </a:lnTo>
                  <a:lnTo>
                    <a:pt x="703" y="360"/>
                  </a:lnTo>
                  <a:lnTo>
                    <a:pt x="707" y="356"/>
                  </a:lnTo>
                  <a:lnTo>
                    <a:pt x="710" y="353"/>
                  </a:lnTo>
                  <a:lnTo>
                    <a:pt x="712" y="351"/>
                  </a:lnTo>
                  <a:lnTo>
                    <a:pt x="712" y="344"/>
                  </a:lnTo>
                  <a:lnTo>
                    <a:pt x="711" y="333"/>
                  </a:lnTo>
                  <a:lnTo>
                    <a:pt x="711" y="299"/>
                  </a:lnTo>
                  <a:lnTo>
                    <a:pt x="712" y="294"/>
                  </a:lnTo>
                  <a:lnTo>
                    <a:pt x="713" y="290"/>
                  </a:lnTo>
                  <a:lnTo>
                    <a:pt x="714" y="284"/>
                  </a:lnTo>
                  <a:lnTo>
                    <a:pt x="713" y="281"/>
                  </a:lnTo>
                  <a:lnTo>
                    <a:pt x="706" y="272"/>
                  </a:lnTo>
                  <a:lnTo>
                    <a:pt x="701" y="269"/>
                  </a:lnTo>
                  <a:lnTo>
                    <a:pt x="686" y="267"/>
                  </a:lnTo>
                  <a:lnTo>
                    <a:pt x="681" y="265"/>
                  </a:lnTo>
                  <a:lnTo>
                    <a:pt x="676" y="260"/>
                  </a:lnTo>
                  <a:lnTo>
                    <a:pt x="674" y="255"/>
                  </a:lnTo>
                  <a:lnTo>
                    <a:pt x="675" y="251"/>
                  </a:lnTo>
                  <a:lnTo>
                    <a:pt x="676" y="248"/>
                  </a:lnTo>
                  <a:lnTo>
                    <a:pt x="680" y="245"/>
                  </a:lnTo>
                  <a:lnTo>
                    <a:pt x="687" y="243"/>
                  </a:lnTo>
                  <a:lnTo>
                    <a:pt x="710" y="244"/>
                  </a:lnTo>
                  <a:lnTo>
                    <a:pt x="715" y="241"/>
                  </a:lnTo>
                  <a:lnTo>
                    <a:pt x="714" y="232"/>
                  </a:lnTo>
                  <a:lnTo>
                    <a:pt x="711" y="223"/>
                  </a:lnTo>
                  <a:lnTo>
                    <a:pt x="704" y="217"/>
                  </a:lnTo>
                  <a:lnTo>
                    <a:pt x="701" y="212"/>
                  </a:lnTo>
                  <a:lnTo>
                    <a:pt x="701" y="208"/>
                  </a:lnTo>
                  <a:lnTo>
                    <a:pt x="684" y="209"/>
                  </a:lnTo>
                  <a:lnTo>
                    <a:pt x="678" y="212"/>
                  </a:lnTo>
                  <a:lnTo>
                    <a:pt x="673" y="216"/>
                  </a:lnTo>
                  <a:lnTo>
                    <a:pt x="668" y="224"/>
                  </a:lnTo>
                  <a:lnTo>
                    <a:pt x="654" y="238"/>
                  </a:lnTo>
                  <a:lnTo>
                    <a:pt x="654" y="245"/>
                  </a:lnTo>
                  <a:lnTo>
                    <a:pt x="652" y="252"/>
                  </a:lnTo>
                  <a:lnTo>
                    <a:pt x="646" y="255"/>
                  </a:lnTo>
                  <a:lnTo>
                    <a:pt x="634" y="260"/>
                  </a:lnTo>
                  <a:lnTo>
                    <a:pt x="628" y="263"/>
                  </a:lnTo>
                  <a:lnTo>
                    <a:pt x="621" y="264"/>
                  </a:lnTo>
                  <a:lnTo>
                    <a:pt x="613" y="255"/>
                  </a:lnTo>
                  <a:lnTo>
                    <a:pt x="590" y="251"/>
                  </a:lnTo>
                  <a:lnTo>
                    <a:pt x="582" y="249"/>
                  </a:lnTo>
                  <a:lnTo>
                    <a:pt x="576" y="245"/>
                  </a:lnTo>
                  <a:lnTo>
                    <a:pt x="571" y="240"/>
                  </a:lnTo>
                  <a:lnTo>
                    <a:pt x="563" y="230"/>
                  </a:lnTo>
                  <a:lnTo>
                    <a:pt x="559" y="228"/>
                  </a:lnTo>
                  <a:lnTo>
                    <a:pt x="554" y="228"/>
                  </a:lnTo>
                  <a:lnTo>
                    <a:pt x="543" y="234"/>
                  </a:lnTo>
                  <a:lnTo>
                    <a:pt x="527" y="239"/>
                  </a:lnTo>
                  <a:lnTo>
                    <a:pt x="517" y="244"/>
                  </a:lnTo>
                  <a:lnTo>
                    <a:pt x="513" y="247"/>
                  </a:lnTo>
                  <a:lnTo>
                    <a:pt x="491" y="258"/>
                  </a:lnTo>
                  <a:lnTo>
                    <a:pt x="486" y="258"/>
                  </a:lnTo>
                  <a:lnTo>
                    <a:pt x="482" y="254"/>
                  </a:lnTo>
                  <a:lnTo>
                    <a:pt x="480" y="251"/>
                  </a:lnTo>
                  <a:lnTo>
                    <a:pt x="476" y="248"/>
                  </a:lnTo>
                  <a:lnTo>
                    <a:pt x="453" y="241"/>
                  </a:lnTo>
                  <a:lnTo>
                    <a:pt x="443" y="240"/>
                  </a:lnTo>
                  <a:lnTo>
                    <a:pt x="437" y="237"/>
                  </a:lnTo>
                  <a:lnTo>
                    <a:pt x="432" y="230"/>
                  </a:lnTo>
                  <a:lnTo>
                    <a:pt x="422" y="205"/>
                  </a:lnTo>
                  <a:lnTo>
                    <a:pt x="414" y="196"/>
                  </a:lnTo>
                  <a:lnTo>
                    <a:pt x="405" y="192"/>
                  </a:lnTo>
                  <a:lnTo>
                    <a:pt x="397" y="191"/>
                  </a:lnTo>
                  <a:lnTo>
                    <a:pt x="387" y="191"/>
                  </a:lnTo>
                  <a:lnTo>
                    <a:pt x="377" y="195"/>
                  </a:lnTo>
                  <a:lnTo>
                    <a:pt x="366" y="202"/>
                  </a:lnTo>
                  <a:lnTo>
                    <a:pt x="359" y="209"/>
                  </a:lnTo>
                  <a:lnTo>
                    <a:pt x="356" y="213"/>
                  </a:lnTo>
                  <a:lnTo>
                    <a:pt x="335" y="228"/>
                  </a:lnTo>
                  <a:lnTo>
                    <a:pt x="328" y="228"/>
                  </a:lnTo>
                  <a:lnTo>
                    <a:pt x="319" y="223"/>
                  </a:lnTo>
                  <a:lnTo>
                    <a:pt x="308" y="219"/>
                  </a:lnTo>
                  <a:lnTo>
                    <a:pt x="301" y="217"/>
                  </a:lnTo>
                  <a:lnTo>
                    <a:pt x="297" y="210"/>
                  </a:lnTo>
                  <a:lnTo>
                    <a:pt x="287" y="196"/>
                  </a:lnTo>
                  <a:lnTo>
                    <a:pt x="284" y="191"/>
                  </a:lnTo>
                  <a:lnTo>
                    <a:pt x="282" y="188"/>
                  </a:lnTo>
                  <a:lnTo>
                    <a:pt x="276" y="186"/>
                  </a:lnTo>
                  <a:lnTo>
                    <a:pt x="243" y="186"/>
                  </a:lnTo>
                  <a:lnTo>
                    <a:pt x="225" y="183"/>
                  </a:lnTo>
                  <a:lnTo>
                    <a:pt x="217" y="184"/>
                  </a:lnTo>
                  <a:lnTo>
                    <a:pt x="200" y="198"/>
                  </a:lnTo>
                  <a:lnTo>
                    <a:pt x="179" y="206"/>
                  </a:lnTo>
                  <a:lnTo>
                    <a:pt x="170" y="207"/>
                  </a:lnTo>
                  <a:lnTo>
                    <a:pt x="149" y="212"/>
                  </a:lnTo>
                  <a:lnTo>
                    <a:pt x="142" y="215"/>
                  </a:lnTo>
                  <a:lnTo>
                    <a:pt x="131" y="215"/>
                  </a:lnTo>
                  <a:lnTo>
                    <a:pt x="125" y="210"/>
                  </a:lnTo>
                  <a:lnTo>
                    <a:pt x="108" y="191"/>
                  </a:lnTo>
                  <a:lnTo>
                    <a:pt x="103" y="183"/>
                  </a:lnTo>
                  <a:lnTo>
                    <a:pt x="99" y="173"/>
                  </a:lnTo>
                  <a:lnTo>
                    <a:pt x="95" y="165"/>
                  </a:lnTo>
                  <a:lnTo>
                    <a:pt x="56" y="130"/>
                  </a:lnTo>
                  <a:lnTo>
                    <a:pt x="45" y="123"/>
                  </a:lnTo>
                  <a:lnTo>
                    <a:pt x="11" y="120"/>
                  </a:lnTo>
                  <a:lnTo>
                    <a:pt x="7" y="120"/>
                  </a:lnTo>
                  <a:lnTo>
                    <a:pt x="11" y="142"/>
                  </a:lnTo>
                  <a:lnTo>
                    <a:pt x="8" y="151"/>
                  </a:lnTo>
                  <a:lnTo>
                    <a:pt x="17" y="149"/>
                  </a:lnTo>
                  <a:lnTo>
                    <a:pt x="22" y="160"/>
                  </a:lnTo>
                  <a:lnTo>
                    <a:pt x="29" y="188"/>
                  </a:lnTo>
                  <a:lnTo>
                    <a:pt x="34" y="196"/>
                  </a:lnTo>
                  <a:lnTo>
                    <a:pt x="36" y="201"/>
                  </a:lnTo>
                  <a:lnTo>
                    <a:pt x="30" y="224"/>
                  </a:lnTo>
                  <a:lnTo>
                    <a:pt x="30" y="227"/>
                  </a:lnTo>
                  <a:lnTo>
                    <a:pt x="30" y="231"/>
                  </a:lnTo>
                  <a:lnTo>
                    <a:pt x="27" y="233"/>
                  </a:lnTo>
                  <a:lnTo>
                    <a:pt x="24" y="235"/>
                  </a:lnTo>
                  <a:lnTo>
                    <a:pt x="21" y="238"/>
                  </a:lnTo>
                  <a:lnTo>
                    <a:pt x="19" y="244"/>
                  </a:lnTo>
                  <a:lnTo>
                    <a:pt x="16" y="265"/>
                  </a:lnTo>
                  <a:lnTo>
                    <a:pt x="16" y="268"/>
                  </a:lnTo>
                  <a:lnTo>
                    <a:pt x="18" y="275"/>
                  </a:lnTo>
                  <a:lnTo>
                    <a:pt x="19" y="279"/>
                  </a:lnTo>
                  <a:lnTo>
                    <a:pt x="24" y="281"/>
                  </a:lnTo>
                  <a:lnTo>
                    <a:pt x="20" y="285"/>
                  </a:lnTo>
                  <a:lnTo>
                    <a:pt x="18" y="290"/>
                  </a:lnTo>
                  <a:lnTo>
                    <a:pt x="17" y="297"/>
                  </a:lnTo>
                  <a:lnTo>
                    <a:pt x="20" y="299"/>
                  </a:lnTo>
                  <a:lnTo>
                    <a:pt x="21" y="303"/>
                  </a:lnTo>
                  <a:lnTo>
                    <a:pt x="16" y="324"/>
                  </a:lnTo>
                  <a:lnTo>
                    <a:pt x="7" y="338"/>
                  </a:lnTo>
                  <a:lnTo>
                    <a:pt x="5" y="342"/>
                  </a:lnTo>
                  <a:lnTo>
                    <a:pt x="2" y="361"/>
                  </a:lnTo>
                  <a:lnTo>
                    <a:pt x="0" y="367"/>
                  </a:lnTo>
                  <a:lnTo>
                    <a:pt x="7" y="371"/>
                  </a:lnTo>
                  <a:lnTo>
                    <a:pt x="14" y="381"/>
                  </a:lnTo>
                  <a:close/>
                </a:path>
              </a:pathLst>
            </a:custGeom>
            <a:solidFill>
              <a:srgbClr val="92D050"/>
            </a:solid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119" name="Freeform 13">
              <a:extLst>
                <a:ext uri="{FF2B5EF4-FFF2-40B4-BE49-F238E27FC236}">
                  <a16:creationId xmlns:a16="http://schemas.microsoft.com/office/drawing/2014/main" id="{00000000-0008-0000-0100-000077000000}"/>
                </a:ext>
              </a:extLst>
            </xdr:cNvPr>
            <xdr:cNvSpPr>
              <a:spLocks/>
            </xdr:cNvSpPr>
          </xdr:nvSpPr>
          <xdr:spPr bwMode="auto">
            <a:xfrm>
              <a:off x="11807" y="1066536"/>
              <a:ext cx="2351496" cy="2367239"/>
            </a:xfrm>
            <a:custGeom>
              <a:avLst/>
              <a:gdLst>
                <a:gd name="T0" fmla="*/ 194 w 1195"/>
                <a:gd name="T1" fmla="*/ 1137 h 1203"/>
                <a:gd name="T2" fmla="*/ 329 w 1195"/>
                <a:gd name="T3" fmla="*/ 1167 h 1203"/>
                <a:gd name="T4" fmla="*/ 447 w 1195"/>
                <a:gd name="T5" fmla="*/ 1180 h 1203"/>
                <a:gd name="T6" fmla="*/ 565 w 1195"/>
                <a:gd name="T7" fmla="*/ 1179 h 1203"/>
                <a:gd name="T8" fmla="*/ 667 w 1195"/>
                <a:gd name="T9" fmla="*/ 1155 h 1203"/>
                <a:gd name="T10" fmla="*/ 726 w 1195"/>
                <a:gd name="T11" fmla="*/ 1107 h 1203"/>
                <a:gd name="T12" fmla="*/ 756 w 1195"/>
                <a:gd name="T13" fmla="*/ 1056 h 1203"/>
                <a:gd name="T14" fmla="*/ 844 w 1195"/>
                <a:gd name="T15" fmla="*/ 1013 h 1203"/>
                <a:gd name="T16" fmla="*/ 961 w 1195"/>
                <a:gd name="T17" fmla="*/ 942 h 1203"/>
                <a:gd name="T18" fmla="*/ 1045 w 1195"/>
                <a:gd name="T19" fmla="*/ 907 h 1203"/>
                <a:gd name="T20" fmla="*/ 1023 w 1195"/>
                <a:gd name="T21" fmla="*/ 870 h 1203"/>
                <a:gd name="T22" fmla="*/ 927 w 1195"/>
                <a:gd name="T23" fmla="*/ 870 h 1203"/>
                <a:gd name="T24" fmla="*/ 840 w 1195"/>
                <a:gd name="T25" fmla="*/ 859 h 1203"/>
                <a:gd name="T26" fmla="*/ 745 w 1195"/>
                <a:gd name="T27" fmla="*/ 779 h 1203"/>
                <a:gd name="T28" fmla="*/ 638 w 1195"/>
                <a:gd name="T29" fmla="*/ 772 h 1203"/>
                <a:gd name="T30" fmla="*/ 606 w 1195"/>
                <a:gd name="T31" fmla="*/ 725 h 1203"/>
                <a:gd name="T32" fmla="*/ 533 w 1195"/>
                <a:gd name="T33" fmla="*/ 711 h 1203"/>
                <a:gd name="T34" fmla="*/ 431 w 1195"/>
                <a:gd name="T35" fmla="*/ 787 h 1203"/>
                <a:gd name="T36" fmla="*/ 417 w 1195"/>
                <a:gd name="T37" fmla="*/ 695 h 1203"/>
                <a:gd name="T38" fmla="*/ 365 w 1195"/>
                <a:gd name="T39" fmla="*/ 658 h 1203"/>
                <a:gd name="T40" fmla="*/ 391 w 1195"/>
                <a:gd name="T41" fmla="*/ 648 h 1203"/>
                <a:gd name="T42" fmla="*/ 413 w 1195"/>
                <a:gd name="T43" fmla="*/ 720 h 1203"/>
                <a:gd name="T44" fmla="*/ 459 w 1195"/>
                <a:gd name="T45" fmla="*/ 789 h 1203"/>
                <a:gd name="T46" fmla="*/ 554 w 1195"/>
                <a:gd name="T47" fmla="*/ 704 h 1203"/>
                <a:gd name="T48" fmla="*/ 605 w 1195"/>
                <a:gd name="T49" fmla="*/ 741 h 1203"/>
                <a:gd name="T50" fmla="*/ 658 w 1195"/>
                <a:gd name="T51" fmla="*/ 780 h 1203"/>
                <a:gd name="T52" fmla="*/ 780 w 1195"/>
                <a:gd name="T53" fmla="*/ 796 h 1203"/>
                <a:gd name="T54" fmla="*/ 859 w 1195"/>
                <a:gd name="T55" fmla="*/ 864 h 1203"/>
                <a:gd name="T56" fmla="*/ 952 w 1195"/>
                <a:gd name="T57" fmla="*/ 853 h 1203"/>
                <a:gd name="T58" fmla="*/ 1031 w 1195"/>
                <a:gd name="T59" fmla="*/ 863 h 1203"/>
                <a:gd name="T60" fmla="*/ 1039 w 1195"/>
                <a:gd name="T61" fmla="*/ 934 h 1203"/>
                <a:gd name="T62" fmla="*/ 1078 w 1195"/>
                <a:gd name="T63" fmla="*/ 950 h 1203"/>
                <a:gd name="T64" fmla="*/ 1113 w 1195"/>
                <a:gd name="T65" fmla="*/ 880 h 1203"/>
                <a:gd name="T66" fmla="*/ 1011 w 1195"/>
                <a:gd name="T67" fmla="*/ 769 h 1203"/>
                <a:gd name="T68" fmla="*/ 1029 w 1195"/>
                <a:gd name="T69" fmla="*/ 698 h 1203"/>
                <a:gd name="T70" fmla="*/ 1009 w 1195"/>
                <a:gd name="T71" fmla="*/ 660 h 1203"/>
                <a:gd name="T72" fmla="*/ 1049 w 1195"/>
                <a:gd name="T73" fmla="*/ 622 h 1203"/>
                <a:gd name="T74" fmla="*/ 1087 w 1195"/>
                <a:gd name="T75" fmla="*/ 478 h 1203"/>
                <a:gd name="T76" fmla="*/ 1091 w 1195"/>
                <a:gd name="T77" fmla="*/ 348 h 1203"/>
                <a:gd name="T78" fmla="*/ 1162 w 1195"/>
                <a:gd name="T79" fmla="*/ 240 h 1203"/>
                <a:gd name="T80" fmla="*/ 1122 w 1195"/>
                <a:gd name="T81" fmla="*/ 115 h 1203"/>
                <a:gd name="T82" fmla="*/ 1005 w 1195"/>
                <a:gd name="T83" fmla="*/ 30 h 1203"/>
                <a:gd name="T84" fmla="*/ 946 w 1195"/>
                <a:gd name="T85" fmla="*/ 27 h 1203"/>
                <a:gd name="T86" fmla="*/ 867 w 1195"/>
                <a:gd name="T87" fmla="*/ 69 h 1203"/>
                <a:gd name="T88" fmla="*/ 761 w 1195"/>
                <a:gd name="T89" fmla="*/ 212 h 1203"/>
                <a:gd name="T90" fmla="*/ 608 w 1195"/>
                <a:gd name="T91" fmla="*/ 134 h 1203"/>
                <a:gd name="T92" fmla="*/ 603 w 1195"/>
                <a:gd name="T93" fmla="*/ 98 h 1203"/>
                <a:gd name="T94" fmla="*/ 586 w 1195"/>
                <a:gd name="T95" fmla="*/ 110 h 1203"/>
                <a:gd name="T96" fmla="*/ 516 w 1195"/>
                <a:gd name="T97" fmla="*/ 176 h 1203"/>
                <a:gd name="T98" fmla="*/ 460 w 1195"/>
                <a:gd name="T99" fmla="*/ 217 h 1203"/>
                <a:gd name="T100" fmla="*/ 505 w 1195"/>
                <a:gd name="T101" fmla="*/ 356 h 1203"/>
                <a:gd name="T102" fmla="*/ 403 w 1195"/>
                <a:gd name="T103" fmla="*/ 397 h 1203"/>
                <a:gd name="T104" fmla="*/ 421 w 1195"/>
                <a:gd name="T105" fmla="*/ 491 h 1203"/>
                <a:gd name="T106" fmla="*/ 395 w 1195"/>
                <a:gd name="T107" fmla="*/ 567 h 1203"/>
                <a:gd name="T108" fmla="*/ 321 w 1195"/>
                <a:gd name="T109" fmla="*/ 658 h 1203"/>
                <a:gd name="T110" fmla="*/ 224 w 1195"/>
                <a:gd name="T111" fmla="*/ 680 h 1203"/>
                <a:gd name="T112" fmla="*/ 127 w 1195"/>
                <a:gd name="T113" fmla="*/ 709 h 1203"/>
                <a:gd name="T114" fmla="*/ 59 w 1195"/>
                <a:gd name="T115" fmla="*/ 749 h 1203"/>
                <a:gd name="T116" fmla="*/ 53 w 1195"/>
                <a:gd name="T117" fmla="*/ 764 h 1203"/>
                <a:gd name="T118" fmla="*/ 78 w 1195"/>
                <a:gd name="T119" fmla="*/ 828 h 1203"/>
                <a:gd name="T120" fmla="*/ 95 w 1195"/>
                <a:gd name="T121" fmla="*/ 924 h 1203"/>
                <a:gd name="T122" fmla="*/ 1 w 1195"/>
                <a:gd name="T123" fmla="*/ 1049 h 120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 ang="0">
                  <a:pos x="T120" y="T121"/>
                </a:cxn>
                <a:cxn ang="0">
                  <a:pos x="T122" y="T123"/>
                </a:cxn>
              </a:cxnLst>
              <a:rect l="0" t="0" r="r" b="b"/>
              <a:pathLst>
                <a:path w="1195" h="1203">
                  <a:moveTo>
                    <a:pt x="39" y="1062"/>
                  </a:moveTo>
                  <a:lnTo>
                    <a:pt x="50" y="1069"/>
                  </a:lnTo>
                  <a:lnTo>
                    <a:pt x="89" y="1104"/>
                  </a:lnTo>
                  <a:lnTo>
                    <a:pt x="93" y="1112"/>
                  </a:lnTo>
                  <a:lnTo>
                    <a:pt x="97" y="1122"/>
                  </a:lnTo>
                  <a:lnTo>
                    <a:pt x="102" y="1130"/>
                  </a:lnTo>
                  <a:lnTo>
                    <a:pt x="119" y="1149"/>
                  </a:lnTo>
                  <a:lnTo>
                    <a:pt x="125" y="1154"/>
                  </a:lnTo>
                  <a:lnTo>
                    <a:pt x="136" y="1154"/>
                  </a:lnTo>
                  <a:lnTo>
                    <a:pt x="143" y="1151"/>
                  </a:lnTo>
                  <a:lnTo>
                    <a:pt x="164" y="1146"/>
                  </a:lnTo>
                  <a:lnTo>
                    <a:pt x="173" y="1145"/>
                  </a:lnTo>
                  <a:lnTo>
                    <a:pt x="194" y="1137"/>
                  </a:lnTo>
                  <a:lnTo>
                    <a:pt x="211" y="1123"/>
                  </a:lnTo>
                  <a:lnTo>
                    <a:pt x="219" y="1122"/>
                  </a:lnTo>
                  <a:lnTo>
                    <a:pt x="237" y="1125"/>
                  </a:lnTo>
                  <a:lnTo>
                    <a:pt x="270" y="1125"/>
                  </a:lnTo>
                  <a:lnTo>
                    <a:pt x="276" y="1127"/>
                  </a:lnTo>
                  <a:lnTo>
                    <a:pt x="278" y="1130"/>
                  </a:lnTo>
                  <a:lnTo>
                    <a:pt x="281" y="1135"/>
                  </a:lnTo>
                  <a:lnTo>
                    <a:pt x="291" y="1149"/>
                  </a:lnTo>
                  <a:lnTo>
                    <a:pt x="295" y="1156"/>
                  </a:lnTo>
                  <a:lnTo>
                    <a:pt x="302" y="1158"/>
                  </a:lnTo>
                  <a:lnTo>
                    <a:pt x="313" y="1162"/>
                  </a:lnTo>
                  <a:lnTo>
                    <a:pt x="322" y="1167"/>
                  </a:lnTo>
                  <a:lnTo>
                    <a:pt x="329" y="1167"/>
                  </a:lnTo>
                  <a:lnTo>
                    <a:pt x="350" y="1152"/>
                  </a:lnTo>
                  <a:lnTo>
                    <a:pt x="353" y="1148"/>
                  </a:lnTo>
                  <a:lnTo>
                    <a:pt x="360" y="1141"/>
                  </a:lnTo>
                  <a:lnTo>
                    <a:pt x="371" y="1134"/>
                  </a:lnTo>
                  <a:lnTo>
                    <a:pt x="381" y="1130"/>
                  </a:lnTo>
                  <a:lnTo>
                    <a:pt x="391" y="1130"/>
                  </a:lnTo>
                  <a:lnTo>
                    <a:pt x="399" y="1131"/>
                  </a:lnTo>
                  <a:lnTo>
                    <a:pt x="408" y="1135"/>
                  </a:lnTo>
                  <a:lnTo>
                    <a:pt x="416" y="1144"/>
                  </a:lnTo>
                  <a:lnTo>
                    <a:pt x="426" y="1169"/>
                  </a:lnTo>
                  <a:lnTo>
                    <a:pt x="431" y="1176"/>
                  </a:lnTo>
                  <a:lnTo>
                    <a:pt x="437" y="1179"/>
                  </a:lnTo>
                  <a:lnTo>
                    <a:pt x="447" y="1180"/>
                  </a:lnTo>
                  <a:lnTo>
                    <a:pt x="470" y="1187"/>
                  </a:lnTo>
                  <a:lnTo>
                    <a:pt x="474" y="1190"/>
                  </a:lnTo>
                  <a:lnTo>
                    <a:pt x="476" y="1193"/>
                  </a:lnTo>
                  <a:lnTo>
                    <a:pt x="480" y="1197"/>
                  </a:lnTo>
                  <a:lnTo>
                    <a:pt x="485" y="1197"/>
                  </a:lnTo>
                  <a:lnTo>
                    <a:pt x="507" y="1186"/>
                  </a:lnTo>
                  <a:lnTo>
                    <a:pt x="511" y="1183"/>
                  </a:lnTo>
                  <a:lnTo>
                    <a:pt x="521" y="1178"/>
                  </a:lnTo>
                  <a:lnTo>
                    <a:pt x="537" y="1173"/>
                  </a:lnTo>
                  <a:lnTo>
                    <a:pt x="548" y="1167"/>
                  </a:lnTo>
                  <a:lnTo>
                    <a:pt x="553" y="1167"/>
                  </a:lnTo>
                  <a:lnTo>
                    <a:pt x="557" y="1169"/>
                  </a:lnTo>
                  <a:lnTo>
                    <a:pt x="565" y="1179"/>
                  </a:lnTo>
                  <a:lnTo>
                    <a:pt x="570" y="1184"/>
                  </a:lnTo>
                  <a:lnTo>
                    <a:pt x="576" y="1188"/>
                  </a:lnTo>
                  <a:lnTo>
                    <a:pt x="584" y="1190"/>
                  </a:lnTo>
                  <a:lnTo>
                    <a:pt x="607" y="1194"/>
                  </a:lnTo>
                  <a:lnTo>
                    <a:pt x="615" y="1203"/>
                  </a:lnTo>
                  <a:lnTo>
                    <a:pt x="622" y="1202"/>
                  </a:lnTo>
                  <a:lnTo>
                    <a:pt x="628" y="1199"/>
                  </a:lnTo>
                  <a:lnTo>
                    <a:pt x="640" y="1194"/>
                  </a:lnTo>
                  <a:lnTo>
                    <a:pt x="646" y="1191"/>
                  </a:lnTo>
                  <a:lnTo>
                    <a:pt x="648" y="1184"/>
                  </a:lnTo>
                  <a:lnTo>
                    <a:pt x="648" y="1177"/>
                  </a:lnTo>
                  <a:lnTo>
                    <a:pt x="662" y="1163"/>
                  </a:lnTo>
                  <a:lnTo>
                    <a:pt x="667" y="1155"/>
                  </a:lnTo>
                  <a:lnTo>
                    <a:pt x="672" y="1151"/>
                  </a:lnTo>
                  <a:lnTo>
                    <a:pt x="678" y="1148"/>
                  </a:lnTo>
                  <a:lnTo>
                    <a:pt x="695" y="1147"/>
                  </a:lnTo>
                  <a:lnTo>
                    <a:pt x="696" y="1139"/>
                  </a:lnTo>
                  <a:lnTo>
                    <a:pt x="699" y="1136"/>
                  </a:lnTo>
                  <a:lnTo>
                    <a:pt x="703" y="1136"/>
                  </a:lnTo>
                  <a:lnTo>
                    <a:pt x="708" y="1137"/>
                  </a:lnTo>
                  <a:lnTo>
                    <a:pt x="715" y="1131"/>
                  </a:lnTo>
                  <a:lnTo>
                    <a:pt x="720" y="1131"/>
                  </a:lnTo>
                  <a:lnTo>
                    <a:pt x="722" y="1127"/>
                  </a:lnTo>
                  <a:lnTo>
                    <a:pt x="721" y="1122"/>
                  </a:lnTo>
                  <a:lnTo>
                    <a:pt x="722" y="1117"/>
                  </a:lnTo>
                  <a:lnTo>
                    <a:pt x="726" y="1107"/>
                  </a:lnTo>
                  <a:lnTo>
                    <a:pt x="730" y="1104"/>
                  </a:lnTo>
                  <a:lnTo>
                    <a:pt x="732" y="1103"/>
                  </a:lnTo>
                  <a:lnTo>
                    <a:pt x="735" y="1103"/>
                  </a:lnTo>
                  <a:lnTo>
                    <a:pt x="738" y="1101"/>
                  </a:lnTo>
                  <a:lnTo>
                    <a:pt x="750" y="1089"/>
                  </a:lnTo>
                  <a:lnTo>
                    <a:pt x="752" y="1079"/>
                  </a:lnTo>
                  <a:lnTo>
                    <a:pt x="751" y="1075"/>
                  </a:lnTo>
                  <a:lnTo>
                    <a:pt x="747" y="1072"/>
                  </a:lnTo>
                  <a:lnTo>
                    <a:pt x="745" y="1067"/>
                  </a:lnTo>
                  <a:lnTo>
                    <a:pt x="747" y="1064"/>
                  </a:lnTo>
                  <a:lnTo>
                    <a:pt x="751" y="1062"/>
                  </a:lnTo>
                  <a:lnTo>
                    <a:pt x="755" y="1060"/>
                  </a:lnTo>
                  <a:lnTo>
                    <a:pt x="756" y="1056"/>
                  </a:lnTo>
                  <a:lnTo>
                    <a:pt x="759" y="1051"/>
                  </a:lnTo>
                  <a:lnTo>
                    <a:pt x="761" y="1048"/>
                  </a:lnTo>
                  <a:lnTo>
                    <a:pt x="769" y="1047"/>
                  </a:lnTo>
                  <a:lnTo>
                    <a:pt x="773" y="1044"/>
                  </a:lnTo>
                  <a:lnTo>
                    <a:pt x="782" y="1029"/>
                  </a:lnTo>
                  <a:lnTo>
                    <a:pt x="786" y="1027"/>
                  </a:lnTo>
                  <a:lnTo>
                    <a:pt x="793" y="1026"/>
                  </a:lnTo>
                  <a:lnTo>
                    <a:pt x="800" y="1022"/>
                  </a:lnTo>
                  <a:lnTo>
                    <a:pt x="804" y="1014"/>
                  </a:lnTo>
                  <a:lnTo>
                    <a:pt x="815" y="1022"/>
                  </a:lnTo>
                  <a:lnTo>
                    <a:pt x="828" y="1019"/>
                  </a:lnTo>
                  <a:lnTo>
                    <a:pt x="836" y="1014"/>
                  </a:lnTo>
                  <a:lnTo>
                    <a:pt x="844" y="1013"/>
                  </a:lnTo>
                  <a:lnTo>
                    <a:pt x="851" y="1014"/>
                  </a:lnTo>
                  <a:lnTo>
                    <a:pt x="860" y="1010"/>
                  </a:lnTo>
                  <a:lnTo>
                    <a:pt x="861" y="1007"/>
                  </a:lnTo>
                  <a:lnTo>
                    <a:pt x="865" y="987"/>
                  </a:lnTo>
                  <a:lnTo>
                    <a:pt x="868" y="981"/>
                  </a:lnTo>
                  <a:lnTo>
                    <a:pt x="872" y="973"/>
                  </a:lnTo>
                  <a:lnTo>
                    <a:pt x="888" y="954"/>
                  </a:lnTo>
                  <a:lnTo>
                    <a:pt x="901" y="944"/>
                  </a:lnTo>
                  <a:lnTo>
                    <a:pt x="916" y="939"/>
                  </a:lnTo>
                  <a:lnTo>
                    <a:pt x="927" y="944"/>
                  </a:lnTo>
                  <a:lnTo>
                    <a:pt x="933" y="949"/>
                  </a:lnTo>
                  <a:lnTo>
                    <a:pt x="945" y="947"/>
                  </a:lnTo>
                  <a:lnTo>
                    <a:pt x="961" y="942"/>
                  </a:lnTo>
                  <a:lnTo>
                    <a:pt x="976" y="943"/>
                  </a:lnTo>
                  <a:lnTo>
                    <a:pt x="986" y="948"/>
                  </a:lnTo>
                  <a:lnTo>
                    <a:pt x="1002" y="952"/>
                  </a:lnTo>
                  <a:lnTo>
                    <a:pt x="1017" y="957"/>
                  </a:lnTo>
                  <a:lnTo>
                    <a:pt x="1029" y="963"/>
                  </a:lnTo>
                  <a:lnTo>
                    <a:pt x="1032" y="965"/>
                  </a:lnTo>
                  <a:lnTo>
                    <a:pt x="1038" y="956"/>
                  </a:lnTo>
                  <a:lnTo>
                    <a:pt x="1039" y="951"/>
                  </a:lnTo>
                  <a:lnTo>
                    <a:pt x="1038" y="937"/>
                  </a:lnTo>
                  <a:lnTo>
                    <a:pt x="1039" y="934"/>
                  </a:lnTo>
                  <a:lnTo>
                    <a:pt x="1043" y="926"/>
                  </a:lnTo>
                  <a:lnTo>
                    <a:pt x="1044" y="922"/>
                  </a:lnTo>
                  <a:lnTo>
                    <a:pt x="1045" y="907"/>
                  </a:lnTo>
                  <a:lnTo>
                    <a:pt x="1044" y="903"/>
                  </a:lnTo>
                  <a:lnTo>
                    <a:pt x="1042" y="899"/>
                  </a:lnTo>
                  <a:lnTo>
                    <a:pt x="1037" y="894"/>
                  </a:lnTo>
                  <a:lnTo>
                    <a:pt x="1036" y="891"/>
                  </a:lnTo>
                  <a:lnTo>
                    <a:pt x="1042" y="884"/>
                  </a:lnTo>
                  <a:lnTo>
                    <a:pt x="1044" y="882"/>
                  </a:lnTo>
                  <a:lnTo>
                    <a:pt x="1044" y="878"/>
                  </a:lnTo>
                  <a:lnTo>
                    <a:pt x="1044" y="872"/>
                  </a:lnTo>
                  <a:lnTo>
                    <a:pt x="1036" y="866"/>
                  </a:lnTo>
                  <a:lnTo>
                    <a:pt x="1031" y="863"/>
                  </a:lnTo>
                  <a:lnTo>
                    <a:pt x="1027" y="863"/>
                  </a:lnTo>
                  <a:lnTo>
                    <a:pt x="1025" y="867"/>
                  </a:lnTo>
                  <a:lnTo>
                    <a:pt x="1023" y="870"/>
                  </a:lnTo>
                  <a:lnTo>
                    <a:pt x="1017" y="868"/>
                  </a:lnTo>
                  <a:lnTo>
                    <a:pt x="1011" y="864"/>
                  </a:lnTo>
                  <a:lnTo>
                    <a:pt x="1005" y="862"/>
                  </a:lnTo>
                  <a:lnTo>
                    <a:pt x="1000" y="864"/>
                  </a:lnTo>
                  <a:lnTo>
                    <a:pt x="992" y="866"/>
                  </a:lnTo>
                  <a:lnTo>
                    <a:pt x="986" y="864"/>
                  </a:lnTo>
                  <a:lnTo>
                    <a:pt x="978" y="858"/>
                  </a:lnTo>
                  <a:lnTo>
                    <a:pt x="968" y="852"/>
                  </a:lnTo>
                  <a:lnTo>
                    <a:pt x="958" y="851"/>
                  </a:lnTo>
                  <a:lnTo>
                    <a:pt x="952" y="853"/>
                  </a:lnTo>
                  <a:lnTo>
                    <a:pt x="949" y="855"/>
                  </a:lnTo>
                  <a:lnTo>
                    <a:pt x="936" y="865"/>
                  </a:lnTo>
                  <a:lnTo>
                    <a:pt x="927" y="870"/>
                  </a:lnTo>
                  <a:lnTo>
                    <a:pt x="917" y="873"/>
                  </a:lnTo>
                  <a:lnTo>
                    <a:pt x="909" y="878"/>
                  </a:lnTo>
                  <a:lnTo>
                    <a:pt x="901" y="887"/>
                  </a:lnTo>
                  <a:lnTo>
                    <a:pt x="894" y="889"/>
                  </a:lnTo>
                  <a:lnTo>
                    <a:pt x="888" y="886"/>
                  </a:lnTo>
                  <a:lnTo>
                    <a:pt x="880" y="893"/>
                  </a:lnTo>
                  <a:lnTo>
                    <a:pt x="870" y="896"/>
                  </a:lnTo>
                  <a:lnTo>
                    <a:pt x="862" y="888"/>
                  </a:lnTo>
                  <a:lnTo>
                    <a:pt x="859" y="879"/>
                  </a:lnTo>
                  <a:lnTo>
                    <a:pt x="859" y="864"/>
                  </a:lnTo>
                  <a:lnTo>
                    <a:pt x="857" y="862"/>
                  </a:lnTo>
                  <a:lnTo>
                    <a:pt x="849" y="860"/>
                  </a:lnTo>
                  <a:lnTo>
                    <a:pt x="840" y="859"/>
                  </a:lnTo>
                  <a:lnTo>
                    <a:pt x="834" y="855"/>
                  </a:lnTo>
                  <a:lnTo>
                    <a:pt x="830" y="849"/>
                  </a:lnTo>
                  <a:lnTo>
                    <a:pt x="817" y="845"/>
                  </a:lnTo>
                  <a:lnTo>
                    <a:pt x="814" y="840"/>
                  </a:lnTo>
                  <a:lnTo>
                    <a:pt x="823" y="818"/>
                  </a:lnTo>
                  <a:lnTo>
                    <a:pt x="825" y="812"/>
                  </a:lnTo>
                  <a:lnTo>
                    <a:pt x="824" y="809"/>
                  </a:lnTo>
                  <a:lnTo>
                    <a:pt x="816" y="806"/>
                  </a:lnTo>
                  <a:lnTo>
                    <a:pt x="804" y="800"/>
                  </a:lnTo>
                  <a:lnTo>
                    <a:pt x="780" y="796"/>
                  </a:lnTo>
                  <a:lnTo>
                    <a:pt x="765" y="789"/>
                  </a:lnTo>
                  <a:lnTo>
                    <a:pt x="749" y="778"/>
                  </a:lnTo>
                  <a:lnTo>
                    <a:pt x="745" y="779"/>
                  </a:lnTo>
                  <a:lnTo>
                    <a:pt x="720" y="780"/>
                  </a:lnTo>
                  <a:lnTo>
                    <a:pt x="714" y="782"/>
                  </a:lnTo>
                  <a:lnTo>
                    <a:pt x="705" y="786"/>
                  </a:lnTo>
                  <a:lnTo>
                    <a:pt x="698" y="790"/>
                  </a:lnTo>
                  <a:lnTo>
                    <a:pt x="692" y="793"/>
                  </a:lnTo>
                  <a:lnTo>
                    <a:pt x="685" y="792"/>
                  </a:lnTo>
                  <a:lnTo>
                    <a:pt x="677" y="791"/>
                  </a:lnTo>
                  <a:lnTo>
                    <a:pt x="671" y="789"/>
                  </a:lnTo>
                  <a:lnTo>
                    <a:pt x="665" y="784"/>
                  </a:lnTo>
                  <a:lnTo>
                    <a:pt x="658" y="780"/>
                  </a:lnTo>
                  <a:lnTo>
                    <a:pt x="649" y="776"/>
                  </a:lnTo>
                  <a:lnTo>
                    <a:pt x="642" y="774"/>
                  </a:lnTo>
                  <a:lnTo>
                    <a:pt x="638" y="772"/>
                  </a:lnTo>
                  <a:lnTo>
                    <a:pt x="637" y="767"/>
                  </a:lnTo>
                  <a:lnTo>
                    <a:pt x="638" y="761"/>
                  </a:lnTo>
                  <a:lnTo>
                    <a:pt x="636" y="758"/>
                  </a:lnTo>
                  <a:lnTo>
                    <a:pt x="629" y="754"/>
                  </a:lnTo>
                  <a:lnTo>
                    <a:pt x="622" y="750"/>
                  </a:lnTo>
                  <a:lnTo>
                    <a:pt x="621" y="746"/>
                  </a:lnTo>
                  <a:lnTo>
                    <a:pt x="619" y="743"/>
                  </a:lnTo>
                  <a:lnTo>
                    <a:pt x="609" y="742"/>
                  </a:lnTo>
                  <a:lnTo>
                    <a:pt x="607" y="741"/>
                  </a:lnTo>
                  <a:lnTo>
                    <a:pt x="605" y="741"/>
                  </a:lnTo>
                  <a:lnTo>
                    <a:pt x="604" y="737"/>
                  </a:lnTo>
                  <a:lnTo>
                    <a:pt x="605" y="730"/>
                  </a:lnTo>
                  <a:lnTo>
                    <a:pt x="606" y="725"/>
                  </a:lnTo>
                  <a:lnTo>
                    <a:pt x="603" y="714"/>
                  </a:lnTo>
                  <a:lnTo>
                    <a:pt x="600" y="712"/>
                  </a:lnTo>
                  <a:lnTo>
                    <a:pt x="598" y="711"/>
                  </a:lnTo>
                  <a:lnTo>
                    <a:pt x="596" y="709"/>
                  </a:lnTo>
                  <a:lnTo>
                    <a:pt x="590" y="711"/>
                  </a:lnTo>
                  <a:lnTo>
                    <a:pt x="584" y="711"/>
                  </a:lnTo>
                  <a:lnTo>
                    <a:pt x="578" y="708"/>
                  </a:lnTo>
                  <a:lnTo>
                    <a:pt x="572" y="705"/>
                  </a:lnTo>
                  <a:lnTo>
                    <a:pt x="562" y="702"/>
                  </a:lnTo>
                  <a:lnTo>
                    <a:pt x="554" y="704"/>
                  </a:lnTo>
                  <a:lnTo>
                    <a:pt x="549" y="708"/>
                  </a:lnTo>
                  <a:lnTo>
                    <a:pt x="543" y="710"/>
                  </a:lnTo>
                  <a:lnTo>
                    <a:pt x="533" y="711"/>
                  </a:lnTo>
                  <a:lnTo>
                    <a:pt x="522" y="711"/>
                  </a:lnTo>
                  <a:lnTo>
                    <a:pt x="513" y="710"/>
                  </a:lnTo>
                  <a:lnTo>
                    <a:pt x="506" y="712"/>
                  </a:lnTo>
                  <a:lnTo>
                    <a:pt x="495" y="721"/>
                  </a:lnTo>
                  <a:lnTo>
                    <a:pt x="482" y="748"/>
                  </a:lnTo>
                  <a:lnTo>
                    <a:pt x="481" y="753"/>
                  </a:lnTo>
                  <a:lnTo>
                    <a:pt x="478" y="767"/>
                  </a:lnTo>
                  <a:lnTo>
                    <a:pt x="474" y="776"/>
                  </a:lnTo>
                  <a:lnTo>
                    <a:pt x="468" y="784"/>
                  </a:lnTo>
                  <a:lnTo>
                    <a:pt x="459" y="789"/>
                  </a:lnTo>
                  <a:lnTo>
                    <a:pt x="451" y="789"/>
                  </a:lnTo>
                  <a:lnTo>
                    <a:pt x="438" y="784"/>
                  </a:lnTo>
                  <a:lnTo>
                    <a:pt x="431" y="787"/>
                  </a:lnTo>
                  <a:lnTo>
                    <a:pt x="426" y="789"/>
                  </a:lnTo>
                  <a:lnTo>
                    <a:pt x="419" y="792"/>
                  </a:lnTo>
                  <a:lnTo>
                    <a:pt x="412" y="794"/>
                  </a:lnTo>
                  <a:lnTo>
                    <a:pt x="405" y="793"/>
                  </a:lnTo>
                  <a:lnTo>
                    <a:pt x="398" y="786"/>
                  </a:lnTo>
                  <a:lnTo>
                    <a:pt x="397" y="776"/>
                  </a:lnTo>
                  <a:lnTo>
                    <a:pt x="399" y="769"/>
                  </a:lnTo>
                  <a:lnTo>
                    <a:pt x="408" y="744"/>
                  </a:lnTo>
                  <a:lnTo>
                    <a:pt x="411" y="732"/>
                  </a:lnTo>
                  <a:lnTo>
                    <a:pt x="413" y="720"/>
                  </a:lnTo>
                  <a:lnTo>
                    <a:pt x="413" y="711"/>
                  </a:lnTo>
                  <a:lnTo>
                    <a:pt x="414" y="703"/>
                  </a:lnTo>
                  <a:lnTo>
                    <a:pt x="417" y="695"/>
                  </a:lnTo>
                  <a:lnTo>
                    <a:pt x="419" y="687"/>
                  </a:lnTo>
                  <a:lnTo>
                    <a:pt x="416" y="683"/>
                  </a:lnTo>
                  <a:lnTo>
                    <a:pt x="409" y="682"/>
                  </a:lnTo>
                  <a:lnTo>
                    <a:pt x="404" y="680"/>
                  </a:lnTo>
                  <a:lnTo>
                    <a:pt x="404" y="673"/>
                  </a:lnTo>
                  <a:lnTo>
                    <a:pt x="406" y="664"/>
                  </a:lnTo>
                  <a:lnTo>
                    <a:pt x="406" y="656"/>
                  </a:lnTo>
                  <a:lnTo>
                    <a:pt x="403" y="652"/>
                  </a:lnTo>
                  <a:lnTo>
                    <a:pt x="397" y="649"/>
                  </a:lnTo>
                  <a:lnTo>
                    <a:pt x="391" y="648"/>
                  </a:lnTo>
                  <a:lnTo>
                    <a:pt x="379" y="657"/>
                  </a:lnTo>
                  <a:lnTo>
                    <a:pt x="372" y="658"/>
                  </a:lnTo>
                  <a:lnTo>
                    <a:pt x="365" y="658"/>
                  </a:lnTo>
                  <a:lnTo>
                    <a:pt x="355" y="660"/>
                  </a:lnTo>
                  <a:lnTo>
                    <a:pt x="346" y="661"/>
                  </a:lnTo>
                  <a:lnTo>
                    <a:pt x="338" y="657"/>
                  </a:lnTo>
                  <a:lnTo>
                    <a:pt x="336" y="654"/>
                  </a:lnTo>
                  <a:lnTo>
                    <a:pt x="333" y="653"/>
                  </a:lnTo>
                  <a:lnTo>
                    <a:pt x="336" y="654"/>
                  </a:lnTo>
                  <a:lnTo>
                    <a:pt x="338" y="657"/>
                  </a:lnTo>
                  <a:lnTo>
                    <a:pt x="346" y="661"/>
                  </a:lnTo>
                  <a:lnTo>
                    <a:pt x="355" y="660"/>
                  </a:lnTo>
                  <a:lnTo>
                    <a:pt x="365" y="658"/>
                  </a:lnTo>
                  <a:lnTo>
                    <a:pt x="372" y="658"/>
                  </a:lnTo>
                  <a:lnTo>
                    <a:pt x="379" y="657"/>
                  </a:lnTo>
                  <a:lnTo>
                    <a:pt x="391" y="648"/>
                  </a:lnTo>
                  <a:lnTo>
                    <a:pt x="397" y="649"/>
                  </a:lnTo>
                  <a:lnTo>
                    <a:pt x="403" y="652"/>
                  </a:lnTo>
                  <a:lnTo>
                    <a:pt x="406" y="656"/>
                  </a:lnTo>
                  <a:lnTo>
                    <a:pt x="406" y="664"/>
                  </a:lnTo>
                  <a:lnTo>
                    <a:pt x="404" y="673"/>
                  </a:lnTo>
                  <a:lnTo>
                    <a:pt x="404" y="680"/>
                  </a:lnTo>
                  <a:lnTo>
                    <a:pt x="409" y="682"/>
                  </a:lnTo>
                  <a:lnTo>
                    <a:pt x="416" y="683"/>
                  </a:lnTo>
                  <a:lnTo>
                    <a:pt x="419" y="687"/>
                  </a:lnTo>
                  <a:lnTo>
                    <a:pt x="417" y="695"/>
                  </a:lnTo>
                  <a:lnTo>
                    <a:pt x="414" y="703"/>
                  </a:lnTo>
                  <a:lnTo>
                    <a:pt x="413" y="711"/>
                  </a:lnTo>
                  <a:lnTo>
                    <a:pt x="413" y="720"/>
                  </a:lnTo>
                  <a:lnTo>
                    <a:pt x="411" y="732"/>
                  </a:lnTo>
                  <a:lnTo>
                    <a:pt x="408" y="744"/>
                  </a:lnTo>
                  <a:lnTo>
                    <a:pt x="399" y="769"/>
                  </a:lnTo>
                  <a:lnTo>
                    <a:pt x="397" y="776"/>
                  </a:lnTo>
                  <a:lnTo>
                    <a:pt x="398" y="786"/>
                  </a:lnTo>
                  <a:lnTo>
                    <a:pt x="405" y="793"/>
                  </a:lnTo>
                  <a:lnTo>
                    <a:pt x="412" y="794"/>
                  </a:lnTo>
                  <a:lnTo>
                    <a:pt x="419" y="792"/>
                  </a:lnTo>
                  <a:lnTo>
                    <a:pt x="426" y="789"/>
                  </a:lnTo>
                  <a:lnTo>
                    <a:pt x="431" y="787"/>
                  </a:lnTo>
                  <a:lnTo>
                    <a:pt x="438" y="784"/>
                  </a:lnTo>
                  <a:lnTo>
                    <a:pt x="451" y="789"/>
                  </a:lnTo>
                  <a:lnTo>
                    <a:pt x="459" y="789"/>
                  </a:lnTo>
                  <a:lnTo>
                    <a:pt x="468" y="784"/>
                  </a:lnTo>
                  <a:lnTo>
                    <a:pt x="474" y="776"/>
                  </a:lnTo>
                  <a:lnTo>
                    <a:pt x="478" y="767"/>
                  </a:lnTo>
                  <a:lnTo>
                    <a:pt x="481" y="753"/>
                  </a:lnTo>
                  <a:lnTo>
                    <a:pt x="482" y="748"/>
                  </a:lnTo>
                  <a:lnTo>
                    <a:pt x="495" y="721"/>
                  </a:lnTo>
                  <a:lnTo>
                    <a:pt x="506" y="712"/>
                  </a:lnTo>
                  <a:lnTo>
                    <a:pt x="513" y="710"/>
                  </a:lnTo>
                  <a:lnTo>
                    <a:pt x="522" y="711"/>
                  </a:lnTo>
                  <a:lnTo>
                    <a:pt x="533" y="711"/>
                  </a:lnTo>
                  <a:lnTo>
                    <a:pt x="543" y="710"/>
                  </a:lnTo>
                  <a:lnTo>
                    <a:pt x="549" y="708"/>
                  </a:lnTo>
                  <a:lnTo>
                    <a:pt x="554" y="704"/>
                  </a:lnTo>
                  <a:lnTo>
                    <a:pt x="562" y="702"/>
                  </a:lnTo>
                  <a:lnTo>
                    <a:pt x="572" y="705"/>
                  </a:lnTo>
                  <a:lnTo>
                    <a:pt x="578" y="708"/>
                  </a:lnTo>
                  <a:lnTo>
                    <a:pt x="584" y="711"/>
                  </a:lnTo>
                  <a:lnTo>
                    <a:pt x="590" y="711"/>
                  </a:lnTo>
                  <a:lnTo>
                    <a:pt x="596" y="709"/>
                  </a:lnTo>
                  <a:lnTo>
                    <a:pt x="598" y="711"/>
                  </a:lnTo>
                  <a:lnTo>
                    <a:pt x="600" y="712"/>
                  </a:lnTo>
                  <a:lnTo>
                    <a:pt x="603" y="714"/>
                  </a:lnTo>
                  <a:lnTo>
                    <a:pt x="606" y="725"/>
                  </a:lnTo>
                  <a:lnTo>
                    <a:pt x="605" y="730"/>
                  </a:lnTo>
                  <a:lnTo>
                    <a:pt x="604" y="737"/>
                  </a:lnTo>
                  <a:lnTo>
                    <a:pt x="605" y="741"/>
                  </a:lnTo>
                  <a:lnTo>
                    <a:pt x="607" y="741"/>
                  </a:lnTo>
                  <a:lnTo>
                    <a:pt x="609" y="742"/>
                  </a:lnTo>
                  <a:lnTo>
                    <a:pt x="619" y="743"/>
                  </a:lnTo>
                  <a:lnTo>
                    <a:pt x="621" y="746"/>
                  </a:lnTo>
                  <a:lnTo>
                    <a:pt x="622" y="750"/>
                  </a:lnTo>
                  <a:lnTo>
                    <a:pt x="629" y="754"/>
                  </a:lnTo>
                  <a:lnTo>
                    <a:pt x="636" y="758"/>
                  </a:lnTo>
                  <a:lnTo>
                    <a:pt x="638" y="761"/>
                  </a:lnTo>
                  <a:lnTo>
                    <a:pt x="637" y="767"/>
                  </a:lnTo>
                  <a:lnTo>
                    <a:pt x="638" y="772"/>
                  </a:lnTo>
                  <a:lnTo>
                    <a:pt x="642" y="774"/>
                  </a:lnTo>
                  <a:lnTo>
                    <a:pt x="649" y="776"/>
                  </a:lnTo>
                  <a:lnTo>
                    <a:pt x="658" y="780"/>
                  </a:lnTo>
                  <a:lnTo>
                    <a:pt x="665" y="784"/>
                  </a:lnTo>
                  <a:lnTo>
                    <a:pt x="671" y="789"/>
                  </a:lnTo>
                  <a:lnTo>
                    <a:pt x="677" y="791"/>
                  </a:lnTo>
                  <a:lnTo>
                    <a:pt x="685" y="792"/>
                  </a:lnTo>
                  <a:lnTo>
                    <a:pt x="692" y="793"/>
                  </a:lnTo>
                  <a:lnTo>
                    <a:pt x="698" y="790"/>
                  </a:lnTo>
                  <a:lnTo>
                    <a:pt x="705" y="786"/>
                  </a:lnTo>
                  <a:lnTo>
                    <a:pt x="714" y="782"/>
                  </a:lnTo>
                  <a:lnTo>
                    <a:pt x="720" y="780"/>
                  </a:lnTo>
                  <a:lnTo>
                    <a:pt x="745" y="779"/>
                  </a:lnTo>
                  <a:lnTo>
                    <a:pt x="749" y="778"/>
                  </a:lnTo>
                  <a:lnTo>
                    <a:pt x="765" y="789"/>
                  </a:lnTo>
                  <a:lnTo>
                    <a:pt x="780" y="796"/>
                  </a:lnTo>
                  <a:lnTo>
                    <a:pt x="804" y="800"/>
                  </a:lnTo>
                  <a:lnTo>
                    <a:pt x="816" y="806"/>
                  </a:lnTo>
                  <a:lnTo>
                    <a:pt x="824" y="809"/>
                  </a:lnTo>
                  <a:lnTo>
                    <a:pt x="825" y="812"/>
                  </a:lnTo>
                  <a:lnTo>
                    <a:pt x="823" y="818"/>
                  </a:lnTo>
                  <a:lnTo>
                    <a:pt x="814" y="840"/>
                  </a:lnTo>
                  <a:lnTo>
                    <a:pt x="817" y="845"/>
                  </a:lnTo>
                  <a:lnTo>
                    <a:pt x="830" y="849"/>
                  </a:lnTo>
                  <a:lnTo>
                    <a:pt x="834" y="855"/>
                  </a:lnTo>
                  <a:lnTo>
                    <a:pt x="840" y="859"/>
                  </a:lnTo>
                  <a:lnTo>
                    <a:pt x="849" y="860"/>
                  </a:lnTo>
                  <a:lnTo>
                    <a:pt x="857" y="862"/>
                  </a:lnTo>
                  <a:lnTo>
                    <a:pt x="859" y="864"/>
                  </a:lnTo>
                  <a:lnTo>
                    <a:pt x="859" y="879"/>
                  </a:lnTo>
                  <a:lnTo>
                    <a:pt x="862" y="888"/>
                  </a:lnTo>
                  <a:lnTo>
                    <a:pt x="870" y="896"/>
                  </a:lnTo>
                  <a:lnTo>
                    <a:pt x="880" y="893"/>
                  </a:lnTo>
                  <a:lnTo>
                    <a:pt x="888" y="886"/>
                  </a:lnTo>
                  <a:lnTo>
                    <a:pt x="894" y="889"/>
                  </a:lnTo>
                  <a:lnTo>
                    <a:pt x="901" y="887"/>
                  </a:lnTo>
                  <a:lnTo>
                    <a:pt x="909" y="878"/>
                  </a:lnTo>
                  <a:lnTo>
                    <a:pt x="917" y="873"/>
                  </a:lnTo>
                  <a:lnTo>
                    <a:pt x="927" y="870"/>
                  </a:lnTo>
                  <a:lnTo>
                    <a:pt x="936" y="865"/>
                  </a:lnTo>
                  <a:lnTo>
                    <a:pt x="949" y="855"/>
                  </a:lnTo>
                  <a:lnTo>
                    <a:pt x="952" y="853"/>
                  </a:lnTo>
                  <a:lnTo>
                    <a:pt x="958" y="851"/>
                  </a:lnTo>
                  <a:lnTo>
                    <a:pt x="968" y="852"/>
                  </a:lnTo>
                  <a:lnTo>
                    <a:pt x="978" y="858"/>
                  </a:lnTo>
                  <a:lnTo>
                    <a:pt x="986" y="864"/>
                  </a:lnTo>
                  <a:lnTo>
                    <a:pt x="992" y="866"/>
                  </a:lnTo>
                  <a:lnTo>
                    <a:pt x="1000" y="864"/>
                  </a:lnTo>
                  <a:lnTo>
                    <a:pt x="1005" y="862"/>
                  </a:lnTo>
                  <a:lnTo>
                    <a:pt x="1011" y="864"/>
                  </a:lnTo>
                  <a:lnTo>
                    <a:pt x="1017" y="868"/>
                  </a:lnTo>
                  <a:lnTo>
                    <a:pt x="1023" y="870"/>
                  </a:lnTo>
                  <a:lnTo>
                    <a:pt x="1025" y="867"/>
                  </a:lnTo>
                  <a:lnTo>
                    <a:pt x="1027" y="863"/>
                  </a:lnTo>
                  <a:lnTo>
                    <a:pt x="1031" y="863"/>
                  </a:lnTo>
                  <a:lnTo>
                    <a:pt x="1036" y="866"/>
                  </a:lnTo>
                  <a:lnTo>
                    <a:pt x="1044" y="872"/>
                  </a:lnTo>
                  <a:lnTo>
                    <a:pt x="1044" y="878"/>
                  </a:lnTo>
                  <a:lnTo>
                    <a:pt x="1044" y="882"/>
                  </a:lnTo>
                  <a:lnTo>
                    <a:pt x="1042" y="884"/>
                  </a:lnTo>
                  <a:lnTo>
                    <a:pt x="1036" y="891"/>
                  </a:lnTo>
                  <a:lnTo>
                    <a:pt x="1037" y="894"/>
                  </a:lnTo>
                  <a:lnTo>
                    <a:pt x="1042" y="899"/>
                  </a:lnTo>
                  <a:lnTo>
                    <a:pt x="1044" y="903"/>
                  </a:lnTo>
                  <a:lnTo>
                    <a:pt x="1045" y="907"/>
                  </a:lnTo>
                  <a:lnTo>
                    <a:pt x="1044" y="922"/>
                  </a:lnTo>
                  <a:lnTo>
                    <a:pt x="1043" y="926"/>
                  </a:lnTo>
                  <a:lnTo>
                    <a:pt x="1039" y="934"/>
                  </a:lnTo>
                  <a:lnTo>
                    <a:pt x="1038" y="937"/>
                  </a:lnTo>
                  <a:lnTo>
                    <a:pt x="1039" y="951"/>
                  </a:lnTo>
                  <a:lnTo>
                    <a:pt x="1038" y="956"/>
                  </a:lnTo>
                  <a:lnTo>
                    <a:pt x="1032" y="965"/>
                  </a:lnTo>
                  <a:lnTo>
                    <a:pt x="1029" y="971"/>
                  </a:lnTo>
                  <a:lnTo>
                    <a:pt x="1026" y="979"/>
                  </a:lnTo>
                  <a:lnTo>
                    <a:pt x="1029" y="983"/>
                  </a:lnTo>
                  <a:lnTo>
                    <a:pt x="1046" y="983"/>
                  </a:lnTo>
                  <a:lnTo>
                    <a:pt x="1054" y="986"/>
                  </a:lnTo>
                  <a:lnTo>
                    <a:pt x="1056" y="982"/>
                  </a:lnTo>
                  <a:lnTo>
                    <a:pt x="1063" y="967"/>
                  </a:lnTo>
                  <a:lnTo>
                    <a:pt x="1068" y="959"/>
                  </a:lnTo>
                  <a:lnTo>
                    <a:pt x="1078" y="950"/>
                  </a:lnTo>
                  <a:lnTo>
                    <a:pt x="1089" y="945"/>
                  </a:lnTo>
                  <a:lnTo>
                    <a:pt x="1099" y="948"/>
                  </a:lnTo>
                  <a:lnTo>
                    <a:pt x="1110" y="950"/>
                  </a:lnTo>
                  <a:lnTo>
                    <a:pt x="1124" y="950"/>
                  </a:lnTo>
                  <a:lnTo>
                    <a:pt x="1134" y="943"/>
                  </a:lnTo>
                  <a:lnTo>
                    <a:pt x="1141" y="935"/>
                  </a:lnTo>
                  <a:lnTo>
                    <a:pt x="1151" y="934"/>
                  </a:lnTo>
                  <a:lnTo>
                    <a:pt x="1157" y="931"/>
                  </a:lnTo>
                  <a:lnTo>
                    <a:pt x="1163" y="924"/>
                  </a:lnTo>
                  <a:lnTo>
                    <a:pt x="1163" y="915"/>
                  </a:lnTo>
                  <a:lnTo>
                    <a:pt x="1156" y="907"/>
                  </a:lnTo>
                  <a:lnTo>
                    <a:pt x="1124" y="888"/>
                  </a:lnTo>
                  <a:lnTo>
                    <a:pt x="1113" y="880"/>
                  </a:lnTo>
                  <a:lnTo>
                    <a:pt x="1108" y="873"/>
                  </a:lnTo>
                  <a:lnTo>
                    <a:pt x="1107" y="848"/>
                  </a:lnTo>
                  <a:lnTo>
                    <a:pt x="1104" y="839"/>
                  </a:lnTo>
                  <a:lnTo>
                    <a:pt x="1103" y="836"/>
                  </a:lnTo>
                  <a:lnTo>
                    <a:pt x="1101" y="835"/>
                  </a:lnTo>
                  <a:lnTo>
                    <a:pt x="1093" y="827"/>
                  </a:lnTo>
                  <a:lnTo>
                    <a:pt x="1070" y="792"/>
                  </a:lnTo>
                  <a:lnTo>
                    <a:pt x="1071" y="790"/>
                  </a:lnTo>
                  <a:lnTo>
                    <a:pt x="1067" y="780"/>
                  </a:lnTo>
                  <a:lnTo>
                    <a:pt x="1056" y="776"/>
                  </a:lnTo>
                  <a:lnTo>
                    <a:pt x="1032" y="776"/>
                  </a:lnTo>
                  <a:lnTo>
                    <a:pt x="1021" y="774"/>
                  </a:lnTo>
                  <a:lnTo>
                    <a:pt x="1011" y="769"/>
                  </a:lnTo>
                  <a:lnTo>
                    <a:pt x="1007" y="761"/>
                  </a:lnTo>
                  <a:lnTo>
                    <a:pt x="1015" y="754"/>
                  </a:lnTo>
                  <a:lnTo>
                    <a:pt x="1018" y="754"/>
                  </a:lnTo>
                  <a:lnTo>
                    <a:pt x="1023" y="756"/>
                  </a:lnTo>
                  <a:lnTo>
                    <a:pt x="1027" y="756"/>
                  </a:lnTo>
                  <a:lnTo>
                    <a:pt x="1029" y="753"/>
                  </a:lnTo>
                  <a:lnTo>
                    <a:pt x="1043" y="734"/>
                  </a:lnTo>
                  <a:lnTo>
                    <a:pt x="1044" y="728"/>
                  </a:lnTo>
                  <a:lnTo>
                    <a:pt x="1040" y="724"/>
                  </a:lnTo>
                  <a:lnTo>
                    <a:pt x="1033" y="718"/>
                  </a:lnTo>
                  <a:lnTo>
                    <a:pt x="1026" y="709"/>
                  </a:lnTo>
                  <a:lnTo>
                    <a:pt x="1027" y="706"/>
                  </a:lnTo>
                  <a:lnTo>
                    <a:pt x="1029" y="698"/>
                  </a:lnTo>
                  <a:lnTo>
                    <a:pt x="1030" y="695"/>
                  </a:lnTo>
                  <a:lnTo>
                    <a:pt x="1031" y="691"/>
                  </a:lnTo>
                  <a:lnTo>
                    <a:pt x="1032" y="687"/>
                  </a:lnTo>
                  <a:lnTo>
                    <a:pt x="1032" y="683"/>
                  </a:lnTo>
                  <a:lnTo>
                    <a:pt x="1030" y="678"/>
                  </a:lnTo>
                  <a:lnTo>
                    <a:pt x="1029" y="678"/>
                  </a:lnTo>
                  <a:lnTo>
                    <a:pt x="1025" y="679"/>
                  </a:lnTo>
                  <a:lnTo>
                    <a:pt x="1023" y="678"/>
                  </a:lnTo>
                  <a:lnTo>
                    <a:pt x="1022" y="678"/>
                  </a:lnTo>
                  <a:lnTo>
                    <a:pt x="1020" y="673"/>
                  </a:lnTo>
                  <a:lnTo>
                    <a:pt x="1013" y="669"/>
                  </a:lnTo>
                  <a:lnTo>
                    <a:pt x="1011" y="665"/>
                  </a:lnTo>
                  <a:lnTo>
                    <a:pt x="1009" y="660"/>
                  </a:lnTo>
                  <a:lnTo>
                    <a:pt x="1010" y="656"/>
                  </a:lnTo>
                  <a:lnTo>
                    <a:pt x="1014" y="648"/>
                  </a:lnTo>
                  <a:lnTo>
                    <a:pt x="1015" y="646"/>
                  </a:lnTo>
                  <a:lnTo>
                    <a:pt x="1019" y="641"/>
                  </a:lnTo>
                  <a:lnTo>
                    <a:pt x="1027" y="643"/>
                  </a:lnTo>
                  <a:lnTo>
                    <a:pt x="1048" y="655"/>
                  </a:lnTo>
                  <a:lnTo>
                    <a:pt x="1053" y="656"/>
                  </a:lnTo>
                  <a:lnTo>
                    <a:pt x="1055" y="652"/>
                  </a:lnTo>
                  <a:lnTo>
                    <a:pt x="1056" y="648"/>
                  </a:lnTo>
                  <a:lnTo>
                    <a:pt x="1059" y="639"/>
                  </a:lnTo>
                  <a:lnTo>
                    <a:pt x="1059" y="636"/>
                  </a:lnTo>
                  <a:lnTo>
                    <a:pt x="1054" y="630"/>
                  </a:lnTo>
                  <a:lnTo>
                    <a:pt x="1049" y="622"/>
                  </a:lnTo>
                  <a:lnTo>
                    <a:pt x="1047" y="613"/>
                  </a:lnTo>
                  <a:lnTo>
                    <a:pt x="1046" y="607"/>
                  </a:lnTo>
                  <a:lnTo>
                    <a:pt x="1044" y="597"/>
                  </a:lnTo>
                  <a:lnTo>
                    <a:pt x="1038" y="590"/>
                  </a:lnTo>
                  <a:lnTo>
                    <a:pt x="1024" y="578"/>
                  </a:lnTo>
                  <a:lnTo>
                    <a:pt x="1022" y="571"/>
                  </a:lnTo>
                  <a:lnTo>
                    <a:pt x="1025" y="562"/>
                  </a:lnTo>
                  <a:lnTo>
                    <a:pt x="1029" y="554"/>
                  </a:lnTo>
                  <a:lnTo>
                    <a:pt x="1041" y="547"/>
                  </a:lnTo>
                  <a:lnTo>
                    <a:pt x="1041" y="539"/>
                  </a:lnTo>
                  <a:lnTo>
                    <a:pt x="1040" y="535"/>
                  </a:lnTo>
                  <a:lnTo>
                    <a:pt x="1069" y="509"/>
                  </a:lnTo>
                  <a:lnTo>
                    <a:pt x="1087" y="478"/>
                  </a:lnTo>
                  <a:lnTo>
                    <a:pt x="1084" y="469"/>
                  </a:lnTo>
                  <a:lnTo>
                    <a:pt x="1079" y="460"/>
                  </a:lnTo>
                  <a:lnTo>
                    <a:pt x="1075" y="446"/>
                  </a:lnTo>
                  <a:lnTo>
                    <a:pt x="1076" y="434"/>
                  </a:lnTo>
                  <a:lnTo>
                    <a:pt x="1082" y="426"/>
                  </a:lnTo>
                  <a:lnTo>
                    <a:pt x="1088" y="421"/>
                  </a:lnTo>
                  <a:lnTo>
                    <a:pt x="1099" y="414"/>
                  </a:lnTo>
                  <a:lnTo>
                    <a:pt x="1108" y="406"/>
                  </a:lnTo>
                  <a:lnTo>
                    <a:pt x="1119" y="389"/>
                  </a:lnTo>
                  <a:lnTo>
                    <a:pt x="1107" y="374"/>
                  </a:lnTo>
                  <a:lnTo>
                    <a:pt x="1095" y="364"/>
                  </a:lnTo>
                  <a:lnTo>
                    <a:pt x="1091" y="360"/>
                  </a:lnTo>
                  <a:lnTo>
                    <a:pt x="1091" y="348"/>
                  </a:lnTo>
                  <a:lnTo>
                    <a:pt x="1096" y="321"/>
                  </a:lnTo>
                  <a:lnTo>
                    <a:pt x="1099" y="314"/>
                  </a:lnTo>
                  <a:lnTo>
                    <a:pt x="1100" y="311"/>
                  </a:lnTo>
                  <a:lnTo>
                    <a:pt x="1101" y="302"/>
                  </a:lnTo>
                  <a:lnTo>
                    <a:pt x="1101" y="296"/>
                  </a:lnTo>
                  <a:lnTo>
                    <a:pt x="1097" y="277"/>
                  </a:lnTo>
                  <a:lnTo>
                    <a:pt x="1097" y="261"/>
                  </a:lnTo>
                  <a:lnTo>
                    <a:pt x="1102" y="250"/>
                  </a:lnTo>
                  <a:lnTo>
                    <a:pt x="1110" y="248"/>
                  </a:lnTo>
                  <a:lnTo>
                    <a:pt x="1128" y="251"/>
                  </a:lnTo>
                  <a:lnTo>
                    <a:pt x="1140" y="252"/>
                  </a:lnTo>
                  <a:lnTo>
                    <a:pt x="1153" y="248"/>
                  </a:lnTo>
                  <a:lnTo>
                    <a:pt x="1162" y="240"/>
                  </a:lnTo>
                  <a:lnTo>
                    <a:pt x="1174" y="218"/>
                  </a:lnTo>
                  <a:lnTo>
                    <a:pt x="1191" y="195"/>
                  </a:lnTo>
                  <a:lnTo>
                    <a:pt x="1195" y="184"/>
                  </a:lnTo>
                  <a:lnTo>
                    <a:pt x="1187" y="179"/>
                  </a:lnTo>
                  <a:lnTo>
                    <a:pt x="1176" y="177"/>
                  </a:lnTo>
                  <a:lnTo>
                    <a:pt x="1167" y="179"/>
                  </a:lnTo>
                  <a:lnTo>
                    <a:pt x="1156" y="179"/>
                  </a:lnTo>
                  <a:lnTo>
                    <a:pt x="1146" y="173"/>
                  </a:lnTo>
                  <a:lnTo>
                    <a:pt x="1138" y="168"/>
                  </a:lnTo>
                  <a:lnTo>
                    <a:pt x="1135" y="160"/>
                  </a:lnTo>
                  <a:lnTo>
                    <a:pt x="1124" y="141"/>
                  </a:lnTo>
                  <a:lnTo>
                    <a:pt x="1122" y="123"/>
                  </a:lnTo>
                  <a:lnTo>
                    <a:pt x="1122" y="115"/>
                  </a:lnTo>
                  <a:lnTo>
                    <a:pt x="1121" y="106"/>
                  </a:lnTo>
                  <a:lnTo>
                    <a:pt x="1118" y="102"/>
                  </a:lnTo>
                  <a:lnTo>
                    <a:pt x="1110" y="99"/>
                  </a:lnTo>
                  <a:lnTo>
                    <a:pt x="1103" y="97"/>
                  </a:lnTo>
                  <a:lnTo>
                    <a:pt x="1096" y="92"/>
                  </a:lnTo>
                  <a:lnTo>
                    <a:pt x="1092" y="83"/>
                  </a:lnTo>
                  <a:lnTo>
                    <a:pt x="1083" y="78"/>
                  </a:lnTo>
                  <a:lnTo>
                    <a:pt x="1046" y="69"/>
                  </a:lnTo>
                  <a:lnTo>
                    <a:pt x="1032" y="62"/>
                  </a:lnTo>
                  <a:lnTo>
                    <a:pt x="1017" y="47"/>
                  </a:lnTo>
                  <a:lnTo>
                    <a:pt x="1008" y="35"/>
                  </a:lnTo>
                  <a:lnTo>
                    <a:pt x="1005" y="31"/>
                  </a:lnTo>
                  <a:lnTo>
                    <a:pt x="1005" y="30"/>
                  </a:lnTo>
                  <a:lnTo>
                    <a:pt x="991" y="36"/>
                  </a:lnTo>
                  <a:lnTo>
                    <a:pt x="989" y="36"/>
                  </a:lnTo>
                  <a:lnTo>
                    <a:pt x="986" y="35"/>
                  </a:lnTo>
                  <a:lnTo>
                    <a:pt x="984" y="33"/>
                  </a:lnTo>
                  <a:lnTo>
                    <a:pt x="980" y="32"/>
                  </a:lnTo>
                  <a:lnTo>
                    <a:pt x="970" y="31"/>
                  </a:lnTo>
                  <a:lnTo>
                    <a:pt x="967" y="32"/>
                  </a:lnTo>
                  <a:lnTo>
                    <a:pt x="962" y="34"/>
                  </a:lnTo>
                  <a:lnTo>
                    <a:pt x="956" y="42"/>
                  </a:lnTo>
                  <a:lnTo>
                    <a:pt x="951" y="43"/>
                  </a:lnTo>
                  <a:lnTo>
                    <a:pt x="949" y="37"/>
                  </a:lnTo>
                  <a:lnTo>
                    <a:pt x="948" y="31"/>
                  </a:lnTo>
                  <a:lnTo>
                    <a:pt x="946" y="27"/>
                  </a:lnTo>
                  <a:lnTo>
                    <a:pt x="939" y="22"/>
                  </a:lnTo>
                  <a:lnTo>
                    <a:pt x="929" y="16"/>
                  </a:lnTo>
                  <a:lnTo>
                    <a:pt x="921" y="16"/>
                  </a:lnTo>
                  <a:lnTo>
                    <a:pt x="912" y="18"/>
                  </a:lnTo>
                  <a:lnTo>
                    <a:pt x="902" y="17"/>
                  </a:lnTo>
                  <a:lnTo>
                    <a:pt x="884" y="3"/>
                  </a:lnTo>
                  <a:lnTo>
                    <a:pt x="873" y="0"/>
                  </a:lnTo>
                  <a:lnTo>
                    <a:pt x="866" y="7"/>
                  </a:lnTo>
                  <a:lnTo>
                    <a:pt x="874" y="14"/>
                  </a:lnTo>
                  <a:lnTo>
                    <a:pt x="876" y="24"/>
                  </a:lnTo>
                  <a:lnTo>
                    <a:pt x="874" y="45"/>
                  </a:lnTo>
                  <a:lnTo>
                    <a:pt x="872" y="55"/>
                  </a:lnTo>
                  <a:lnTo>
                    <a:pt x="867" y="69"/>
                  </a:lnTo>
                  <a:lnTo>
                    <a:pt x="880" y="168"/>
                  </a:lnTo>
                  <a:lnTo>
                    <a:pt x="875" y="171"/>
                  </a:lnTo>
                  <a:lnTo>
                    <a:pt x="811" y="175"/>
                  </a:lnTo>
                  <a:lnTo>
                    <a:pt x="802" y="179"/>
                  </a:lnTo>
                  <a:lnTo>
                    <a:pt x="801" y="190"/>
                  </a:lnTo>
                  <a:lnTo>
                    <a:pt x="806" y="204"/>
                  </a:lnTo>
                  <a:lnTo>
                    <a:pt x="806" y="210"/>
                  </a:lnTo>
                  <a:lnTo>
                    <a:pt x="802" y="217"/>
                  </a:lnTo>
                  <a:lnTo>
                    <a:pt x="797" y="218"/>
                  </a:lnTo>
                  <a:lnTo>
                    <a:pt x="777" y="215"/>
                  </a:lnTo>
                  <a:lnTo>
                    <a:pt x="768" y="215"/>
                  </a:lnTo>
                  <a:lnTo>
                    <a:pt x="765" y="215"/>
                  </a:lnTo>
                  <a:lnTo>
                    <a:pt x="761" y="212"/>
                  </a:lnTo>
                  <a:lnTo>
                    <a:pt x="755" y="207"/>
                  </a:lnTo>
                  <a:lnTo>
                    <a:pt x="753" y="206"/>
                  </a:lnTo>
                  <a:lnTo>
                    <a:pt x="748" y="207"/>
                  </a:lnTo>
                  <a:lnTo>
                    <a:pt x="745" y="206"/>
                  </a:lnTo>
                  <a:lnTo>
                    <a:pt x="713" y="180"/>
                  </a:lnTo>
                  <a:lnTo>
                    <a:pt x="695" y="170"/>
                  </a:lnTo>
                  <a:lnTo>
                    <a:pt x="666" y="146"/>
                  </a:lnTo>
                  <a:lnTo>
                    <a:pt x="659" y="143"/>
                  </a:lnTo>
                  <a:lnTo>
                    <a:pt x="643" y="139"/>
                  </a:lnTo>
                  <a:lnTo>
                    <a:pt x="630" y="134"/>
                  </a:lnTo>
                  <a:lnTo>
                    <a:pt x="623" y="133"/>
                  </a:lnTo>
                  <a:lnTo>
                    <a:pt x="615" y="134"/>
                  </a:lnTo>
                  <a:lnTo>
                    <a:pt x="608" y="134"/>
                  </a:lnTo>
                  <a:lnTo>
                    <a:pt x="599" y="131"/>
                  </a:lnTo>
                  <a:lnTo>
                    <a:pt x="594" y="127"/>
                  </a:lnTo>
                  <a:lnTo>
                    <a:pt x="599" y="123"/>
                  </a:lnTo>
                  <a:lnTo>
                    <a:pt x="602" y="121"/>
                  </a:lnTo>
                  <a:lnTo>
                    <a:pt x="610" y="113"/>
                  </a:lnTo>
                  <a:lnTo>
                    <a:pt x="613" y="111"/>
                  </a:lnTo>
                  <a:lnTo>
                    <a:pt x="617" y="111"/>
                  </a:lnTo>
                  <a:lnTo>
                    <a:pt x="619" y="109"/>
                  </a:lnTo>
                  <a:lnTo>
                    <a:pt x="620" y="105"/>
                  </a:lnTo>
                  <a:lnTo>
                    <a:pt x="618" y="104"/>
                  </a:lnTo>
                  <a:lnTo>
                    <a:pt x="608" y="102"/>
                  </a:lnTo>
                  <a:lnTo>
                    <a:pt x="605" y="101"/>
                  </a:lnTo>
                  <a:lnTo>
                    <a:pt x="603" y="98"/>
                  </a:lnTo>
                  <a:lnTo>
                    <a:pt x="601" y="91"/>
                  </a:lnTo>
                  <a:lnTo>
                    <a:pt x="599" y="88"/>
                  </a:lnTo>
                  <a:lnTo>
                    <a:pt x="598" y="86"/>
                  </a:lnTo>
                  <a:lnTo>
                    <a:pt x="597" y="86"/>
                  </a:lnTo>
                  <a:lnTo>
                    <a:pt x="596" y="86"/>
                  </a:lnTo>
                  <a:lnTo>
                    <a:pt x="594" y="88"/>
                  </a:lnTo>
                  <a:lnTo>
                    <a:pt x="589" y="94"/>
                  </a:lnTo>
                  <a:lnTo>
                    <a:pt x="591" y="96"/>
                  </a:lnTo>
                  <a:lnTo>
                    <a:pt x="596" y="96"/>
                  </a:lnTo>
                  <a:lnTo>
                    <a:pt x="599" y="97"/>
                  </a:lnTo>
                  <a:lnTo>
                    <a:pt x="597" y="101"/>
                  </a:lnTo>
                  <a:lnTo>
                    <a:pt x="592" y="106"/>
                  </a:lnTo>
                  <a:lnTo>
                    <a:pt x="586" y="110"/>
                  </a:lnTo>
                  <a:lnTo>
                    <a:pt x="582" y="111"/>
                  </a:lnTo>
                  <a:lnTo>
                    <a:pt x="577" y="113"/>
                  </a:lnTo>
                  <a:lnTo>
                    <a:pt x="571" y="120"/>
                  </a:lnTo>
                  <a:lnTo>
                    <a:pt x="567" y="122"/>
                  </a:lnTo>
                  <a:lnTo>
                    <a:pt x="557" y="125"/>
                  </a:lnTo>
                  <a:lnTo>
                    <a:pt x="554" y="127"/>
                  </a:lnTo>
                  <a:lnTo>
                    <a:pt x="547" y="133"/>
                  </a:lnTo>
                  <a:lnTo>
                    <a:pt x="543" y="139"/>
                  </a:lnTo>
                  <a:lnTo>
                    <a:pt x="536" y="156"/>
                  </a:lnTo>
                  <a:lnTo>
                    <a:pt x="530" y="166"/>
                  </a:lnTo>
                  <a:lnTo>
                    <a:pt x="523" y="173"/>
                  </a:lnTo>
                  <a:lnTo>
                    <a:pt x="519" y="176"/>
                  </a:lnTo>
                  <a:lnTo>
                    <a:pt x="516" y="176"/>
                  </a:lnTo>
                  <a:lnTo>
                    <a:pt x="512" y="175"/>
                  </a:lnTo>
                  <a:lnTo>
                    <a:pt x="508" y="176"/>
                  </a:lnTo>
                  <a:lnTo>
                    <a:pt x="502" y="180"/>
                  </a:lnTo>
                  <a:lnTo>
                    <a:pt x="494" y="186"/>
                  </a:lnTo>
                  <a:lnTo>
                    <a:pt x="488" y="193"/>
                  </a:lnTo>
                  <a:lnTo>
                    <a:pt x="487" y="200"/>
                  </a:lnTo>
                  <a:lnTo>
                    <a:pt x="490" y="203"/>
                  </a:lnTo>
                  <a:lnTo>
                    <a:pt x="498" y="207"/>
                  </a:lnTo>
                  <a:lnTo>
                    <a:pt x="499" y="211"/>
                  </a:lnTo>
                  <a:lnTo>
                    <a:pt x="496" y="214"/>
                  </a:lnTo>
                  <a:lnTo>
                    <a:pt x="492" y="216"/>
                  </a:lnTo>
                  <a:lnTo>
                    <a:pt x="467" y="214"/>
                  </a:lnTo>
                  <a:lnTo>
                    <a:pt x="460" y="217"/>
                  </a:lnTo>
                  <a:lnTo>
                    <a:pt x="455" y="231"/>
                  </a:lnTo>
                  <a:lnTo>
                    <a:pt x="453" y="234"/>
                  </a:lnTo>
                  <a:lnTo>
                    <a:pt x="451" y="238"/>
                  </a:lnTo>
                  <a:lnTo>
                    <a:pt x="451" y="243"/>
                  </a:lnTo>
                  <a:lnTo>
                    <a:pt x="453" y="245"/>
                  </a:lnTo>
                  <a:lnTo>
                    <a:pt x="465" y="256"/>
                  </a:lnTo>
                  <a:lnTo>
                    <a:pt x="475" y="279"/>
                  </a:lnTo>
                  <a:lnTo>
                    <a:pt x="480" y="286"/>
                  </a:lnTo>
                  <a:lnTo>
                    <a:pt x="491" y="296"/>
                  </a:lnTo>
                  <a:lnTo>
                    <a:pt x="498" y="305"/>
                  </a:lnTo>
                  <a:lnTo>
                    <a:pt x="502" y="316"/>
                  </a:lnTo>
                  <a:lnTo>
                    <a:pt x="500" y="338"/>
                  </a:lnTo>
                  <a:lnTo>
                    <a:pt x="505" y="356"/>
                  </a:lnTo>
                  <a:lnTo>
                    <a:pt x="505" y="361"/>
                  </a:lnTo>
                  <a:lnTo>
                    <a:pt x="496" y="387"/>
                  </a:lnTo>
                  <a:lnTo>
                    <a:pt x="492" y="391"/>
                  </a:lnTo>
                  <a:lnTo>
                    <a:pt x="487" y="395"/>
                  </a:lnTo>
                  <a:lnTo>
                    <a:pt x="481" y="397"/>
                  </a:lnTo>
                  <a:lnTo>
                    <a:pt x="472" y="399"/>
                  </a:lnTo>
                  <a:lnTo>
                    <a:pt x="467" y="397"/>
                  </a:lnTo>
                  <a:lnTo>
                    <a:pt x="455" y="390"/>
                  </a:lnTo>
                  <a:lnTo>
                    <a:pt x="443" y="388"/>
                  </a:lnTo>
                  <a:lnTo>
                    <a:pt x="431" y="389"/>
                  </a:lnTo>
                  <a:lnTo>
                    <a:pt x="418" y="392"/>
                  </a:lnTo>
                  <a:lnTo>
                    <a:pt x="406" y="396"/>
                  </a:lnTo>
                  <a:lnTo>
                    <a:pt x="403" y="397"/>
                  </a:lnTo>
                  <a:lnTo>
                    <a:pt x="400" y="396"/>
                  </a:lnTo>
                  <a:lnTo>
                    <a:pt x="399" y="397"/>
                  </a:lnTo>
                  <a:lnTo>
                    <a:pt x="397" y="419"/>
                  </a:lnTo>
                  <a:lnTo>
                    <a:pt x="400" y="425"/>
                  </a:lnTo>
                  <a:lnTo>
                    <a:pt x="416" y="438"/>
                  </a:lnTo>
                  <a:lnTo>
                    <a:pt x="423" y="444"/>
                  </a:lnTo>
                  <a:lnTo>
                    <a:pt x="432" y="463"/>
                  </a:lnTo>
                  <a:lnTo>
                    <a:pt x="435" y="468"/>
                  </a:lnTo>
                  <a:lnTo>
                    <a:pt x="437" y="469"/>
                  </a:lnTo>
                  <a:lnTo>
                    <a:pt x="437" y="471"/>
                  </a:lnTo>
                  <a:lnTo>
                    <a:pt x="435" y="476"/>
                  </a:lnTo>
                  <a:lnTo>
                    <a:pt x="429" y="484"/>
                  </a:lnTo>
                  <a:lnTo>
                    <a:pt x="421" y="491"/>
                  </a:lnTo>
                  <a:lnTo>
                    <a:pt x="414" y="498"/>
                  </a:lnTo>
                  <a:lnTo>
                    <a:pt x="411" y="508"/>
                  </a:lnTo>
                  <a:lnTo>
                    <a:pt x="426" y="542"/>
                  </a:lnTo>
                  <a:lnTo>
                    <a:pt x="430" y="559"/>
                  </a:lnTo>
                  <a:lnTo>
                    <a:pt x="418" y="562"/>
                  </a:lnTo>
                  <a:lnTo>
                    <a:pt x="414" y="559"/>
                  </a:lnTo>
                  <a:lnTo>
                    <a:pt x="411" y="554"/>
                  </a:lnTo>
                  <a:lnTo>
                    <a:pt x="407" y="551"/>
                  </a:lnTo>
                  <a:lnTo>
                    <a:pt x="402" y="551"/>
                  </a:lnTo>
                  <a:lnTo>
                    <a:pt x="398" y="554"/>
                  </a:lnTo>
                  <a:lnTo>
                    <a:pt x="397" y="557"/>
                  </a:lnTo>
                  <a:lnTo>
                    <a:pt x="397" y="560"/>
                  </a:lnTo>
                  <a:lnTo>
                    <a:pt x="395" y="567"/>
                  </a:lnTo>
                  <a:lnTo>
                    <a:pt x="396" y="571"/>
                  </a:lnTo>
                  <a:lnTo>
                    <a:pt x="395" y="573"/>
                  </a:lnTo>
                  <a:lnTo>
                    <a:pt x="394" y="574"/>
                  </a:lnTo>
                  <a:lnTo>
                    <a:pt x="360" y="604"/>
                  </a:lnTo>
                  <a:lnTo>
                    <a:pt x="369" y="622"/>
                  </a:lnTo>
                  <a:lnTo>
                    <a:pt x="365" y="626"/>
                  </a:lnTo>
                  <a:lnTo>
                    <a:pt x="354" y="627"/>
                  </a:lnTo>
                  <a:lnTo>
                    <a:pt x="340" y="635"/>
                  </a:lnTo>
                  <a:lnTo>
                    <a:pt x="335" y="643"/>
                  </a:lnTo>
                  <a:lnTo>
                    <a:pt x="334" y="648"/>
                  </a:lnTo>
                  <a:lnTo>
                    <a:pt x="332" y="654"/>
                  </a:lnTo>
                  <a:lnTo>
                    <a:pt x="325" y="658"/>
                  </a:lnTo>
                  <a:lnTo>
                    <a:pt x="321" y="658"/>
                  </a:lnTo>
                  <a:lnTo>
                    <a:pt x="313" y="657"/>
                  </a:lnTo>
                  <a:lnTo>
                    <a:pt x="309" y="658"/>
                  </a:lnTo>
                  <a:lnTo>
                    <a:pt x="305" y="662"/>
                  </a:lnTo>
                  <a:lnTo>
                    <a:pt x="299" y="672"/>
                  </a:lnTo>
                  <a:lnTo>
                    <a:pt x="296" y="676"/>
                  </a:lnTo>
                  <a:lnTo>
                    <a:pt x="291" y="679"/>
                  </a:lnTo>
                  <a:lnTo>
                    <a:pt x="280" y="680"/>
                  </a:lnTo>
                  <a:lnTo>
                    <a:pt x="273" y="683"/>
                  </a:lnTo>
                  <a:lnTo>
                    <a:pt x="266" y="677"/>
                  </a:lnTo>
                  <a:lnTo>
                    <a:pt x="257" y="677"/>
                  </a:lnTo>
                  <a:lnTo>
                    <a:pt x="241" y="682"/>
                  </a:lnTo>
                  <a:lnTo>
                    <a:pt x="233" y="682"/>
                  </a:lnTo>
                  <a:lnTo>
                    <a:pt x="224" y="680"/>
                  </a:lnTo>
                  <a:lnTo>
                    <a:pt x="215" y="680"/>
                  </a:lnTo>
                  <a:lnTo>
                    <a:pt x="208" y="683"/>
                  </a:lnTo>
                  <a:lnTo>
                    <a:pt x="204" y="686"/>
                  </a:lnTo>
                  <a:lnTo>
                    <a:pt x="200" y="688"/>
                  </a:lnTo>
                  <a:lnTo>
                    <a:pt x="196" y="689"/>
                  </a:lnTo>
                  <a:lnTo>
                    <a:pt x="192" y="689"/>
                  </a:lnTo>
                  <a:lnTo>
                    <a:pt x="184" y="689"/>
                  </a:lnTo>
                  <a:lnTo>
                    <a:pt x="169" y="689"/>
                  </a:lnTo>
                  <a:lnTo>
                    <a:pt x="163" y="689"/>
                  </a:lnTo>
                  <a:lnTo>
                    <a:pt x="157" y="692"/>
                  </a:lnTo>
                  <a:lnTo>
                    <a:pt x="144" y="700"/>
                  </a:lnTo>
                  <a:lnTo>
                    <a:pt x="132" y="704"/>
                  </a:lnTo>
                  <a:lnTo>
                    <a:pt x="127" y="709"/>
                  </a:lnTo>
                  <a:lnTo>
                    <a:pt x="116" y="720"/>
                  </a:lnTo>
                  <a:lnTo>
                    <a:pt x="101" y="733"/>
                  </a:lnTo>
                  <a:lnTo>
                    <a:pt x="93" y="744"/>
                  </a:lnTo>
                  <a:lnTo>
                    <a:pt x="91" y="746"/>
                  </a:lnTo>
                  <a:lnTo>
                    <a:pt x="88" y="747"/>
                  </a:lnTo>
                  <a:lnTo>
                    <a:pt x="86" y="746"/>
                  </a:lnTo>
                  <a:lnTo>
                    <a:pt x="84" y="744"/>
                  </a:lnTo>
                  <a:lnTo>
                    <a:pt x="81" y="743"/>
                  </a:lnTo>
                  <a:lnTo>
                    <a:pt x="78" y="743"/>
                  </a:lnTo>
                  <a:lnTo>
                    <a:pt x="77" y="744"/>
                  </a:lnTo>
                  <a:lnTo>
                    <a:pt x="75" y="746"/>
                  </a:lnTo>
                  <a:lnTo>
                    <a:pt x="73" y="746"/>
                  </a:lnTo>
                  <a:lnTo>
                    <a:pt x="59" y="749"/>
                  </a:lnTo>
                  <a:lnTo>
                    <a:pt x="58" y="750"/>
                  </a:lnTo>
                  <a:lnTo>
                    <a:pt x="55" y="753"/>
                  </a:lnTo>
                  <a:lnTo>
                    <a:pt x="53" y="753"/>
                  </a:lnTo>
                  <a:lnTo>
                    <a:pt x="52" y="752"/>
                  </a:lnTo>
                  <a:lnTo>
                    <a:pt x="47" y="749"/>
                  </a:lnTo>
                  <a:lnTo>
                    <a:pt x="45" y="748"/>
                  </a:lnTo>
                  <a:lnTo>
                    <a:pt x="40" y="749"/>
                  </a:lnTo>
                  <a:lnTo>
                    <a:pt x="37" y="750"/>
                  </a:lnTo>
                  <a:lnTo>
                    <a:pt x="37" y="752"/>
                  </a:lnTo>
                  <a:lnTo>
                    <a:pt x="40" y="755"/>
                  </a:lnTo>
                  <a:lnTo>
                    <a:pt x="42" y="757"/>
                  </a:lnTo>
                  <a:lnTo>
                    <a:pt x="52" y="763"/>
                  </a:lnTo>
                  <a:lnTo>
                    <a:pt x="53" y="764"/>
                  </a:lnTo>
                  <a:lnTo>
                    <a:pt x="60" y="763"/>
                  </a:lnTo>
                  <a:lnTo>
                    <a:pt x="63" y="763"/>
                  </a:lnTo>
                  <a:lnTo>
                    <a:pt x="67" y="764"/>
                  </a:lnTo>
                  <a:lnTo>
                    <a:pt x="75" y="768"/>
                  </a:lnTo>
                  <a:lnTo>
                    <a:pt x="81" y="772"/>
                  </a:lnTo>
                  <a:lnTo>
                    <a:pt x="86" y="777"/>
                  </a:lnTo>
                  <a:lnTo>
                    <a:pt x="89" y="785"/>
                  </a:lnTo>
                  <a:lnTo>
                    <a:pt x="89" y="792"/>
                  </a:lnTo>
                  <a:lnTo>
                    <a:pt x="89" y="801"/>
                  </a:lnTo>
                  <a:lnTo>
                    <a:pt x="85" y="816"/>
                  </a:lnTo>
                  <a:lnTo>
                    <a:pt x="83" y="821"/>
                  </a:lnTo>
                  <a:lnTo>
                    <a:pt x="80" y="825"/>
                  </a:lnTo>
                  <a:lnTo>
                    <a:pt x="78" y="828"/>
                  </a:lnTo>
                  <a:lnTo>
                    <a:pt x="78" y="833"/>
                  </a:lnTo>
                  <a:lnTo>
                    <a:pt x="81" y="837"/>
                  </a:lnTo>
                  <a:lnTo>
                    <a:pt x="85" y="838"/>
                  </a:lnTo>
                  <a:lnTo>
                    <a:pt x="89" y="838"/>
                  </a:lnTo>
                  <a:lnTo>
                    <a:pt x="92" y="839"/>
                  </a:lnTo>
                  <a:lnTo>
                    <a:pt x="106" y="850"/>
                  </a:lnTo>
                  <a:lnTo>
                    <a:pt x="110" y="863"/>
                  </a:lnTo>
                  <a:lnTo>
                    <a:pt x="110" y="897"/>
                  </a:lnTo>
                  <a:lnTo>
                    <a:pt x="112" y="905"/>
                  </a:lnTo>
                  <a:lnTo>
                    <a:pt x="113" y="911"/>
                  </a:lnTo>
                  <a:lnTo>
                    <a:pt x="110" y="914"/>
                  </a:lnTo>
                  <a:lnTo>
                    <a:pt x="101" y="919"/>
                  </a:lnTo>
                  <a:lnTo>
                    <a:pt x="95" y="924"/>
                  </a:lnTo>
                  <a:lnTo>
                    <a:pt x="93" y="931"/>
                  </a:lnTo>
                  <a:lnTo>
                    <a:pt x="96" y="972"/>
                  </a:lnTo>
                  <a:lnTo>
                    <a:pt x="95" y="978"/>
                  </a:lnTo>
                  <a:lnTo>
                    <a:pt x="91" y="987"/>
                  </a:lnTo>
                  <a:lnTo>
                    <a:pt x="78" y="1000"/>
                  </a:lnTo>
                  <a:lnTo>
                    <a:pt x="75" y="1008"/>
                  </a:lnTo>
                  <a:lnTo>
                    <a:pt x="72" y="1025"/>
                  </a:lnTo>
                  <a:lnTo>
                    <a:pt x="68" y="1030"/>
                  </a:lnTo>
                  <a:lnTo>
                    <a:pt x="59" y="1036"/>
                  </a:lnTo>
                  <a:lnTo>
                    <a:pt x="52" y="1039"/>
                  </a:lnTo>
                  <a:lnTo>
                    <a:pt x="46" y="1041"/>
                  </a:lnTo>
                  <a:lnTo>
                    <a:pt x="7" y="1045"/>
                  </a:lnTo>
                  <a:lnTo>
                    <a:pt x="1" y="1049"/>
                  </a:lnTo>
                  <a:lnTo>
                    <a:pt x="0" y="1056"/>
                  </a:lnTo>
                  <a:lnTo>
                    <a:pt x="1" y="1059"/>
                  </a:lnTo>
                  <a:lnTo>
                    <a:pt x="5" y="1059"/>
                  </a:lnTo>
                  <a:lnTo>
                    <a:pt x="39" y="1062"/>
                  </a:lnTo>
                  <a:close/>
                </a:path>
              </a:pathLst>
            </a:custGeom>
            <a:solidFill>
              <a:srgbClr val="FFC000"/>
            </a:solid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120" name="Rectangle 119">
              <a:extLst>
                <a:ext uri="{FF2B5EF4-FFF2-40B4-BE49-F238E27FC236}">
                  <a16:creationId xmlns:a16="http://schemas.microsoft.com/office/drawing/2014/main" id="{00000000-0008-0000-0100-000078000000}"/>
                </a:ext>
              </a:extLst>
            </xdr:cNvPr>
            <xdr:cNvSpPr>
              <a:spLocks noChangeArrowheads="1"/>
            </xdr:cNvSpPr>
          </xdr:nvSpPr>
          <xdr:spPr bwMode="auto">
            <a:xfrm>
              <a:off x="6043049" y="2565984"/>
              <a:ext cx="1968" cy="1968"/>
            </a:xfrm>
            <a:prstGeom prst="rect">
              <a:avLst/>
            </a:prstGeom>
            <a:grpFill/>
            <a:ln w="9525">
              <a:solidFill>
                <a:schemeClr val="bg2"/>
              </a:solidFill>
              <a:miter lim="800000"/>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121" name="Freeform 15">
              <a:extLst>
                <a:ext uri="{FF2B5EF4-FFF2-40B4-BE49-F238E27FC236}">
                  <a16:creationId xmlns:a16="http://schemas.microsoft.com/office/drawing/2014/main" id="{00000000-0008-0000-0100-000079000000}"/>
                </a:ext>
              </a:extLst>
            </xdr:cNvPr>
            <xdr:cNvSpPr>
              <a:spLocks/>
            </xdr:cNvSpPr>
          </xdr:nvSpPr>
          <xdr:spPr bwMode="auto">
            <a:xfrm>
              <a:off x="6066662" y="2479401"/>
              <a:ext cx="5904" cy="7871"/>
            </a:xfrm>
            <a:custGeom>
              <a:avLst/>
              <a:gdLst>
                <a:gd name="T0" fmla="*/ 0 w 3"/>
                <a:gd name="T1" fmla="*/ 0 h 4"/>
                <a:gd name="T2" fmla="*/ 0 w 3"/>
                <a:gd name="T3" fmla="*/ 2 h 4"/>
                <a:gd name="T4" fmla="*/ 3 w 3"/>
                <a:gd name="T5" fmla="*/ 4 h 4"/>
                <a:gd name="T6" fmla="*/ 0 w 3"/>
                <a:gd name="T7" fmla="*/ 0 h 4"/>
              </a:gdLst>
              <a:ahLst/>
              <a:cxnLst>
                <a:cxn ang="0">
                  <a:pos x="T0" y="T1"/>
                </a:cxn>
                <a:cxn ang="0">
                  <a:pos x="T2" y="T3"/>
                </a:cxn>
                <a:cxn ang="0">
                  <a:pos x="T4" y="T5"/>
                </a:cxn>
                <a:cxn ang="0">
                  <a:pos x="T6" y="T7"/>
                </a:cxn>
              </a:cxnLst>
              <a:rect l="0" t="0" r="r" b="b"/>
              <a:pathLst>
                <a:path w="3" h="4">
                  <a:moveTo>
                    <a:pt x="0" y="0"/>
                  </a:moveTo>
                  <a:lnTo>
                    <a:pt x="0" y="2"/>
                  </a:lnTo>
                  <a:lnTo>
                    <a:pt x="3" y="4"/>
                  </a:lnTo>
                  <a:lnTo>
                    <a:pt x="0" y="0"/>
                  </a:lnTo>
                  <a:close/>
                </a:path>
              </a:pathLst>
            </a:custGeom>
            <a:grp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122" name="Freeform 16">
              <a:extLst>
                <a:ext uri="{FF2B5EF4-FFF2-40B4-BE49-F238E27FC236}">
                  <a16:creationId xmlns:a16="http://schemas.microsoft.com/office/drawing/2014/main" id="{00000000-0008-0000-0100-00007A000000}"/>
                </a:ext>
              </a:extLst>
            </xdr:cNvPr>
            <xdr:cNvSpPr>
              <a:spLocks/>
            </xdr:cNvSpPr>
          </xdr:nvSpPr>
          <xdr:spPr bwMode="auto">
            <a:xfrm>
              <a:off x="6031242" y="2483337"/>
              <a:ext cx="41324" cy="96422"/>
            </a:xfrm>
            <a:custGeom>
              <a:avLst/>
              <a:gdLst>
                <a:gd name="T0" fmla="*/ 3 w 21"/>
                <a:gd name="T1" fmla="*/ 49 h 50"/>
                <a:gd name="T2" fmla="*/ 3 w 21"/>
                <a:gd name="T3" fmla="*/ 49 h 50"/>
                <a:gd name="T4" fmla="*/ 6 w 21"/>
                <a:gd name="T5" fmla="*/ 43 h 50"/>
                <a:gd name="T6" fmla="*/ 6 w 21"/>
                <a:gd name="T7" fmla="*/ 43 h 50"/>
                <a:gd name="T8" fmla="*/ 6 w 21"/>
                <a:gd name="T9" fmla="*/ 43 h 50"/>
                <a:gd name="T10" fmla="*/ 7 w 21"/>
                <a:gd name="T11" fmla="*/ 42 h 50"/>
                <a:gd name="T12" fmla="*/ 6 w 21"/>
                <a:gd name="T13" fmla="*/ 43 h 50"/>
                <a:gd name="T14" fmla="*/ 10 w 21"/>
                <a:gd name="T15" fmla="*/ 35 h 50"/>
                <a:gd name="T16" fmla="*/ 21 w 21"/>
                <a:gd name="T17" fmla="*/ 2 h 50"/>
                <a:gd name="T18" fmla="*/ 18 w 21"/>
                <a:gd name="T19" fmla="*/ 0 h 50"/>
                <a:gd name="T20" fmla="*/ 0 w 21"/>
                <a:gd name="T21" fmla="*/ 50 h 50"/>
                <a:gd name="T22" fmla="*/ 3 w 21"/>
                <a:gd name="T23" fmla="*/ 49 h 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21" h="50">
                  <a:moveTo>
                    <a:pt x="3" y="49"/>
                  </a:moveTo>
                  <a:cubicBezTo>
                    <a:pt x="3" y="49"/>
                    <a:pt x="3" y="49"/>
                    <a:pt x="3" y="49"/>
                  </a:cubicBezTo>
                  <a:cubicBezTo>
                    <a:pt x="6" y="43"/>
                    <a:pt x="6" y="43"/>
                    <a:pt x="6" y="43"/>
                  </a:cubicBezTo>
                  <a:cubicBezTo>
                    <a:pt x="6" y="43"/>
                    <a:pt x="6" y="43"/>
                    <a:pt x="6" y="43"/>
                  </a:cubicBezTo>
                  <a:cubicBezTo>
                    <a:pt x="6" y="43"/>
                    <a:pt x="6" y="43"/>
                    <a:pt x="6" y="43"/>
                  </a:cubicBezTo>
                  <a:cubicBezTo>
                    <a:pt x="7" y="42"/>
                    <a:pt x="7" y="42"/>
                    <a:pt x="7" y="42"/>
                  </a:cubicBezTo>
                  <a:cubicBezTo>
                    <a:pt x="6" y="43"/>
                    <a:pt x="6" y="43"/>
                    <a:pt x="6" y="43"/>
                  </a:cubicBezTo>
                  <a:cubicBezTo>
                    <a:pt x="10" y="35"/>
                    <a:pt x="10" y="35"/>
                    <a:pt x="10" y="35"/>
                  </a:cubicBezTo>
                  <a:cubicBezTo>
                    <a:pt x="21" y="2"/>
                    <a:pt x="21" y="2"/>
                    <a:pt x="21" y="2"/>
                  </a:cubicBezTo>
                  <a:cubicBezTo>
                    <a:pt x="18" y="0"/>
                    <a:pt x="18" y="0"/>
                    <a:pt x="18" y="0"/>
                  </a:cubicBezTo>
                  <a:cubicBezTo>
                    <a:pt x="0" y="50"/>
                    <a:pt x="0" y="50"/>
                    <a:pt x="0" y="50"/>
                  </a:cubicBezTo>
                  <a:cubicBezTo>
                    <a:pt x="0" y="50"/>
                    <a:pt x="1" y="50"/>
                    <a:pt x="3" y="49"/>
                  </a:cubicBezTo>
                  <a:close/>
                </a:path>
              </a:pathLst>
            </a:custGeom>
            <a:grp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123" name="Freeform 17">
              <a:extLst>
                <a:ext uri="{FF2B5EF4-FFF2-40B4-BE49-F238E27FC236}">
                  <a16:creationId xmlns:a16="http://schemas.microsoft.com/office/drawing/2014/main" id="{00000000-0008-0000-0100-00007B000000}"/>
                </a:ext>
              </a:extLst>
            </xdr:cNvPr>
            <xdr:cNvSpPr>
              <a:spLocks/>
            </xdr:cNvSpPr>
          </xdr:nvSpPr>
          <xdr:spPr bwMode="auto">
            <a:xfrm>
              <a:off x="6037145" y="2565984"/>
              <a:ext cx="5904" cy="11807"/>
            </a:xfrm>
            <a:custGeom>
              <a:avLst/>
              <a:gdLst>
                <a:gd name="T0" fmla="*/ 2 w 3"/>
                <a:gd name="T1" fmla="*/ 4 h 6"/>
                <a:gd name="T2" fmla="*/ 3 w 3"/>
                <a:gd name="T3" fmla="*/ 0 h 6"/>
                <a:gd name="T4" fmla="*/ 0 w 3"/>
                <a:gd name="T5" fmla="*/ 6 h 6"/>
                <a:gd name="T6" fmla="*/ 2 w 3"/>
                <a:gd name="T7" fmla="*/ 4 h 6"/>
              </a:gdLst>
              <a:ahLst/>
              <a:cxnLst>
                <a:cxn ang="0">
                  <a:pos x="T0" y="T1"/>
                </a:cxn>
                <a:cxn ang="0">
                  <a:pos x="T2" y="T3"/>
                </a:cxn>
                <a:cxn ang="0">
                  <a:pos x="T4" y="T5"/>
                </a:cxn>
                <a:cxn ang="0">
                  <a:pos x="T6" y="T7"/>
                </a:cxn>
              </a:cxnLst>
              <a:rect l="0" t="0" r="r" b="b"/>
              <a:pathLst>
                <a:path w="3" h="6">
                  <a:moveTo>
                    <a:pt x="2" y="4"/>
                  </a:moveTo>
                  <a:cubicBezTo>
                    <a:pt x="3" y="0"/>
                    <a:pt x="3" y="0"/>
                    <a:pt x="3" y="0"/>
                  </a:cubicBezTo>
                  <a:cubicBezTo>
                    <a:pt x="0" y="6"/>
                    <a:pt x="0" y="6"/>
                    <a:pt x="0" y="6"/>
                  </a:cubicBezTo>
                  <a:cubicBezTo>
                    <a:pt x="1" y="6"/>
                    <a:pt x="2" y="4"/>
                    <a:pt x="2" y="4"/>
                  </a:cubicBezTo>
                  <a:close/>
                </a:path>
              </a:pathLst>
            </a:custGeom>
            <a:grp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124" name="Freeform 18">
              <a:extLst>
                <a:ext uri="{FF2B5EF4-FFF2-40B4-BE49-F238E27FC236}">
                  <a16:creationId xmlns:a16="http://schemas.microsoft.com/office/drawing/2014/main" id="{00000000-0008-0000-0100-00007C000000}"/>
                </a:ext>
              </a:extLst>
            </xdr:cNvPr>
            <xdr:cNvSpPr>
              <a:spLocks/>
            </xdr:cNvSpPr>
          </xdr:nvSpPr>
          <xdr:spPr bwMode="auto">
            <a:xfrm>
              <a:off x="3957203" y="1174763"/>
              <a:ext cx="2109459" cy="2066168"/>
            </a:xfrm>
            <a:custGeom>
              <a:avLst/>
              <a:gdLst>
                <a:gd name="T0" fmla="*/ 974 w 1099"/>
                <a:gd name="T1" fmla="*/ 519 h 1079"/>
                <a:gd name="T2" fmla="*/ 1002 w 1099"/>
                <a:gd name="T3" fmla="*/ 477 h 1079"/>
                <a:gd name="T4" fmla="*/ 1041 w 1099"/>
                <a:gd name="T5" fmla="*/ 475 h 1079"/>
                <a:gd name="T6" fmla="*/ 1043 w 1099"/>
                <a:gd name="T7" fmla="*/ 451 h 1079"/>
                <a:gd name="T8" fmla="*/ 1026 w 1099"/>
                <a:gd name="T9" fmla="*/ 401 h 1079"/>
                <a:gd name="T10" fmla="*/ 1002 w 1099"/>
                <a:gd name="T11" fmla="*/ 376 h 1079"/>
                <a:gd name="T12" fmla="*/ 924 w 1099"/>
                <a:gd name="T13" fmla="*/ 358 h 1079"/>
                <a:gd name="T14" fmla="*/ 906 w 1099"/>
                <a:gd name="T15" fmla="*/ 367 h 1079"/>
                <a:gd name="T16" fmla="*/ 826 w 1099"/>
                <a:gd name="T17" fmla="*/ 393 h 1079"/>
                <a:gd name="T18" fmla="*/ 678 w 1099"/>
                <a:gd name="T19" fmla="*/ 310 h 1079"/>
                <a:gd name="T20" fmla="*/ 540 w 1099"/>
                <a:gd name="T21" fmla="*/ 223 h 1079"/>
                <a:gd name="T22" fmla="*/ 490 w 1099"/>
                <a:gd name="T23" fmla="*/ 224 h 1079"/>
                <a:gd name="T24" fmla="*/ 436 w 1099"/>
                <a:gd name="T25" fmla="*/ 250 h 1079"/>
                <a:gd name="T26" fmla="*/ 376 w 1099"/>
                <a:gd name="T27" fmla="*/ 255 h 1079"/>
                <a:gd name="T28" fmla="*/ 340 w 1099"/>
                <a:gd name="T29" fmla="*/ 190 h 1079"/>
                <a:gd name="T30" fmla="*/ 220 w 1099"/>
                <a:gd name="T31" fmla="*/ 97 h 1079"/>
                <a:gd name="T32" fmla="*/ 172 w 1099"/>
                <a:gd name="T33" fmla="*/ 7 h 1079"/>
                <a:gd name="T34" fmla="*/ 91 w 1099"/>
                <a:gd name="T35" fmla="*/ 3 h 1079"/>
                <a:gd name="T36" fmla="*/ 54 w 1099"/>
                <a:gd name="T37" fmla="*/ 44 h 1079"/>
                <a:gd name="T38" fmla="*/ 24 w 1099"/>
                <a:gd name="T39" fmla="*/ 127 h 1079"/>
                <a:gd name="T40" fmla="*/ 0 w 1099"/>
                <a:gd name="T41" fmla="*/ 240 h 1079"/>
                <a:gd name="T42" fmla="*/ 33 w 1099"/>
                <a:gd name="T43" fmla="*/ 301 h 1079"/>
                <a:gd name="T44" fmla="*/ 67 w 1099"/>
                <a:gd name="T45" fmla="*/ 382 h 1079"/>
                <a:gd name="T46" fmla="*/ 88 w 1099"/>
                <a:gd name="T47" fmla="*/ 486 h 1079"/>
                <a:gd name="T48" fmla="*/ 118 w 1099"/>
                <a:gd name="T49" fmla="*/ 556 h 1079"/>
                <a:gd name="T50" fmla="*/ 138 w 1099"/>
                <a:gd name="T51" fmla="*/ 612 h 1079"/>
                <a:gd name="T52" fmla="*/ 102 w 1099"/>
                <a:gd name="T53" fmla="*/ 676 h 1079"/>
                <a:gd name="T54" fmla="*/ 162 w 1099"/>
                <a:gd name="T55" fmla="*/ 724 h 1079"/>
                <a:gd name="T56" fmla="*/ 180 w 1099"/>
                <a:gd name="T57" fmla="*/ 734 h 1079"/>
                <a:gd name="T58" fmla="*/ 260 w 1099"/>
                <a:gd name="T59" fmla="*/ 746 h 1079"/>
                <a:gd name="T60" fmla="*/ 357 w 1099"/>
                <a:gd name="T61" fmla="*/ 821 h 1079"/>
                <a:gd name="T62" fmla="*/ 372 w 1099"/>
                <a:gd name="T63" fmla="*/ 906 h 1079"/>
                <a:gd name="T64" fmla="*/ 367 w 1099"/>
                <a:gd name="T65" fmla="*/ 958 h 1079"/>
                <a:gd name="T66" fmla="*/ 345 w 1099"/>
                <a:gd name="T67" fmla="*/ 1014 h 1079"/>
                <a:gd name="T68" fmla="*/ 312 w 1099"/>
                <a:gd name="T69" fmla="*/ 1006 h 1079"/>
                <a:gd name="T70" fmla="*/ 342 w 1099"/>
                <a:gd name="T71" fmla="*/ 1054 h 1079"/>
                <a:gd name="T72" fmla="*/ 341 w 1099"/>
                <a:gd name="T73" fmla="*/ 1079 h 1079"/>
                <a:gd name="T74" fmla="*/ 524 w 1099"/>
                <a:gd name="T75" fmla="*/ 1062 h 1079"/>
                <a:gd name="T76" fmla="*/ 528 w 1099"/>
                <a:gd name="T77" fmla="*/ 1047 h 1079"/>
                <a:gd name="T78" fmla="*/ 534 w 1099"/>
                <a:gd name="T79" fmla="*/ 1024 h 1079"/>
                <a:gd name="T80" fmla="*/ 554 w 1099"/>
                <a:gd name="T81" fmla="*/ 1025 h 1079"/>
                <a:gd name="T82" fmla="*/ 567 w 1099"/>
                <a:gd name="T83" fmla="*/ 1030 h 1079"/>
                <a:gd name="T84" fmla="*/ 592 w 1099"/>
                <a:gd name="T85" fmla="*/ 1041 h 1079"/>
                <a:gd name="T86" fmla="*/ 586 w 1099"/>
                <a:gd name="T87" fmla="*/ 1014 h 1079"/>
                <a:gd name="T88" fmla="*/ 580 w 1099"/>
                <a:gd name="T89" fmla="*/ 1000 h 1079"/>
                <a:gd name="T90" fmla="*/ 573 w 1099"/>
                <a:gd name="T91" fmla="*/ 993 h 1079"/>
                <a:gd name="T92" fmla="*/ 605 w 1099"/>
                <a:gd name="T93" fmla="*/ 983 h 1079"/>
                <a:gd name="T94" fmla="*/ 604 w 1099"/>
                <a:gd name="T95" fmla="*/ 942 h 1079"/>
                <a:gd name="T96" fmla="*/ 620 w 1099"/>
                <a:gd name="T97" fmla="*/ 944 h 1079"/>
                <a:gd name="T98" fmla="*/ 658 w 1099"/>
                <a:gd name="T99" fmla="*/ 941 h 1079"/>
                <a:gd name="T100" fmla="*/ 660 w 1099"/>
                <a:gd name="T101" fmla="*/ 924 h 1079"/>
                <a:gd name="T102" fmla="*/ 678 w 1099"/>
                <a:gd name="T103" fmla="*/ 934 h 1079"/>
                <a:gd name="T104" fmla="*/ 690 w 1099"/>
                <a:gd name="T105" fmla="*/ 898 h 1079"/>
                <a:gd name="T106" fmla="*/ 710 w 1099"/>
                <a:gd name="T107" fmla="*/ 868 h 1079"/>
                <a:gd name="T108" fmla="*/ 774 w 1099"/>
                <a:gd name="T109" fmla="*/ 867 h 1079"/>
                <a:gd name="T110" fmla="*/ 794 w 1099"/>
                <a:gd name="T111" fmla="*/ 891 h 1079"/>
                <a:gd name="T112" fmla="*/ 859 w 1099"/>
                <a:gd name="T113" fmla="*/ 878 h 1079"/>
                <a:gd name="T114" fmla="*/ 908 w 1099"/>
                <a:gd name="T115" fmla="*/ 875 h 1079"/>
                <a:gd name="T116" fmla="*/ 1056 w 1099"/>
                <a:gd name="T117" fmla="*/ 786 h 1079"/>
                <a:gd name="T118" fmla="*/ 1082 w 1099"/>
                <a:gd name="T119" fmla="*/ 736 h 10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Lst>
              <a:rect l="0" t="0" r="r" b="b"/>
              <a:pathLst>
                <a:path w="1099" h="1079">
                  <a:moveTo>
                    <a:pt x="1099" y="684"/>
                  </a:moveTo>
                  <a:cubicBezTo>
                    <a:pt x="1081" y="668"/>
                    <a:pt x="1081" y="668"/>
                    <a:pt x="1081" y="668"/>
                  </a:cubicBezTo>
                  <a:cubicBezTo>
                    <a:pt x="1050" y="624"/>
                    <a:pt x="1050" y="624"/>
                    <a:pt x="1050" y="624"/>
                  </a:cubicBezTo>
                  <a:cubicBezTo>
                    <a:pt x="1022" y="585"/>
                    <a:pt x="1022" y="585"/>
                    <a:pt x="1022" y="585"/>
                  </a:cubicBezTo>
                  <a:cubicBezTo>
                    <a:pt x="992" y="543"/>
                    <a:pt x="992" y="543"/>
                    <a:pt x="992" y="543"/>
                  </a:cubicBezTo>
                  <a:cubicBezTo>
                    <a:pt x="974" y="519"/>
                    <a:pt x="974" y="519"/>
                    <a:pt x="974" y="519"/>
                  </a:cubicBezTo>
                  <a:cubicBezTo>
                    <a:pt x="967" y="504"/>
                    <a:pt x="967" y="504"/>
                    <a:pt x="967" y="504"/>
                  </a:cubicBezTo>
                  <a:cubicBezTo>
                    <a:pt x="968" y="493"/>
                    <a:pt x="968" y="493"/>
                    <a:pt x="968" y="493"/>
                  </a:cubicBezTo>
                  <a:cubicBezTo>
                    <a:pt x="974" y="488"/>
                    <a:pt x="974" y="488"/>
                    <a:pt x="974" y="488"/>
                  </a:cubicBezTo>
                  <a:cubicBezTo>
                    <a:pt x="997" y="483"/>
                    <a:pt x="997" y="483"/>
                    <a:pt x="997" y="483"/>
                  </a:cubicBezTo>
                  <a:cubicBezTo>
                    <a:pt x="998" y="482"/>
                    <a:pt x="998" y="482"/>
                    <a:pt x="998" y="482"/>
                  </a:cubicBezTo>
                  <a:cubicBezTo>
                    <a:pt x="1002" y="477"/>
                    <a:pt x="1002" y="477"/>
                    <a:pt x="1002" y="477"/>
                  </a:cubicBezTo>
                  <a:cubicBezTo>
                    <a:pt x="1004" y="476"/>
                    <a:pt x="1004" y="476"/>
                    <a:pt x="1004" y="476"/>
                  </a:cubicBezTo>
                  <a:cubicBezTo>
                    <a:pt x="1005" y="476"/>
                    <a:pt x="1005" y="476"/>
                    <a:pt x="1005" y="476"/>
                  </a:cubicBezTo>
                  <a:cubicBezTo>
                    <a:pt x="1010" y="478"/>
                    <a:pt x="1010" y="478"/>
                    <a:pt x="1010" y="478"/>
                  </a:cubicBezTo>
                  <a:cubicBezTo>
                    <a:pt x="1012" y="479"/>
                    <a:pt x="1012" y="479"/>
                    <a:pt x="1012" y="479"/>
                  </a:cubicBezTo>
                  <a:cubicBezTo>
                    <a:pt x="1035" y="477"/>
                    <a:pt x="1035" y="477"/>
                    <a:pt x="1035" y="477"/>
                  </a:cubicBezTo>
                  <a:cubicBezTo>
                    <a:pt x="1041" y="475"/>
                    <a:pt x="1041" y="475"/>
                    <a:pt x="1041" y="475"/>
                  </a:cubicBezTo>
                  <a:cubicBezTo>
                    <a:pt x="1044" y="471"/>
                    <a:pt x="1044" y="471"/>
                    <a:pt x="1044" y="471"/>
                  </a:cubicBezTo>
                  <a:cubicBezTo>
                    <a:pt x="1043" y="462"/>
                    <a:pt x="1043" y="462"/>
                    <a:pt x="1043" y="462"/>
                  </a:cubicBezTo>
                  <a:cubicBezTo>
                    <a:pt x="1043" y="460"/>
                    <a:pt x="1043" y="460"/>
                    <a:pt x="1043" y="460"/>
                  </a:cubicBezTo>
                  <a:cubicBezTo>
                    <a:pt x="1044" y="456"/>
                    <a:pt x="1044" y="456"/>
                    <a:pt x="1044" y="456"/>
                  </a:cubicBezTo>
                  <a:cubicBezTo>
                    <a:pt x="1044" y="454"/>
                    <a:pt x="1044" y="454"/>
                    <a:pt x="1044" y="454"/>
                  </a:cubicBezTo>
                  <a:cubicBezTo>
                    <a:pt x="1043" y="451"/>
                    <a:pt x="1043" y="451"/>
                    <a:pt x="1043" y="451"/>
                  </a:cubicBezTo>
                  <a:cubicBezTo>
                    <a:pt x="1038" y="445"/>
                    <a:pt x="1038" y="445"/>
                    <a:pt x="1038" y="445"/>
                  </a:cubicBezTo>
                  <a:cubicBezTo>
                    <a:pt x="1036" y="442"/>
                    <a:pt x="1036" y="442"/>
                    <a:pt x="1036" y="442"/>
                  </a:cubicBezTo>
                  <a:cubicBezTo>
                    <a:pt x="1032" y="436"/>
                    <a:pt x="1032" y="436"/>
                    <a:pt x="1032" y="436"/>
                  </a:cubicBezTo>
                  <a:cubicBezTo>
                    <a:pt x="1030" y="430"/>
                    <a:pt x="1030" y="430"/>
                    <a:pt x="1030" y="430"/>
                  </a:cubicBezTo>
                  <a:cubicBezTo>
                    <a:pt x="1027" y="406"/>
                    <a:pt x="1027" y="406"/>
                    <a:pt x="1027" y="406"/>
                  </a:cubicBezTo>
                  <a:cubicBezTo>
                    <a:pt x="1026" y="401"/>
                    <a:pt x="1026" y="401"/>
                    <a:pt x="1026" y="401"/>
                  </a:cubicBezTo>
                  <a:cubicBezTo>
                    <a:pt x="1023" y="395"/>
                    <a:pt x="1023" y="395"/>
                    <a:pt x="1023" y="395"/>
                  </a:cubicBezTo>
                  <a:cubicBezTo>
                    <a:pt x="1020" y="391"/>
                    <a:pt x="1020" y="391"/>
                    <a:pt x="1020" y="391"/>
                  </a:cubicBezTo>
                  <a:cubicBezTo>
                    <a:pt x="1012" y="386"/>
                    <a:pt x="1012" y="386"/>
                    <a:pt x="1012" y="386"/>
                  </a:cubicBezTo>
                  <a:cubicBezTo>
                    <a:pt x="1008" y="383"/>
                    <a:pt x="1008" y="383"/>
                    <a:pt x="1008" y="383"/>
                  </a:cubicBezTo>
                  <a:cubicBezTo>
                    <a:pt x="1004" y="378"/>
                    <a:pt x="1004" y="378"/>
                    <a:pt x="1004" y="378"/>
                  </a:cubicBezTo>
                  <a:cubicBezTo>
                    <a:pt x="1002" y="376"/>
                    <a:pt x="1002" y="376"/>
                    <a:pt x="1002" y="376"/>
                  </a:cubicBezTo>
                  <a:cubicBezTo>
                    <a:pt x="1000" y="368"/>
                    <a:pt x="1000" y="368"/>
                    <a:pt x="1000" y="368"/>
                  </a:cubicBezTo>
                  <a:cubicBezTo>
                    <a:pt x="990" y="356"/>
                    <a:pt x="990" y="356"/>
                    <a:pt x="990" y="356"/>
                  </a:cubicBezTo>
                  <a:cubicBezTo>
                    <a:pt x="974" y="352"/>
                    <a:pt x="974" y="352"/>
                    <a:pt x="974" y="352"/>
                  </a:cubicBezTo>
                  <a:cubicBezTo>
                    <a:pt x="935" y="348"/>
                    <a:pt x="935" y="348"/>
                    <a:pt x="935" y="348"/>
                  </a:cubicBezTo>
                  <a:cubicBezTo>
                    <a:pt x="931" y="350"/>
                    <a:pt x="931" y="350"/>
                    <a:pt x="931" y="350"/>
                  </a:cubicBezTo>
                  <a:cubicBezTo>
                    <a:pt x="924" y="358"/>
                    <a:pt x="924" y="358"/>
                    <a:pt x="924" y="358"/>
                  </a:cubicBezTo>
                  <a:cubicBezTo>
                    <a:pt x="920" y="361"/>
                    <a:pt x="920" y="361"/>
                    <a:pt x="920" y="361"/>
                  </a:cubicBezTo>
                  <a:cubicBezTo>
                    <a:pt x="917" y="360"/>
                    <a:pt x="917" y="360"/>
                    <a:pt x="917" y="360"/>
                  </a:cubicBezTo>
                  <a:cubicBezTo>
                    <a:pt x="914" y="359"/>
                    <a:pt x="914" y="359"/>
                    <a:pt x="914" y="359"/>
                  </a:cubicBezTo>
                  <a:cubicBezTo>
                    <a:pt x="910" y="360"/>
                    <a:pt x="910" y="360"/>
                    <a:pt x="910" y="360"/>
                  </a:cubicBezTo>
                  <a:cubicBezTo>
                    <a:pt x="909" y="362"/>
                    <a:pt x="909" y="362"/>
                    <a:pt x="909" y="362"/>
                  </a:cubicBezTo>
                  <a:cubicBezTo>
                    <a:pt x="906" y="367"/>
                    <a:pt x="906" y="367"/>
                    <a:pt x="906" y="367"/>
                  </a:cubicBezTo>
                  <a:cubicBezTo>
                    <a:pt x="899" y="377"/>
                    <a:pt x="899" y="377"/>
                    <a:pt x="899" y="377"/>
                  </a:cubicBezTo>
                  <a:cubicBezTo>
                    <a:pt x="895" y="385"/>
                    <a:pt x="895" y="385"/>
                    <a:pt x="895" y="385"/>
                  </a:cubicBezTo>
                  <a:cubicBezTo>
                    <a:pt x="890" y="392"/>
                    <a:pt x="890" y="392"/>
                    <a:pt x="890" y="392"/>
                  </a:cubicBezTo>
                  <a:cubicBezTo>
                    <a:pt x="884" y="397"/>
                    <a:pt x="884" y="397"/>
                    <a:pt x="884" y="397"/>
                  </a:cubicBezTo>
                  <a:cubicBezTo>
                    <a:pt x="876" y="398"/>
                    <a:pt x="876" y="398"/>
                    <a:pt x="876" y="398"/>
                  </a:cubicBezTo>
                  <a:cubicBezTo>
                    <a:pt x="826" y="393"/>
                    <a:pt x="826" y="393"/>
                    <a:pt x="826" y="393"/>
                  </a:cubicBezTo>
                  <a:cubicBezTo>
                    <a:pt x="785" y="390"/>
                    <a:pt x="785" y="390"/>
                    <a:pt x="785" y="390"/>
                  </a:cubicBezTo>
                  <a:cubicBezTo>
                    <a:pt x="772" y="386"/>
                    <a:pt x="772" y="386"/>
                    <a:pt x="772" y="386"/>
                  </a:cubicBezTo>
                  <a:cubicBezTo>
                    <a:pt x="760" y="380"/>
                    <a:pt x="760" y="380"/>
                    <a:pt x="760" y="380"/>
                  </a:cubicBezTo>
                  <a:cubicBezTo>
                    <a:pt x="733" y="357"/>
                    <a:pt x="733" y="357"/>
                    <a:pt x="733" y="357"/>
                  </a:cubicBezTo>
                  <a:cubicBezTo>
                    <a:pt x="711" y="338"/>
                    <a:pt x="711" y="338"/>
                    <a:pt x="711" y="338"/>
                  </a:cubicBezTo>
                  <a:cubicBezTo>
                    <a:pt x="678" y="310"/>
                    <a:pt x="678" y="310"/>
                    <a:pt x="678" y="310"/>
                  </a:cubicBezTo>
                  <a:cubicBezTo>
                    <a:pt x="638" y="277"/>
                    <a:pt x="638" y="277"/>
                    <a:pt x="638" y="277"/>
                  </a:cubicBezTo>
                  <a:cubicBezTo>
                    <a:pt x="614" y="257"/>
                    <a:pt x="614" y="257"/>
                    <a:pt x="614" y="257"/>
                  </a:cubicBezTo>
                  <a:cubicBezTo>
                    <a:pt x="592" y="238"/>
                    <a:pt x="592" y="238"/>
                    <a:pt x="592" y="238"/>
                  </a:cubicBezTo>
                  <a:cubicBezTo>
                    <a:pt x="580" y="232"/>
                    <a:pt x="580" y="232"/>
                    <a:pt x="580" y="232"/>
                  </a:cubicBezTo>
                  <a:cubicBezTo>
                    <a:pt x="551" y="229"/>
                    <a:pt x="551" y="229"/>
                    <a:pt x="551" y="229"/>
                  </a:cubicBezTo>
                  <a:cubicBezTo>
                    <a:pt x="540" y="223"/>
                    <a:pt x="540" y="223"/>
                    <a:pt x="540" y="223"/>
                  </a:cubicBezTo>
                  <a:cubicBezTo>
                    <a:pt x="536" y="216"/>
                    <a:pt x="536" y="216"/>
                    <a:pt x="536" y="216"/>
                  </a:cubicBezTo>
                  <a:cubicBezTo>
                    <a:pt x="535" y="208"/>
                    <a:pt x="535" y="208"/>
                    <a:pt x="535" y="208"/>
                  </a:cubicBezTo>
                  <a:cubicBezTo>
                    <a:pt x="535" y="202"/>
                    <a:pt x="535" y="202"/>
                    <a:pt x="535" y="202"/>
                  </a:cubicBezTo>
                  <a:cubicBezTo>
                    <a:pt x="534" y="201"/>
                    <a:pt x="534" y="201"/>
                    <a:pt x="534" y="201"/>
                  </a:cubicBezTo>
                  <a:cubicBezTo>
                    <a:pt x="527" y="204"/>
                    <a:pt x="527" y="204"/>
                    <a:pt x="527" y="204"/>
                  </a:cubicBezTo>
                  <a:cubicBezTo>
                    <a:pt x="490" y="224"/>
                    <a:pt x="490" y="224"/>
                    <a:pt x="490" y="224"/>
                  </a:cubicBezTo>
                  <a:cubicBezTo>
                    <a:pt x="483" y="231"/>
                    <a:pt x="483" y="231"/>
                    <a:pt x="483" y="231"/>
                  </a:cubicBezTo>
                  <a:cubicBezTo>
                    <a:pt x="475" y="236"/>
                    <a:pt x="475" y="236"/>
                    <a:pt x="475" y="236"/>
                  </a:cubicBezTo>
                  <a:cubicBezTo>
                    <a:pt x="464" y="235"/>
                    <a:pt x="464" y="235"/>
                    <a:pt x="464" y="235"/>
                  </a:cubicBezTo>
                  <a:cubicBezTo>
                    <a:pt x="457" y="244"/>
                    <a:pt x="457" y="244"/>
                    <a:pt x="457" y="244"/>
                  </a:cubicBezTo>
                  <a:cubicBezTo>
                    <a:pt x="448" y="251"/>
                    <a:pt x="448" y="251"/>
                    <a:pt x="448" y="251"/>
                  </a:cubicBezTo>
                  <a:cubicBezTo>
                    <a:pt x="436" y="250"/>
                    <a:pt x="436" y="250"/>
                    <a:pt x="436" y="250"/>
                  </a:cubicBezTo>
                  <a:cubicBezTo>
                    <a:pt x="426" y="246"/>
                    <a:pt x="426" y="246"/>
                    <a:pt x="426" y="246"/>
                  </a:cubicBezTo>
                  <a:cubicBezTo>
                    <a:pt x="412" y="251"/>
                    <a:pt x="412" y="251"/>
                    <a:pt x="412" y="251"/>
                  </a:cubicBezTo>
                  <a:cubicBezTo>
                    <a:pt x="401" y="248"/>
                    <a:pt x="401" y="248"/>
                    <a:pt x="401" y="248"/>
                  </a:cubicBezTo>
                  <a:cubicBezTo>
                    <a:pt x="392" y="254"/>
                    <a:pt x="392" y="254"/>
                    <a:pt x="392" y="254"/>
                  </a:cubicBezTo>
                  <a:cubicBezTo>
                    <a:pt x="382" y="256"/>
                    <a:pt x="382" y="256"/>
                    <a:pt x="382" y="256"/>
                  </a:cubicBezTo>
                  <a:cubicBezTo>
                    <a:pt x="376" y="255"/>
                    <a:pt x="376" y="255"/>
                    <a:pt x="376" y="255"/>
                  </a:cubicBezTo>
                  <a:cubicBezTo>
                    <a:pt x="381" y="254"/>
                    <a:pt x="381" y="254"/>
                    <a:pt x="381" y="254"/>
                  </a:cubicBezTo>
                  <a:cubicBezTo>
                    <a:pt x="384" y="247"/>
                    <a:pt x="384" y="247"/>
                    <a:pt x="384" y="247"/>
                  </a:cubicBezTo>
                  <a:cubicBezTo>
                    <a:pt x="380" y="235"/>
                    <a:pt x="380" y="235"/>
                    <a:pt x="380" y="235"/>
                  </a:cubicBezTo>
                  <a:cubicBezTo>
                    <a:pt x="364" y="219"/>
                    <a:pt x="364" y="219"/>
                    <a:pt x="364" y="219"/>
                  </a:cubicBezTo>
                  <a:cubicBezTo>
                    <a:pt x="350" y="201"/>
                    <a:pt x="350" y="201"/>
                    <a:pt x="350" y="201"/>
                  </a:cubicBezTo>
                  <a:cubicBezTo>
                    <a:pt x="340" y="190"/>
                    <a:pt x="340" y="190"/>
                    <a:pt x="340" y="190"/>
                  </a:cubicBezTo>
                  <a:cubicBezTo>
                    <a:pt x="328" y="179"/>
                    <a:pt x="328" y="179"/>
                    <a:pt x="328" y="179"/>
                  </a:cubicBezTo>
                  <a:cubicBezTo>
                    <a:pt x="319" y="168"/>
                    <a:pt x="319" y="168"/>
                    <a:pt x="319" y="168"/>
                  </a:cubicBezTo>
                  <a:cubicBezTo>
                    <a:pt x="267" y="151"/>
                    <a:pt x="267" y="151"/>
                    <a:pt x="267" y="151"/>
                  </a:cubicBezTo>
                  <a:cubicBezTo>
                    <a:pt x="249" y="135"/>
                    <a:pt x="249" y="135"/>
                    <a:pt x="249" y="135"/>
                  </a:cubicBezTo>
                  <a:cubicBezTo>
                    <a:pt x="244" y="121"/>
                    <a:pt x="244" y="121"/>
                    <a:pt x="244" y="121"/>
                  </a:cubicBezTo>
                  <a:cubicBezTo>
                    <a:pt x="220" y="97"/>
                    <a:pt x="220" y="97"/>
                    <a:pt x="220" y="97"/>
                  </a:cubicBezTo>
                  <a:cubicBezTo>
                    <a:pt x="206" y="79"/>
                    <a:pt x="206" y="79"/>
                    <a:pt x="206" y="79"/>
                  </a:cubicBezTo>
                  <a:cubicBezTo>
                    <a:pt x="195" y="53"/>
                    <a:pt x="195" y="53"/>
                    <a:pt x="195" y="53"/>
                  </a:cubicBezTo>
                  <a:cubicBezTo>
                    <a:pt x="182" y="38"/>
                    <a:pt x="182" y="38"/>
                    <a:pt x="182" y="38"/>
                  </a:cubicBezTo>
                  <a:cubicBezTo>
                    <a:pt x="174" y="32"/>
                    <a:pt x="174" y="32"/>
                    <a:pt x="174" y="32"/>
                  </a:cubicBezTo>
                  <a:cubicBezTo>
                    <a:pt x="174" y="21"/>
                    <a:pt x="174" y="21"/>
                    <a:pt x="174" y="21"/>
                  </a:cubicBezTo>
                  <a:cubicBezTo>
                    <a:pt x="172" y="7"/>
                    <a:pt x="172" y="7"/>
                    <a:pt x="172" y="7"/>
                  </a:cubicBezTo>
                  <a:cubicBezTo>
                    <a:pt x="171" y="0"/>
                    <a:pt x="171" y="0"/>
                    <a:pt x="171" y="0"/>
                  </a:cubicBezTo>
                  <a:cubicBezTo>
                    <a:pt x="152" y="7"/>
                    <a:pt x="152" y="7"/>
                    <a:pt x="152" y="7"/>
                  </a:cubicBezTo>
                  <a:cubicBezTo>
                    <a:pt x="140" y="12"/>
                    <a:pt x="140" y="12"/>
                    <a:pt x="140" y="12"/>
                  </a:cubicBezTo>
                  <a:cubicBezTo>
                    <a:pt x="123" y="15"/>
                    <a:pt x="123" y="15"/>
                    <a:pt x="123" y="15"/>
                  </a:cubicBezTo>
                  <a:cubicBezTo>
                    <a:pt x="108" y="8"/>
                    <a:pt x="108" y="8"/>
                    <a:pt x="108" y="8"/>
                  </a:cubicBezTo>
                  <a:cubicBezTo>
                    <a:pt x="91" y="3"/>
                    <a:pt x="91" y="3"/>
                    <a:pt x="91" y="3"/>
                  </a:cubicBezTo>
                  <a:cubicBezTo>
                    <a:pt x="77" y="3"/>
                    <a:pt x="77" y="3"/>
                    <a:pt x="77" y="3"/>
                  </a:cubicBezTo>
                  <a:cubicBezTo>
                    <a:pt x="70" y="12"/>
                    <a:pt x="70" y="12"/>
                    <a:pt x="70" y="12"/>
                  </a:cubicBezTo>
                  <a:cubicBezTo>
                    <a:pt x="62" y="27"/>
                    <a:pt x="62" y="27"/>
                    <a:pt x="62" y="27"/>
                  </a:cubicBezTo>
                  <a:cubicBezTo>
                    <a:pt x="56" y="34"/>
                    <a:pt x="56" y="34"/>
                    <a:pt x="56" y="34"/>
                  </a:cubicBezTo>
                  <a:cubicBezTo>
                    <a:pt x="57" y="37"/>
                    <a:pt x="57" y="37"/>
                    <a:pt x="57" y="37"/>
                  </a:cubicBezTo>
                  <a:cubicBezTo>
                    <a:pt x="54" y="44"/>
                    <a:pt x="54" y="44"/>
                    <a:pt x="54" y="44"/>
                  </a:cubicBezTo>
                  <a:cubicBezTo>
                    <a:pt x="40" y="52"/>
                    <a:pt x="40" y="52"/>
                    <a:pt x="40" y="52"/>
                  </a:cubicBezTo>
                  <a:cubicBezTo>
                    <a:pt x="28" y="66"/>
                    <a:pt x="28" y="66"/>
                    <a:pt x="28" y="66"/>
                  </a:cubicBezTo>
                  <a:cubicBezTo>
                    <a:pt x="30" y="80"/>
                    <a:pt x="30" y="80"/>
                    <a:pt x="30" y="80"/>
                  </a:cubicBezTo>
                  <a:cubicBezTo>
                    <a:pt x="36" y="90"/>
                    <a:pt x="36" y="90"/>
                    <a:pt x="36" y="90"/>
                  </a:cubicBezTo>
                  <a:cubicBezTo>
                    <a:pt x="34" y="107"/>
                    <a:pt x="34" y="107"/>
                    <a:pt x="34" y="107"/>
                  </a:cubicBezTo>
                  <a:cubicBezTo>
                    <a:pt x="24" y="127"/>
                    <a:pt x="24" y="127"/>
                    <a:pt x="24" y="127"/>
                  </a:cubicBezTo>
                  <a:cubicBezTo>
                    <a:pt x="20" y="143"/>
                    <a:pt x="20" y="143"/>
                    <a:pt x="20" y="143"/>
                  </a:cubicBezTo>
                  <a:cubicBezTo>
                    <a:pt x="25" y="158"/>
                    <a:pt x="25" y="158"/>
                    <a:pt x="25" y="158"/>
                  </a:cubicBezTo>
                  <a:cubicBezTo>
                    <a:pt x="22" y="170"/>
                    <a:pt x="22" y="170"/>
                    <a:pt x="22" y="170"/>
                  </a:cubicBezTo>
                  <a:cubicBezTo>
                    <a:pt x="10" y="185"/>
                    <a:pt x="10" y="185"/>
                    <a:pt x="10" y="185"/>
                  </a:cubicBezTo>
                  <a:cubicBezTo>
                    <a:pt x="2" y="204"/>
                    <a:pt x="2" y="204"/>
                    <a:pt x="2" y="204"/>
                  </a:cubicBezTo>
                  <a:cubicBezTo>
                    <a:pt x="0" y="240"/>
                    <a:pt x="0" y="240"/>
                    <a:pt x="0" y="240"/>
                  </a:cubicBezTo>
                  <a:cubicBezTo>
                    <a:pt x="2" y="250"/>
                    <a:pt x="2" y="250"/>
                    <a:pt x="2" y="250"/>
                  </a:cubicBezTo>
                  <a:cubicBezTo>
                    <a:pt x="9" y="264"/>
                    <a:pt x="9" y="264"/>
                    <a:pt x="9" y="264"/>
                  </a:cubicBezTo>
                  <a:cubicBezTo>
                    <a:pt x="12" y="271"/>
                    <a:pt x="12" y="271"/>
                    <a:pt x="12" y="271"/>
                  </a:cubicBezTo>
                  <a:cubicBezTo>
                    <a:pt x="17" y="285"/>
                    <a:pt x="17" y="285"/>
                    <a:pt x="17" y="285"/>
                  </a:cubicBezTo>
                  <a:cubicBezTo>
                    <a:pt x="24" y="295"/>
                    <a:pt x="24" y="295"/>
                    <a:pt x="24" y="295"/>
                  </a:cubicBezTo>
                  <a:cubicBezTo>
                    <a:pt x="33" y="301"/>
                    <a:pt x="33" y="301"/>
                    <a:pt x="33" y="301"/>
                  </a:cubicBezTo>
                  <a:cubicBezTo>
                    <a:pt x="51" y="311"/>
                    <a:pt x="51" y="311"/>
                    <a:pt x="51" y="311"/>
                  </a:cubicBezTo>
                  <a:cubicBezTo>
                    <a:pt x="66" y="322"/>
                    <a:pt x="66" y="322"/>
                    <a:pt x="66" y="322"/>
                  </a:cubicBezTo>
                  <a:cubicBezTo>
                    <a:pt x="57" y="355"/>
                    <a:pt x="57" y="355"/>
                    <a:pt x="57" y="355"/>
                  </a:cubicBezTo>
                  <a:cubicBezTo>
                    <a:pt x="59" y="360"/>
                    <a:pt x="59" y="360"/>
                    <a:pt x="59" y="360"/>
                  </a:cubicBezTo>
                  <a:cubicBezTo>
                    <a:pt x="62" y="367"/>
                    <a:pt x="62" y="367"/>
                    <a:pt x="62" y="367"/>
                  </a:cubicBezTo>
                  <a:cubicBezTo>
                    <a:pt x="67" y="382"/>
                    <a:pt x="67" y="382"/>
                    <a:pt x="67" y="382"/>
                  </a:cubicBezTo>
                  <a:cubicBezTo>
                    <a:pt x="67" y="398"/>
                    <a:pt x="67" y="398"/>
                    <a:pt x="67" y="398"/>
                  </a:cubicBezTo>
                  <a:cubicBezTo>
                    <a:pt x="63" y="415"/>
                    <a:pt x="63" y="415"/>
                    <a:pt x="63" y="415"/>
                  </a:cubicBezTo>
                  <a:cubicBezTo>
                    <a:pt x="52" y="449"/>
                    <a:pt x="52" y="449"/>
                    <a:pt x="52" y="449"/>
                  </a:cubicBezTo>
                  <a:cubicBezTo>
                    <a:pt x="56" y="466"/>
                    <a:pt x="56" y="466"/>
                    <a:pt x="56" y="466"/>
                  </a:cubicBezTo>
                  <a:cubicBezTo>
                    <a:pt x="73" y="475"/>
                    <a:pt x="73" y="475"/>
                    <a:pt x="73" y="475"/>
                  </a:cubicBezTo>
                  <a:cubicBezTo>
                    <a:pt x="88" y="486"/>
                    <a:pt x="88" y="486"/>
                    <a:pt x="88" y="486"/>
                  </a:cubicBezTo>
                  <a:cubicBezTo>
                    <a:pt x="87" y="500"/>
                    <a:pt x="87" y="500"/>
                    <a:pt x="87" y="500"/>
                  </a:cubicBezTo>
                  <a:cubicBezTo>
                    <a:pt x="75" y="516"/>
                    <a:pt x="75" y="516"/>
                    <a:pt x="75" y="516"/>
                  </a:cubicBezTo>
                  <a:cubicBezTo>
                    <a:pt x="72" y="533"/>
                    <a:pt x="72" y="533"/>
                    <a:pt x="72" y="533"/>
                  </a:cubicBezTo>
                  <a:cubicBezTo>
                    <a:pt x="85" y="542"/>
                    <a:pt x="85" y="542"/>
                    <a:pt x="85" y="542"/>
                  </a:cubicBezTo>
                  <a:cubicBezTo>
                    <a:pt x="112" y="550"/>
                    <a:pt x="112" y="550"/>
                    <a:pt x="112" y="550"/>
                  </a:cubicBezTo>
                  <a:cubicBezTo>
                    <a:pt x="118" y="556"/>
                    <a:pt x="118" y="556"/>
                    <a:pt x="118" y="556"/>
                  </a:cubicBezTo>
                  <a:cubicBezTo>
                    <a:pt x="131" y="566"/>
                    <a:pt x="131" y="566"/>
                    <a:pt x="131" y="566"/>
                  </a:cubicBezTo>
                  <a:cubicBezTo>
                    <a:pt x="140" y="577"/>
                    <a:pt x="140" y="577"/>
                    <a:pt x="140" y="577"/>
                  </a:cubicBezTo>
                  <a:cubicBezTo>
                    <a:pt x="157" y="593"/>
                    <a:pt x="157" y="593"/>
                    <a:pt x="157" y="593"/>
                  </a:cubicBezTo>
                  <a:cubicBezTo>
                    <a:pt x="158" y="604"/>
                    <a:pt x="158" y="604"/>
                    <a:pt x="158" y="604"/>
                  </a:cubicBezTo>
                  <a:cubicBezTo>
                    <a:pt x="150" y="606"/>
                    <a:pt x="150" y="606"/>
                    <a:pt x="150" y="606"/>
                  </a:cubicBezTo>
                  <a:cubicBezTo>
                    <a:pt x="138" y="612"/>
                    <a:pt x="138" y="612"/>
                    <a:pt x="138" y="612"/>
                  </a:cubicBezTo>
                  <a:cubicBezTo>
                    <a:pt x="125" y="616"/>
                    <a:pt x="125" y="616"/>
                    <a:pt x="125" y="616"/>
                  </a:cubicBezTo>
                  <a:cubicBezTo>
                    <a:pt x="113" y="624"/>
                    <a:pt x="113" y="624"/>
                    <a:pt x="113" y="624"/>
                  </a:cubicBezTo>
                  <a:cubicBezTo>
                    <a:pt x="104" y="642"/>
                    <a:pt x="104" y="642"/>
                    <a:pt x="104" y="642"/>
                  </a:cubicBezTo>
                  <a:cubicBezTo>
                    <a:pt x="102" y="656"/>
                    <a:pt x="102" y="656"/>
                    <a:pt x="102" y="656"/>
                  </a:cubicBezTo>
                  <a:cubicBezTo>
                    <a:pt x="104" y="668"/>
                    <a:pt x="104" y="668"/>
                    <a:pt x="104" y="668"/>
                  </a:cubicBezTo>
                  <a:cubicBezTo>
                    <a:pt x="102" y="676"/>
                    <a:pt x="102" y="676"/>
                    <a:pt x="102" y="676"/>
                  </a:cubicBezTo>
                  <a:cubicBezTo>
                    <a:pt x="107" y="677"/>
                    <a:pt x="107" y="677"/>
                    <a:pt x="107" y="677"/>
                  </a:cubicBezTo>
                  <a:cubicBezTo>
                    <a:pt x="116" y="681"/>
                    <a:pt x="116" y="681"/>
                    <a:pt x="116" y="681"/>
                  </a:cubicBezTo>
                  <a:cubicBezTo>
                    <a:pt x="120" y="694"/>
                    <a:pt x="120" y="694"/>
                    <a:pt x="120" y="694"/>
                  </a:cubicBezTo>
                  <a:cubicBezTo>
                    <a:pt x="133" y="704"/>
                    <a:pt x="133" y="704"/>
                    <a:pt x="133" y="704"/>
                  </a:cubicBezTo>
                  <a:cubicBezTo>
                    <a:pt x="152" y="708"/>
                    <a:pt x="152" y="708"/>
                    <a:pt x="152" y="708"/>
                  </a:cubicBezTo>
                  <a:cubicBezTo>
                    <a:pt x="162" y="724"/>
                    <a:pt x="162" y="724"/>
                    <a:pt x="162" y="724"/>
                  </a:cubicBezTo>
                  <a:cubicBezTo>
                    <a:pt x="165" y="740"/>
                    <a:pt x="165" y="740"/>
                    <a:pt x="165" y="740"/>
                  </a:cubicBezTo>
                  <a:cubicBezTo>
                    <a:pt x="166" y="746"/>
                    <a:pt x="166" y="746"/>
                    <a:pt x="166" y="746"/>
                  </a:cubicBezTo>
                  <a:cubicBezTo>
                    <a:pt x="169" y="747"/>
                    <a:pt x="169" y="747"/>
                    <a:pt x="169" y="747"/>
                  </a:cubicBezTo>
                  <a:cubicBezTo>
                    <a:pt x="175" y="747"/>
                    <a:pt x="175" y="747"/>
                    <a:pt x="175" y="747"/>
                  </a:cubicBezTo>
                  <a:cubicBezTo>
                    <a:pt x="179" y="744"/>
                    <a:pt x="179" y="744"/>
                    <a:pt x="179" y="744"/>
                  </a:cubicBezTo>
                  <a:cubicBezTo>
                    <a:pt x="180" y="734"/>
                    <a:pt x="180" y="734"/>
                    <a:pt x="180" y="734"/>
                  </a:cubicBezTo>
                  <a:cubicBezTo>
                    <a:pt x="187" y="732"/>
                    <a:pt x="187" y="732"/>
                    <a:pt x="187" y="732"/>
                  </a:cubicBezTo>
                  <a:cubicBezTo>
                    <a:pt x="208" y="736"/>
                    <a:pt x="208" y="736"/>
                    <a:pt x="208" y="736"/>
                  </a:cubicBezTo>
                  <a:cubicBezTo>
                    <a:pt x="215" y="735"/>
                    <a:pt x="215" y="735"/>
                    <a:pt x="215" y="735"/>
                  </a:cubicBezTo>
                  <a:cubicBezTo>
                    <a:pt x="223" y="741"/>
                    <a:pt x="223" y="741"/>
                    <a:pt x="223" y="741"/>
                  </a:cubicBezTo>
                  <a:cubicBezTo>
                    <a:pt x="236" y="747"/>
                    <a:pt x="236" y="747"/>
                    <a:pt x="236" y="747"/>
                  </a:cubicBezTo>
                  <a:cubicBezTo>
                    <a:pt x="260" y="746"/>
                    <a:pt x="260" y="746"/>
                    <a:pt x="260" y="746"/>
                  </a:cubicBezTo>
                  <a:cubicBezTo>
                    <a:pt x="272" y="750"/>
                    <a:pt x="272" y="750"/>
                    <a:pt x="272" y="750"/>
                  </a:cubicBezTo>
                  <a:cubicBezTo>
                    <a:pt x="316" y="781"/>
                    <a:pt x="316" y="781"/>
                    <a:pt x="316" y="781"/>
                  </a:cubicBezTo>
                  <a:cubicBezTo>
                    <a:pt x="325" y="782"/>
                    <a:pt x="325" y="782"/>
                    <a:pt x="325" y="782"/>
                  </a:cubicBezTo>
                  <a:cubicBezTo>
                    <a:pt x="358" y="783"/>
                    <a:pt x="358" y="783"/>
                    <a:pt x="358" y="783"/>
                  </a:cubicBezTo>
                  <a:cubicBezTo>
                    <a:pt x="355" y="811"/>
                    <a:pt x="355" y="811"/>
                    <a:pt x="355" y="811"/>
                  </a:cubicBezTo>
                  <a:cubicBezTo>
                    <a:pt x="357" y="821"/>
                    <a:pt x="357" y="821"/>
                    <a:pt x="357" y="821"/>
                  </a:cubicBezTo>
                  <a:cubicBezTo>
                    <a:pt x="359" y="850"/>
                    <a:pt x="359" y="850"/>
                    <a:pt x="359" y="850"/>
                  </a:cubicBezTo>
                  <a:cubicBezTo>
                    <a:pt x="362" y="859"/>
                    <a:pt x="362" y="859"/>
                    <a:pt x="362" y="859"/>
                  </a:cubicBezTo>
                  <a:cubicBezTo>
                    <a:pt x="370" y="875"/>
                    <a:pt x="370" y="875"/>
                    <a:pt x="370" y="875"/>
                  </a:cubicBezTo>
                  <a:cubicBezTo>
                    <a:pt x="374" y="887"/>
                    <a:pt x="374" y="887"/>
                    <a:pt x="374" y="887"/>
                  </a:cubicBezTo>
                  <a:cubicBezTo>
                    <a:pt x="376" y="895"/>
                    <a:pt x="376" y="895"/>
                    <a:pt x="376" y="895"/>
                  </a:cubicBezTo>
                  <a:cubicBezTo>
                    <a:pt x="372" y="906"/>
                    <a:pt x="372" y="906"/>
                    <a:pt x="372" y="906"/>
                  </a:cubicBezTo>
                  <a:cubicBezTo>
                    <a:pt x="362" y="913"/>
                    <a:pt x="362" y="913"/>
                    <a:pt x="362" y="913"/>
                  </a:cubicBezTo>
                  <a:cubicBezTo>
                    <a:pt x="360" y="921"/>
                    <a:pt x="360" y="921"/>
                    <a:pt x="360" y="921"/>
                  </a:cubicBezTo>
                  <a:cubicBezTo>
                    <a:pt x="364" y="938"/>
                    <a:pt x="364" y="938"/>
                    <a:pt x="364" y="938"/>
                  </a:cubicBezTo>
                  <a:cubicBezTo>
                    <a:pt x="367" y="945"/>
                    <a:pt x="367" y="945"/>
                    <a:pt x="367" y="945"/>
                  </a:cubicBezTo>
                  <a:cubicBezTo>
                    <a:pt x="369" y="952"/>
                    <a:pt x="369" y="952"/>
                    <a:pt x="369" y="952"/>
                  </a:cubicBezTo>
                  <a:cubicBezTo>
                    <a:pt x="367" y="958"/>
                    <a:pt x="367" y="958"/>
                    <a:pt x="367" y="958"/>
                  </a:cubicBezTo>
                  <a:cubicBezTo>
                    <a:pt x="368" y="963"/>
                    <a:pt x="368" y="963"/>
                    <a:pt x="368" y="963"/>
                  </a:cubicBezTo>
                  <a:cubicBezTo>
                    <a:pt x="368" y="967"/>
                    <a:pt x="368" y="967"/>
                    <a:pt x="368" y="967"/>
                  </a:cubicBezTo>
                  <a:cubicBezTo>
                    <a:pt x="353" y="984"/>
                    <a:pt x="353" y="984"/>
                    <a:pt x="353" y="984"/>
                  </a:cubicBezTo>
                  <a:cubicBezTo>
                    <a:pt x="348" y="992"/>
                    <a:pt x="348" y="992"/>
                    <a:pt x="348" y="992"/>
                  </a:cubicBezTo>
                  <a:cubicBezTo>
                    <a:pt x="346" y="1002"/>
                    <a:pt x="346" y="1002"/>
                    <a:pt x="346" y="1002"/>
                  </a:cubicBezTo>
                  <a:cubicBezTo>
                    <a:pt x="345" y="1014"/>
                    <a:pt x="345" y="1014"/>
                    <a:pt x="345" y="1014"/>
                  </a:cubicBezTo>
                  <a:cubicBezTo>
                    <a:pt x="341" y="1019"/>
                    <a:pt x="341" y="1019"/>
                    <a:pt x="341" y="1019"/>
                  </a:cubicBezTo>
                  <a:cubicBezTo>
                    <a:pt x="334" y="1017"/>
                    <a:pt x="334" y="1017"/>
                    <a:pt x="334" y="1017"/>
                  </a:cubicBezTo>
                  <a:cubicBezTo>
                    <a:pt x="328" y="1010"/>
                    <a:pt x="328" y="1010"/>
                    <a:pt x="328" y="1010"/>
                  </a:cubicBezTo>
                  <a:cubicBezTo>
                    <a:pt x="323" y="1003"/>
                    <a:pt x="323" y="1003"/>
                    <a:pt x="323" y="1003"/>
                  </a:cubicBezTo>
                  <a:cubicBezTo>
                    <a:pt x="318" y="1000"/>
                    <a:pt x="318" y="1000"/>
                    <a:pt x="318" y="1000"/>
                  </a:cubicBezTo>
                  <a:cubicBezTo>
                    <a:pt x="312" y="1006"/>
                    <a:pt x="312" y="1006"/>
                    <a:pt x="312" y="1006"/>
                  </a:cubicBezTo>
                  <a:cubicBezTo>
                    <a:pt x="297" y="1038"/>
                    <a:pt x="297" y="1038"/>
                    <a:pt x="297" y="1038"/>
                  </a:cubicBezTo>
                  <a:cubicBezTo>
                    <a:pt x="296" y="1042"/>
                    <a:pt x="296" y="1042"/>
                    <a:pt x="296" y="1042"/>
                  </a:cubicBezTo>
                  <a:cubicBezTo>
                    <a:pt x="341" y="1051"/>
                    <a:pt x="341" y="1051"/>
                    <a:pt x="341" y="1051"/>
                  </a:cubicBezTo>
                  <a:cubicBezTo>
                    <a:pt x="342" y="1051"/>
                    <a:pt x="342" y="1051"/>
                    <a:pt x="342" y="1051"/>
                  </a:cubicBezTo>
                  <a:cubicBezTo>
                    <a:pt x="342" y="1052"/>
                    <a:pt x="342" y="1052"/>
                    <a:pt x="342" y="1052"/>
                  </a:cubicBezTo>
                  <a:cubicBezTo>
                    <a:pt x="342" y="1054"/>
                    <a:pt x="342" y="1054"/>
                    <a:pt x="342" y="1054"/>
                  </a:cubicBezTo>
                  <a:cubicBezTo>
                    <a:pt x="342" y="1055"/>
                    <a:pt x="342" y="1055"/>
                    <a:pt x="342" y="1055"/>
                  </a:cubicBezTo>
                  <a:cubicBezTo>
                    <a:pt x="342" y="1057"/>
                    <a:pt x="342" y="1057"/>
                    <a:pt x="342" y="1057"/>
                  </a:cubicBezTo>
                  <a:cubicBezTo>
                    <a:pt x="341" y="1059"/>
                    <a:pt x="341" y="1059"/>
                    <a:pt x="341" y="1059"/>
                  </a:cubicBezTo>
                  <a:cubicBezTo>
                    <a:pt x="340" y="1060"/>
                    <a:pt x="340" y="1060"/>
                    <a:pt x="340" y="1060"/>
                  </a:cubicBezTo>
                  <a:cubicBezTo>
                    <a:pt x="346" y="1062"/>
                    <a:pt x="346" y="1062"/>
                    <a:pt x="346" y="1062"/>
                  </a:cubicBezTo>
                  <a:cubicBezTo>
                    <a:pt x="341" y="1079"/>
                    <a:pt x="341" y="1079"/>
                    <a:pt x="341" y="1079"/>
                  </a:cubicBezTo>
                  <a:cubicBezTo>
                    <a:pt x="391" y="1062"/>
                    <a:pt x="391" y="1062"/>
                    <a:pt x="391" y="1062"/>
                  </a:cubicBezTo>
                  <a:cubicBezTo>
                    <a:pt x="416" y="1057"/>
                    <a:pt x="416" y="1057"/>
                    <a:pt x="416" y="1057"/>
                  </a:cubicBezTo>
                  <a:cubicBezTo>
                    <a:pt x="455" y="1056"/>
                    <a:pt x="455" y="1056"/>
                    <a:pt x="455" y="1056"/>
                  </a:cubicBezTo>
                  <a:cubicBezTo>
                    <a:pt x="506" y="1055"/>
                    <a:pt x="506" y="1055"/>
                    <a:pt x="506" y="1055"/>
                  </a:cubicBezTo>
                  <a:cubicBezTo>
                    <a:pt x="519" y="1062"/>
                    <a:pt x="519" y="1062"/>
                    <a:pt x="519" y="1062"/>
                  </a:cubicBezTo>
                  <a:cubicBezTo>
                    <a:pt x="524" y="1062"/>
                    <a:pt x="524" y="1062"/>
                    <a:pt x="524" y="1062"/>
                  </a:cubicBezTo>
                  <a:cubicBezTo>
                    <a:pt x="531" y="1062"/>
                    <a:pt x="531" y="1062"/>
                    <a:pt x="531" y="1062"/>
                  </a:cubicBezTo>
                  <a:cubicBezTo>
                    <a:pt x="533" y="1060"/>
                    <a:pt x="533" y="1060"/>
                    <a:pt x="533" y="1060"/>
                  </a:cubicBezTo>
                  <a:cubicBezTo>
                    <a:pt x="534" y="1056"/>
                    <a:pt x="534" y="1056"/>
                    <a:pt x="534" y="1056"/>
                  </a:cubicBezTo>
                  <a:cubicBezTo>
                    <a:pt x="534" y="1051"/>
                    <a:pt x="534" y="1051"/>
                    <a:pt x="534" y="1051"/>
                  </a:cubicBezTo>
                  <a:cubicBezTo>
                    <a:pt x="531" y="1049"/>
                    <a:pt x="531" y="1049"/>
                    <a:pt x="531" y="1049"/>
                  </a:cubicBezTo>
                  <a:cubicBezTo>
                    <a:pt x="528" y="1047"/>
                    <a:pt x="528" y="1047"/>
                    <a:pt x="528" y="1047"/>
                  </a:cubicBezTo>
                  <a:cubicBezTo>
                    <a:pt x="527" y="1043"/>
                    <a:pt x="527" y="1043"/>
                    <a:pt x="527" y="1043"/>
                  </a:cubicBezTo>
                  <a:cubicBezTo>
                    <a:pt x="526" y="1039"/>
                    <a:pt x="526" y="1039"/>
                    <a:pt x="526" y="1039"/>
                  </a:cubicBezTo>
                  <a:cubicBezTo>
                    <a:pt x="527" y="1035"/>
                    <a:pt x="527" y="1035"/>
                    <a:pt x="527" y="1035"/>
                  </a:cubicBezTo>
                  <a:cubicBezTo>
                    <a:pt x="528" y="1034"/>
                    <a:pt x="528" y="1034"/>
                    <a:pt x="528" y="1034"/>
                  </a:cubicBezTo>
                  <a:cubicBezTo>
                    <a:pt x="532" y="1028"/>
                    <a:pt x="532" y="1028"/>
                    <a:pt x="532" y="1028"/>
                  </a:cubicBezTo>
                  <a:cubicBezTo>
                    <a:pt x="534" y="1024"/>
                    <a:pt x="534" y="1024"/>
                    <a:pt x="534" y="1024"/>
                  </a:cubicBezTo>
                  <a:cubicBezTo>
                    <a:pt x="537" y="1020"/>
                    <a:pt x="537" y="1020"/>
                    <a:pt x="537" y="1020"/>
                  </a:cubicBezTo>
                  <a:cubicBezTo>
                    <a:pt x="538" y="1019"/>
                    <a:pt x="538" y="1019"/>
                    <a:pt x="538" y="1019"/>
                  </a:cubicBezTo>
                  <a:cubicBezTo>
                    <a:pt x="540" y="1020"/>
                    <a:pt x="540" y="1020"/>
                    <a:pt x="540" y="1020"/>
                  </a:cubicBezTo>
                  <a:cubicBezTo>
                    <a:pt x="549" y="1021"/>
                    <a:pt x="549" y="1021"/>
                    <a:pt x="549" y="1021"/>
                  </a:cubicBezTo>
                  <a:cubicBezTo>
                    <a:pt x="552" y="1023"/>
                    <a:pt x="552" y="1023"/>
                    <a:pt x="552" y="1023"/>
                  </a:cubicBezTo>
                  <a:cubicBezTo>
                    <a:pt x="554" y="1025"/>
                    <a:pt x="554" y="1025"/>
                    <a:pt x="554" y="1025"/>
                  </a:cubicBezTo>
                  <a:cubicBezTo>
                    <a:pt x="556" y="1026"/>
                    <a:pt x="556" y="1026"/>
                    <a:pt x="556" y="1026"/>
                  </a:cubicBezTo>
                  <a:cubicBezTo>
                    <a:pt x="557" y="1027"/>
                    <a:pt x="557" y="1027"/>
                    <a:pt x="557" y="1027"/>
                  </a:cubicBezTo>
                  <a:cubicBezTo>
                    <a:pt x="559" y="1031"/>
                    <a:pt x="559" y="1031"/>
                    <a:pt x="559" y="1031"/>
                  </a:cubicBezTo>
                  <a:cubicBezTo>
                    <a:pt x="560" y="1032"/>
                    <a:pt x="560" y="1032"/>
                    <a:pt x="560" y="1032"/>
                  </a:cubicBezTo>
                  <a:cubicBezTo>
                    <a:pt x="562" y="1032"/>
                    <a:pt x="562" y="1032"/>
                    <a:pt x="562" y="1032"/>
                  </a:cubicBezTo>
                  <a:cubicBezTo>
                    <a:pt x="567" y="1030"/>
                    <a:pt x="567" y="1030"/>
                    <a:pt x="567" y="1030"/>
                  </a:cubicBezTo>
                  <a:cubicBezTo>
                    <a:pt x="568" y="1029"/>
                    <a:pt x="568" y="1029"/>
                    <a:pt x="568" y="1029"/>
                  </a:cubicBezTo>
                  <a:cubicBezTo>
                    <a:pt x="581" y="1030"/>
                    <a:pt x="581" y="1030"/>
                    <a:pt x="581" y="1030"/>
                  </a:cubicBezTo>
                  <a:cubicBezTo>
                    <a:pt x="585" y="1032"/>
                    <a:pt x="585" y="1032"/>
                    <a:pt x="585" y="1032"/>
                  </a:cubicBezTo>
                  <a:cubicBezTo>
                    <a:pt x="586" y="1034"/>
                    <a:pt x="586" y="1034"/>
                    <a:pt x="586" y="1034"/>
                  </a:cubicBezTo>
                  <a:cubicBezTo>
                    <a:pt x="589" y="1038"/>
                    <a:pt x="589" y="1038"/>
                    <a:pt x="589" y="1038"/>
                  </a:cubicBezTo>
                  <a:cubicBezTo>
                    <a:pt x="592" y="1041"/>
                    <a:pt x="592" y="1041"/>
                    <a:pt x="592" y="1041"/>
                  </a:cubicBezTo>
                  <a:cubicBezTo>
                    <a:pt x="593" y="1039"/>
                    <a:pt x="593" y="1039"/>
                    <a:pt x="593" y="1039"/>
                  </a:cubicBezTo>
                  <a:cubicBezTo>
                    <a:pt x="594" y="1032"/>
                    <a:pt x="594" y="1032"/>
                    <a:pt x="594" y="1032"/>
                  </a:cubicBezTo>
                  <a:cubicBezTo>
                    <a:pt x="589" y="1028"/>
                    <a:pt x="589" y="1028"/>
                    <a:pt x="589" y="1028"/>
                  </a:cubicBezTo>
                  <a:cubicBezTo>
                    <a:pt x="586" y="1023"/>
                    <a:pt x="586" y="1023"/>
                    <a:pt x="586" y="1023"/>
                  </a:cubicBezTo>
                  <a:cubicBezTo>
                    <a:pt x="586" y="1019"/>
                    <a:pt x="586" y="1019"/>
                    <a:pt x="586" y="1019"/>
                  </a:cubicBezTo>
                  <a:cubicBezTo>
                    <a:pt x="586" y="1014"/>
                    <a:pt x="586" y="1014"/>
                    <a:pt x="586" y="1014"/>
                  </a:cubicBezTo>
                  <a:cubicBezTo>
                    <a:pt x="585" y="1009"/>
                    <a:pt x="585" y="1009"/>
                    <a:pt x="585" y="1009"/>
                  </a:cubicBezTo>
                  <a:cubicBezTo>
                    <a:pt x="584" y="1009"/>
                    <a:pt x="584" y="1009"/>
                    <a:pt x="584" y="1009"/>
                  </a:cubicBezTo>
                  <a:cubicBezTo>
                    <a:pt x="580" y="1008"/>
                    <a:pt x="580" y="1008"/>
                    <a:pt x="580" y="1008"/>
                  </a:cubicBezTo>
                  <a:cubicBezTo>
                    <a:pt x="579" y="1007"/>
                    <a:pt x="579" y="1007"/>
                    <a:pt x="579" y="1007"/>
                  </a:cubicBezTo>
                  <a:cubicBezTo>
                    <a:pt x="579" y="1005"/>
                    <a:pt x="579" y="1005"/>
                    <a:pt x="579" y="1005"/>
                  </a:cubicBezTo>
                  <a:cubicBezTo>
                    <a:pt x="580" y="1000"/>
                    <a:pt x="580" y="1000"/>
                    <a:pt x="580" y="1000"/>
                  </a:cubicBezTo>
                  <a:cubicBezTo>
                    <a:pt x="579" y="998"/>
                    <a:pt x="579" y="998"/>
                    <a:pt x="579" y="998"/>
                  </a:cubicBezTo>
                  <a:cubicBezTo>
                    <a:pt x="575" y="997"/>
                    <a:pt x="575" y="997"/>
                    <a:pt x="575" y="997"/>
                  </a:cubicBezTo>
                  <a:cubicBezTo>
                    <a:pt x="573" y="1000"/>
                    <a:pt x="573" y="1000"/>
                    <a:pt x="573" y="1000"/>
                  </a:cubicBezTo>
                  <a:cubicBezTo>
                    <a:pt x="571" y="1000"/>
                    <a:pt x="571" y="1000"/>
                    <a:pt x="571" y="1000"/>
                  </a:cubicBezTo>
                  <a:cubicBezTo>
                    <a:pt x="571" y="994"/>
                    <a:pt x="571" y="994"/>
                    <a:pt x="571" y="994"/>
                  </a:cubicBezTo>
                  <a:cubicBezTo>
                    <a:pt x="573" y="993"/>
                    <a:pt x="573" y="993"/>
                    <a:pt x="573" y="993"/>
                  </a:cubicBezTo>
                  <a:cubicBezTo>
                    <a:pt x="586" y="990"/>
                    <a:pt x="586" y="990"/>
                    <a:pt x="586" y="990"/>
                  </a:cubicBezTo>
                  <a:cubicBezTo>
                    <a:pt x="588" y="988"/>
                    <a:pt x="588" y="988"/>
                    <a:pt x="588" y="988"/>
                  </a:cubicBezTo>
                  <a:cubicBezTo>
                    <a:pt x="591" y="981"/>
                    <a:pt x="591" y="981"/>
                    <a:pt x="591" y="981"/>
                  </a:cubicBezTo>
                  <a:cubicBezTo>
                    <a:pt x="593" y="979"/>
                    <a:pt x="593" y="979"/>
                    <a:pt x="593" y="979"/>
                  </a:cubicBezTo>
                  <a:cubicBezTo>
                    <a:pt x="597" y="979"/>
                    <a:pt x="597" y="979"/>
                    <a:pt x="597" y="979"/>
                  </a:cubicBezTo>
                  <a:cubicBezTo>
                    <a:pt x="605" y="983"/>
                    <a:pt x="605" y="983"/>
                    <a:pt x="605" y="983"/>
                  </a:cubicBezTo>
                  <a:cubicBezTo>
                    <a:pt x="609" y="984"/>
                    <a:pt x="609" y="984"/>
                    <a:pt x="609" y="984"/>
                  </a:cubicBezTo>
                  <a:cubicBezTo>
                    <a:pt x="607" y="977"/>
                    <a:pt x="607" y="977"/>
                    <a:pt x="607" y="977"/>
                  </a:cubicBezTo>
                  <a:cubicBezTo>
                    <a:pt x="606" y="963"/>
                    <a:pt x="606" y="963"/>
                    <a:pt x="606" y="963"/>
                  </a:cubicBezTo>
                  <a:cubicBezTo>
                    <a:pt x="598" y="951"/>
                    <a:pt x="598" y="951"/>
                    <a:pt x="598" y="951"/>
                  </a:cubicBezTo>
                  <a:cubicBezTo>
                    <a:pt x="600" y="946"/>
                    <a:pt x="600" y="946"/>
                    <a:pt x="600" y="946"/>
                  </a:cubicBezTo>
                  <a:cubicBezTo>
                    <a:pt x="604" y="942"/>
                    <a:pt x="604" y="942"/>
                    <a:pt x="604" y="942"/>
                  </a:cubicBezTo>
                  <a:cubicBezTo>
                    <a:pt x="608" y="936"/>
                    <a:pt x="608" y="936"/>
                    <a:pt x="608" y="936"/>
                  </a:cubicBezTo>
                  <a:cubicBezTo>
                    <a:pt x="612" y="938"/>
                    <a:pt x="612" y="938"/>
                    <a:pt x="612" y="938"/>
                  </a:cubicBezTo>
                  <a:cubicBezTo>
                    <a:pt x="615" y="943"/>
                    <a:pt x="615" y="943"/>
                    <a:pt x="615" y="943"/>
                  </a:cubicBezTo>
                  <a:cubicBezTo>
                    <a:pt x="615" y="945"/>
                    <a:pt x="615" y="945"/>
                    <a:pt x="615" y="945"/>
                  </a:cubicBezTo>
                  <a:cubicBezTo>
                    <a:pt x="618" y="945"/>
                    <a:pt x="618" y="945"/>
                    <a:pt x="618" y="945"/>
                  </a:cubicBezTo>
                  <a:cubicBezTo>
                    <a:pt x="620" y="944"/>
                    <a:pt x="620" y="944"/>
                    <a:pt x="620" y="944"/>
                  </a:cubicBezTo>
                  <a:cubicBezTo>
                    <a:pt x="622" y="943"/>
                    <a:pt x="622" y="943"/>
                    <a:pt x="622" y="943"/>
                  </a:cubicBezTo>
                  <a:cubicBezTo>
                    <a:pt x="626" y="942"/>
                    <a:pt x="626" y="942"/>
                    <a:pt x="626" y="942"/>
                  </a:cubicBezTo>
                  <a:cubicBezTo>
                    <a:pt x="634" y="943"/>
                    <a:pt x="634" y="943"/>
                    <a:pt x="634" y="943"/>
                  </a:cubicBezTo>
                  <a:cubicBezTo>
                    <a:pt x="640" y="944"/>
                    <a:pt x="640" y="944"/>
                    <a:pt x="640" y="944"/>
                  </a:cubicBezTo>
                  <a:cubicBezTo>
                    <a:pt x="653" y="951"/>
                    <a:pt x="653" y="951"/>
                    <a:pt x="653" y="951"/>
                  </a:cubicBezTo>
                  <a:cubicBezTo>
                    <a:pt x="658" y="941"/>
                    <a:pt x="658" y="941"/>
                    <a:pt x="658" y="941"/>
                  </a:cubicBezTo>
                  <a:cubicBezTo>
                    <a:pt x="659" y="938"/>
                    <a:pt x="659" y="938"/>
                    <a:pt x="659" y="938"/>
                  </a:cubicBezTo>
                  <a:cubicBezTo>
                    <a:pt x="658" y="934"/>
                    <a:pt x="658" y="934"/>
                    <a:pt x="658" y="934"/>
                  </a:cubicBezTo>
                  <a:cubicBezTo>
                    <a:pt x="654" y="930"/>
                    <a:pt x="654" y="930"/>
                    <a:pt x="654" y="930"/>
                  </a:cubicBezTo>
                  <a:cubicBezTo>
                    <a:pt x="653" y="927"/>
                    <a:pt x="653" y="927"/>
                    <a:pt x="653" y="927"/>
                  </a:cubicBezTo>
                  <a:cubicBezTo>
                    <a:pt x="655" y="922"/>
                    <a:pt x="655" y="922"/>
                    <a:pt x="655" y="922"/>
                  </a:cubicBezTo>
                  <a:cubicBezTo>
                    <a:pt x="660" y="924"/>
                    <a:pt x="660" y="924"/>
                    <a:pt x="660" y="924"/>
                  </a:cubicBezTo>
                  <a:cubicBezTo>
                    <a:pt x="664" y="930"/>
                    <a:pt x="664" y="930"/>
                    <a:pt x="664" y="930"/>
                  </a:cubicBezTo>
                  <a:cubicBezTo>
                    <a:pt x="667" y="934"/>
                    <a:pt x="667" y="934"/>
                    <a:pt x="667" y="934"/>
                  </a:cubicBezTo>
                  <a:cubicBezTo>
                    <a:pt x="670" y="931"/>
                    <a:pt x="670" y="931"/>
                    <a:pt x="670" y="931"/>
                  </a:cubicBezTo>
                  <a:cubicBezTo>
                    <a:pt x="672" y="930"/>
                    <a:pt x="672" y="930"/>
                    <a:pt x="672" y="930"/>
                  </a:cubicBezTo>
                  <a:cubicBezTo>
                    <a:pt x="675" y="931"/>
                    <a:pt x="675" y="931"/>
                    <a:pt x="675" y="931"/>
                  </a:cubicBezTo>
                  <a:cubicBezTo>
                    <a:pt x="678" y="934"/>
                    <a:pt x="678" y="934"/>
                    <a:pt x="678" y="934"/>
                  </a:cubicBezTo>
                  <a:cubicBezTo>
                    <a:pt x="685" y="928"/>
                    <a:pt x="685" y="928"/>
                    <a:pt x="685" y="928"/>
                  </a:cubicBezTo>
                  <a:cubicBezTo>
                    <a:pt x="684" y="923"/>
                    <a:pt x="684" y="923"/>
                    <a:pt x="684" y="923"/>
                  </a:cubicBezTo>
                  <a:cubicBezTo>
                    <a:pt x="680" y="917"/>
                    <a:pt x="680" y="917"/>
                    <a:pt x="680" y="917"/>
                  </a:cubicBezTo>
                  <a:cubicBezTo>
                    <a:pt x="678" y="910"/>
                    <a:pt x="678" y="910"/>
                    <a:pt x="678" y="910"/>
                  </a:cubicBezTo>
                  <a:cubicBezTo>
                    <a:pt x="682" y="903"/>
                    <a:pt x="682" y="903"/>
                    <a:pt x="682" y="903"/>
                  </a:cubicBezTo>
                  <a:cubicBezTo>
                    <a:pt x="690" y="898"/>
                    <a:pt x="690" y="898"/>
                    <a:pt x="690" y="898"/>
                  </a:cubicBezTo>
                  <a:cubicBezTo>
                    <a:pt x="699" y="894"/>
                    <a:pt x="699" y="894"/>
                    <a:pt x="699" y="894"/>
                  </a:cubicBezTo>
                  <a:cubicBezTo>
                    <a:pt x="705" y="889"/>
                    <a:pt x="705" y="889"/>
                    <a:pt x="705" y="889"/>
                  </a:cubicBezTo>
                  <a:cubicBezTo>
                    <a:pt x="702" y="881"/>
                    <a:pt x="702" y="881"/>
                    <a:pt x="702" y="881"/>
                  </a:cubicBezTo>
                  <a:cubicBezTo>
                    <a:pt x="702" y="877"/>
                    <a:pt x="702" y="877"/>
                    <a:pt x="702" y="877"/>
                  </a:cubicBezTo>
                  <a:cubicBezTo>
                    <a:pt x="705" y="872"/>
                    <a:pt x="705" y="872"/>
                    <a:pt x="705" y="872"/>
                  </a:cubicBezTo>
                  <a:cubicBezTo>
                    <a:pt x="710" y="868"/>
                    <a:pt x="710" y="868"/>
                    <a:pt x="710" y="868"/>
                  </a:cubicBezTo>
                  <a:cubicBezTo>
                    <a:pt x="716" y="867"/>
                    <a:pt x="716" y="867"/>
                    <a:pt x="716" y="867"/>
                  </a:cubicBezTo>
                  <a:cubicBezTo>
                    <a:pt x="720" y="864"/>
                    <a:pt x="720" y="864"/>
                    <a:pt x="720" y="864"/>
                  </a:cubicBezTo>
                  <a:cubicBezTo>
                    <a:pt x="722" y="859"/>
                    <a:pt x="722" y="859"/>
                    <a:pt x="722" y="859"/>
                  </a:cubicBezTo>
                  <a:cubicBezTo>
                    <a:pt x="728" y="862"/>
                    <a:pt x="728" y="862"/>
                    <a:pt x="728" y="862"/>
                  </a:cubicBezTo>
                  <a:cubicBezTo>
                    <a:pt x="736" y="864"/>
                    <a:pt x="736" y="864"/>
                    <a:pt x="736" y="864"/>
                  </a:cubicBezTo>
                  <a:cubicBezTo>
                    <a:pt x="774" y="867"/>
                    <a:pt x="774" y="867"/>
                    <a:pt x="774" y="867"/>
                  </a:cubicBezTo>
                  <a:cubicBezTo>
                    <a:pt x="773" y="870"/>
                    <a:pt x="773" y="870"/>
                    <a:pt x="773" y="870"/>
                  </a:cubicBezTo>
                  <a:cubicBezTo>
                    <a:pt x="772" y="876"/>
                    <a:pt x="772" y="876"/>
                    <a:pt x="772" y="876"/>
                  </a:cubicBezTo>
                  <a:cubicBezTo>
                    <a:pt x="771" y="878"/>
                    <a:pt x="771" y="878"/>
                    <a:pt x="771" y="878"/>
                  </a:cubicBezTo>
                  <a:cubicBezTo>
                    <a:pt x="778" y="878"/>
                    <a:pt x="778" y="878"/>
                    <a:pt x="778" y="878"/>
                  </a:cubicBezTo>
                  <a:cubicBezTo>
                    <a:pt x="787" y="894"/>
                    <a:pt x="787" y="894"/>
                    <a:pt x="787" y="894"/>
                  </a:cubicBezTo>
                  <a:cubicBezTo>
                    <a:pt x="794" y="891"/>
                    <a:pt x="794" y="891"/>
                    <a:pt x="794" y="891"/>
                  </a:cubicBezTo>
                  <a:cubicBezTo>
                    <a:pt x="801" y="887"/>
                    <a:pt x="801" y="887"/>
                    <a:pt x="801" y="887"/>
                  </a:cubicBezTo>
                  <a:cubicBezTo>
                    <a:pt x="820" y="883"/>
                    <a:pt x="820" y="883"/>
                    <a:pt x="820" y="883"/>
                  </a:cubicBezTo>
                  <a:cubicBezTo>
                    <a:pt x="827" y="880"/>
                    <a:pt x="827" y="880"/>
                    <a:pt x="827" y="880"/>
                  </a:cubicBezTo>
                  <a:cubicBezTo>
                    <a:pt x="834" y="878"/>
                    <a:pt x="834" y="878"/>
                    <a:pt x="834" y="878"/>
                  </a:cubicBezTo>
                  <a:cubicBezTo>
                    <a:pt x="851" y="879"/>
                    <a:pt x="851" y="879"/>
                    <a:pt x="851" y="879"/>
                  </a:cubicBezTo>
                  <a:cubicBezTo>
                    <a:pt x="859" y="878"/>
                    <a:pt x="859" y="878"/>
                    <a:pt x="859" y="878"/>
                  </a:cubicBezTo>
                  <a:cubicBezTo>
                    <a:pt x="875" y="872"/>
                    <a:pt x="875" y="872"/>
                    <a:pt x="875" y="872"/>
                  </a:cubicBezTo>
                  <a:cubicBezTo>
                    <a:pt x="882" y="870"/>
                    <a:pt x="882" y="870"/>
                    <a:pt x="882" y="870"/>
                  </a:cubicBezTo>
                  <a:cubicBezTo>
                    <a:pt x="889" y="872"/>
                    <a:pt x="889" y="872"/>
                    <a:pt x="889" y="872"/>
                  </a:cubicBezTo>
                  <a:cubicBezTo>
                    <a:pt x="893" y="870"/>
                    <a:pt x="893" y="870"/>
                    <a:pt x="893" y="870"/>
                  </a:cubicBezTo>
                  <a:cubicBezTo>
                    <a:pt x="898" y="870"/>
                    <a:pt x="898" y="870"/>
                    <a:pt x="898" y="870"/>
                  </a:cubicBezTo>
                  <a:cubicBezTo>
                    <a:pt x="908" y="875"/>
                    <a:pt x="908" y="875"/>
                    <a:pt x="908" y="875"/>
                  </a:cubicBezTo>
                  <a:cubicBezTo>
                    <a:pt x="925" y="882"/>
                    <a:pt x="925" y="882"/>
                    <a:pt x="925" y="882"/>
                  </a:cubicBezTo>
                  <a:cubicBezTo>
                    <a:pt x="939" y="883"/>
                    <a:pt x="939" y="883"/>
                    <a:pt x="939" y="883"/>
                  </a:cubicBezTo>
                  <a:cubicBezTo>
                    <a:pt x="950" y="878"/>
                    <a:pt x="950" y="878"/>
                    <a:pt x="950" y="878"/>
                  </a:cubicBezTo>
                  <a:cubicBezTo>
                    <a:pt x="1005" y="822"/>
                    <a:pt x="1005" y="822"/>
                    <a:pt x="1005" y="822"/>
                  </a:cubicBezTo>
                  <a:cubicBezTo>
                    <a:pt x="1034" y="798"/>
                    <a:pt x="1034" y="798"/>
                    <a:pt x="1034" y="798"/>
                  </a:cubicBezTo>
                  <a:cubicBezTo>
                    <a:pt x="1056" y="786"/>
                    <a:pt x="1056" y="786"/>
                    <a:pt x="1056" y="786"/>
                  </a:cubicBezTo>
                  <a:cubicBezTo>
                    <a:pt x="1061" y="780"/>
                    <a:pt x="1061" y="780"/>
                    <a:pt x="1061" y="780"/>
                  </a:cubicBezTo>
                  <a:cubicBezTo>
                    <a:pt x="1062" y="777"/>
                    <a:pt x="1062" y="777"/>
                    <a:pt x="1062" y="777"/>
                  </a:cubicBezTo>
                  <a:cubicBezTo>
                    <a:pt x="1062" y="772"/>
                    <a:pt x="1062" y="772"/>
                    <a:pt x="1062" y="772"/>
                  </a:cubicBezTo>
                  <a:cubicBezTo>
                    <a:pt x="1062" y="765"/>
                    <a:pt x="1062" y="765"/>
                    <a:pt x="1062" y="765"/>
                  </a:cubicBezTo>
                  <a:cubicBezTo>
                    <a:pt x="1067" y="754"/>
                    <a:pt x="1067" y="754"/>
                    <a:pt x="1067" y="754"/>
                  </a:cubicBezTo>
                  <a:cubicBezTo>
                    <a:pt x="1082" y="736"/>
                    <a:pt x="1082" y="736"/>
                    <a:pt x="1082" y="736"/>
                  </a:cubicBezTo>
                  <a:cubicBezTo>
                    <a:pt x="1084" y="733"/>
                    <a:pt x="1084" y="733"/>
                    <a:pt x="1084" y="733"/>
                  </a:cubicBezTo>
                  <a:cubicBezTo>
                    <a:pt x="1082" y="734"/>
                    <a:pt x="1081" y="734"/>
                    <a:pt x="1081" y="734"/>
                  </a:cubicBezTo>
                  <a:lnTo>
                    <a:pt x="1099" y="684"/>
                  </a:lnTo>
                  <a:close/>
                </a:path>
              </a:pathLst>
            </a:custGeom>
            <a:solidFill>
              <a:srgbClr val="FFC000"/>
            </a:solid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sp macro="" textlink="">
          <xdr:nvSpPr>
            <xdr:cNvPr id="125" name="Freeform 19">
              <a:extLst>
                <a:ext uri="{FF2B5EF4-FFF2-40B4-BE49-F238E27FC236}">
                  <a16:creationId xmlns:a16="http://schemas.microsoft.com/office/drawing/2014/main" id="{00000000-0008-0000-0100-00007D000000}"/>
                </a:ext>
              </a:extLst>
            </xdr:cNvPr>
            <xdr:cNvSpPr>
              <a:spLocks/>
            </xdr:cNvSpPr>
          </xdr:nvSpPr>
          <xdr:spPr bwMode="auto">
            <a:xfrm>
              <a:off x="2638792" y="0"/>
              <a:ext cx="2573854" cy="1664741"/>
            </a:xfrm>
            <a:custGeom>
              <a:avLst/>
              <a:gdLst>
                <a:gd name="T0" fmla="*/ 776 w 1308"/>
                <a:gd name="T1" fmla="*/ 604 h 846"/>
                <a:gd name="T2" fmla="*/ 837 w 1308"/>
                <a:gd name="T3" fmla="*/ 597 h 846"/>
                <a:gd name="T4" fmla="*/ 848 w 1308"/>
                <a:gd name="T5" fmla="*/ 634 h 846"/>
                <a:gd name="T6" fmla="*/ 908 w 1308"/>
                <a:gd name="T7" fmla="*/ 714 h 846"/>
                <a:gd name="T8" fmla="*/ 990 w 1308"/>
                <a:gd name="T9" fmla="*/ 771 h 846"/>
                <a:gd name="T10" fmla="*/ 1041 w 1308"/>
                <a:gd name="T11" fmla="*/ 825 h 846"/>
                <a:gd name="T12" fmla="*/ 1043 w 1308"/>
                <a:gd name="T13" fmla="*/ 846 h 846"/>
                <a:gd name="T14" fmla="*/ 1086 w 1308"/>
                <a:gd name="T15" fmla="*/ 836 h 846"/>
                <a:gd name="T16" fmla="*/ 1123 w 1308"/>
                <a:gd name="T17" fmla="*/ 825 h 846"/>
                <a:gd name="T18" fmla="*/ 1184 w 1308"/>
                <a:gd name="T19" fmla="*/ 795 h 846"/>
                <a:gd name="T20" fmla="*/ 1191 w 1308"/>
                <a:gd name="T21" fmla="*/ 792 h 846"/>
                <a:gd name="T22" fmla="*/ 1191 w 1308"/>
                <a:gd name="T23" fmla="*/ 730 h 846"/>
                <a:gd name="T24" fmla="*/ 1236 w 1308"/>
                <a:gd name="T25" fmla="*/ 694 h 846"/>
                <a:gd name="T26" fmla="*/ 1272 w 1308"/>
                <a:gd name="T27" fmla="*/ 688 h 846"/>
                <a:gd name="T28" fmla="*/ 1290 w 1308"/>
                <a:gd name="T29" fmla="*/ 689 h 846"/>
                <a:gd name="T30" fmla="*/ 1295 w 1308"/>
                <a:gd name="T31" fmla="*/ 676 h 846"/>
                <a:gd name="T32" fmla="*/ 1221 w 1308"/>
                <a:gd name="T33" fmla="*/ 651 h 846"/>
                <a:gd name="T34" fmla="*/ 1183 w 1308"/>
                <a:gd name="T35" fmla="*/ 595 h 846"/>
                <a:gd name="T36" fmla="*/ 1123 w 1308"/>
                <a:gd name="T37" fmla="*/ 578 h 846"/>
                <a:gd name="T38" fmla="*/ 1111 w 1308"/>
                <a:gd name="T39" fmla="*/ 566 h 846"/>
                <a:gd name="T40" fmla="*/ 1110 w 1308"/>
                <a:gd name="T41" fmla="*/ 556 h 846"/>
                <a:gd name="T42" fmla="*/ 1039 w 1308"/>
                <a:gd name="T43" fmla="*/ 543 h 846"/>
                <a:gd name="T44" fmla="*/ 1045 w 1308"/>
                <a:gd name="T45" fmla="*/ 517 h 846"/>
                <a:gd name="T46" fmla="*/ 1016 w 1308"/>
                <a:gd name="T47" fmla="*/ 496 h 846"/>
                <a:gd name="T48" fmla="*/ 998 w 1308"/>
                <a:gd name="T49" fmla="*/ 473 h 846"/>
                <a:gd name="T50" fmla="*/ 990 w 1308"/>
                <a:gd name="T51" fmla="*/ 454 h 846"/>
                <a:gd name="T52" fmla="*/ 974 w 1308"/>
                <a:gd name="T53" fmla="*/ 438 h 846"/>
                <a:gd name="T54" fmla="*/ 960 w 1308"/>
                <a:gd name="T55" fmla="*/ 418 h 846"/>
                <a:gd name="T56" fmla="*/ 960 w 1308"/>
                <a:gd name="T57" fmla="*/ 401 h 846"/>
                <a:gd name="T58" fmla="*/ 951 w 1308"/>
                <a:gd name="T59" fmla="*/ 391 h 846"/>
                <a:gd name="T60" fmla="*/ 956 w 1308"/>
                <a:gd name="T61" fmla="*/ 360 h 846"/>
                <a:gd name="T62" fmla="*/ 965 w 1308"/>
                <a:gd name="T63" fmla="*/ 335 h 846"/>
                <a:gd name="T64" fmla="*/ 887 w 1308"/>
                <a:gd name="T65" fmla="*/ 251 h 846"/>
                <a:gd name="T66" fmla="*/ 896 w 1308"/>
                <a:gd name="T67" fmla="*/ 127 h 846"/>
                <a:gd name="T68" fmla="*/ 896 w 1308"/>
                <a:gd name="T69" fmla="*/ 82 h 846"/>
                <a:gd name="T70" fmla="*/ 748 w 1308"/>
                <a:gd name="T71" fmla="*/ 13 h 846"/>
                <a:gd name="T72" fmla="*/ 658 w 1308"/>
                <a:gd name="T73" fmla="*/ 31 h 846"/>
                <a:gd name="T74" fmla="*/ 631 w 1308"/>
                <a:gd name="T75" fmla="*/ 0 h 846"/>
                <a:gd name="T76" fmla="*/ 487 w 1308"/>
                <a:gd name="T77" fmla="*/ 34 h 846"/>
                <a:gd name="T78" fmla="*/ 303 w 1308"/>
                <a:gd name="T79" fmla="*/ 137 h 846"/>
                <a:gd name="T80" fmla="*/ 96 w 1308"/>
                <a:gd name="T81" fmla="*/ 239 h 846"/>
                <a:gd name="T82" fmla="*/ 31 w 1308"/>
                <a:gd name="T83" fmla="*/ 253 h 846"/>
                <a:gd name="T84" fmla="*/ 0 w 1308"/>
                <a:gd name="T85" fmla="*/ 366 h 846"/>
                <a:gd name="T86" fmla="*/ 85 w 1308"/>
                <a:gd name="T87" fmla="*/ 431 h 846"/>
                <a:gd name="T88" fmla="*/ 105 w 1308"/>
                <a:gd name="T89" fmla="*/ 509 h 846"/>
                <a:gd name="T90" fmla="*/ 167 w 1308"/>
                <a:gd name="T91" fmla="*/ 486 h 846"/>
                <a:gd name="T92" fmla="*/ 224 w 1308"/>
                <a:gd name="T93" fmla="*/ 495 h 846"/>
                <a:gd name="T94" fmla="*/ 291 w 1308"/>
                <a:gd name="T95" fmla="*/ 530 h 846"/>
                <a:gd name="T96" fmla="*/ 344 w 1308"/>
                <a:gd name="T97" fmla="*/ 525 h 846"/>
                <a:gd name="T98" fmla="*/ 431 w 1308"/>
                <a:gd name="T99" fmla="*/ 499 h 846"/>
                <a:gd name="T100" fmla="*/ 562 w 1308"/>
                <a:gd name="T101" fmla="*/ 441 h 846"/>
                <a:gd name="T102" fmla="*/ 576 w 1308"/>
                <a:gd name="T103" fmla="*/ 460 h 846"/>
                <a:gd name="T104" fmla="*/ 631 w 1308"/>
                <a:gd name="T105" fmla="*/ 501 h 846"/>
                <a:gd name="T106" fmla="*/ 659 w 1308"/>
                <a:gd name="T107" fmla="*/ 555 h 846"/>
                <a:gd name="T108" fmla="*/ 727 w 1308"/>
                <a:gd name="T109" fmla="*/ 581 h 846"/>
                <a:gd name="T110" fmla="*/ 725 w 1308"/>
                <a:gd name="T111" fmla="*/ 630 h 84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1308" h="846">
                  <a:moveTo>
                    <a:pt x="739" y="608"/>
                  </a:moveTo>
                  <a:lnTo>
                    <a:pt x="746" y="600"/>
                  </a:lnTo>
                  <a:lnTo>
                    <a:pt x="759" y="600"/>
                  </a:lnTo>
                  <a:lnTo>
                    <a:pt x="776" y="604"/>
                  </a:lnTo>
                  <a:lnTo>
                    <a:pt x="790" y="611"/>
                  </a:lnTo>
                  <a:lnTo>
                    <a:pt x="807" y="608"/>
                  </a:lnTo>
                  <a:lnTo>
                    <a:pt x="819" y="603"/>
                  </a:lnTo>
                  <a:lnTo>
                    <a:pt x="837" y="597"/>
                  </a:lnTo>
                  <a:lnTo>
                    <a:pt x="838" y="603"/>
                  </a:lnTo>
                  <a:lnTo>
                    <a:pt x="840" y="617"/>
                  </a:lnTo>
                  <a:lnTo>
                    <a:pt x="840" y="628"/>
                  </a:lnTo>
                  <a:lnTo>
                    <a:pt x="848" y="634"/>
                  </a:lnTo>
                  <a:lnTo>
                    <a:pt x="861" y="648"/>
                  </a:lnTo>
                  <a:lnTo>
                    <a:pt x="871" y="674"/>
                  </a:lnTo>
                  <a:lnTo>
                    <a:pt x="885" y="691"/>
                  </a:lnTo>
                  <a:lnTo>
                    <a:pt x="908" y="714"/>
                  </a:lnTo>
                  <a:lnTo>
                    <a:pt x="913" y="728"/>
                  </a:lnTo>
                  <a:lnTo>
                    <a:pt x="931" y="744"/>
                  </a:lnTo>
                  <a:lnTo>
                    <a:pt x="982" y="760"/>
                  </a:lnTo>
                  <a:lnTo>
                    <a:pt x="990" y="771"/>
                  </a:lnTo>
                  <a:lnTo>
                    <a:pt x="1002" y="782"/>
                  </a:lnTo>
                  <a:lnTo>
                    <a:pt x="1012" y="792"/>
                  </a:lnTo>
                  <a:lnTo>
                    <a:pt x="1025" y="810"/>
                  </a:lnTo>
                  <a:lnTo>
                    <a:pt x="1041" y="825"/>
                  </a:lnTo>
                  <a:lnTo>
                    <a:pt x="1045" y="837"/>
                  </a:lnTo>
                  <a:lnTo>
                    <a:pt x="1042" y="844"/>
                  </a:lnTo>
                  <a:lnTo>
                    <a:pt x="1037" y="845"/>
                  </a:lnTo>
                  <a:lnTo>
                    <a:pt x="1043" y="846"/>
                  </a:lnTo>
                  <a:lnTo>
                    <a:pt x="1053" y="844"/>
                  </a:lnTo>
                  <a:lnTo>
                    <a:pt x="1061" y="838"/>
                  </a:lnTo>
                  <a:lnTo>
                    <a:pt x="1072" y="841"/>
                  </a:lnTo>
                  <a:lnTo>
                    <a:pt x="1086" y="836"/>
                  </a:lnTo>
                  <a:lnTo>
                    <a:pt x="1096" y="840"/>
                  </a:lnTo>
                  <a:lnTo>
                    <a:pt x="1107" y="841"/>
                  </a:lnTo>
                  <a:lnTo>
                    <a:pt x="1116" y="834"/>
                  </a:lnTo>
                  <a:lnTo>
                    <a:pt x="1123" y="825"/>
                  </a:lnTo>
                  <a:lnTo>
                    <a:pt x="1134" y="826"/>
                  </a:lnTo>
                  <a:lnTo>
                    <a:pt x="1141" y="821"/>
                  </a:lnTo>
                  <a:lnTo>
                    <a:pt x="1148" y="815"/>
                  </a:lnTo>
                  <a:lnTo>
                    <a:pt x="1184" y="795"/>
                  </a:lnTo>
                  <a:lnTo>
                    <a:pt x="1191" y="792"/>
                  </a:lnTo>
                  <a:lnTo>
                    <a:pt x="1190" y="792"/>
                  </a:lnTo>
                  <a:lnTo>
                    <a:pt x="1191" y="792"/>
                  </a:lnTo>
                  <a:lnTo>
                    <a:pt x="1191" y="792"/>
                  </a:lnTo>
                  <a:lnTo>
                    <a:pt x="1191" y="792"/>
                  </a:lnTo>
                  <a:lnTo>
                    <a:pt x="1192" y="793"/>
                  </a:lnTo>
                  <a:lnTo>
                    <a:pt x="1191" y="767"/>
                  </a:lnTo>
                  <a:lnTo>
                    <a:pt x="1191" y="730"/>
                  </a:lnTo>
                  <a:lnTo>
                    <a:pt x="1191" y="696"/>
                  </a:lnTo>
                  <a:lnTo>
                    <a:pt x="1197" y="680"/>
                  </a:lnTo>
                  <a:lnTo>
                    <a:pt x="1205" y="681"/>
                  </a:lnTo>
                  <a:lnTo>
                    <a:pt x="1236" y="694"/>
                  </a:lnTo>
                  <a:lnTo>
                    <a:pt x="1256" y="699"/>
                  </a:lnTo>
                  <a:lnTo>
                    <a:pt x="1265" y="703"/>
                  </a:lnTo>
                  <a:lnTo>
                    <a:pt x="1268" y="702"/>
                  </a:lnTo>
                  <a:lnTo>
                    <a:pt x="1272" y="688"/>
                  </a:lnTo>
                  <a:lnTo>
                    <a:pt x="1274" y="684"/>
                  </a:lnTo>
                  <a:lnTo>
                    <a:pt x="1276" y="682"/>
                  </a:lnTo>
                  <a:lnTo>
                    <a:pt x="1283" y="684"/>
                  </a:lnTo>
                  <a:lnTo>
                    <a:pt x="1290" y="689"/>
                  </a:lnTo>
                  <a:lnTo>
                    <a:pt x="1297" y="693"/>
                  </a:lnTo>
                  <a:lnTo>
                    <a:pt x="1308" y="689"/>
                  </a:lnTo>
                  <a:lnTo>
                    <a:pt x="1300" y="680"/>
                  </a:lnTo>
                  <a:lnTo>
                    <a:pt x="1295" y="676"/>
                  </a:lnTo>
                  <a:lnTo>
                    <a:pt x="1288" y="675"/>
                  </a:lnTo>
                  <a:lnTo>
                    <a:pt x="1271" y="673"/>
                  </a:lnTo>
                  <a:lnTo>
                    <a:pt x="1264" y="671"/>
                  </a:lnTo>
                  <a:lnTo>
                    <a:pt x="1221" y="651"/>
                  </a:lnTo>
                  <a:lnTo>
                    <a:pt x="1209" y="641"/>
                  </a:lnTo>
                  <a:lnTo>
                    <a:pt x="1202" y="630"/>
                  </a:lnTo>
                  <a:lnTo>
                    <a:pt x="1199" y="611"/>
                  </a:lnTo>
                  <a:lnTo>
                    <a:pt x="1183" y="595"/>
                  </a:lnTo>
                  <a:lnTo>
                    <a:pt x="1163" y="582"/>
                  </a:lnTo>
                  <a:lnTo>
                    <a:pt x="1144" y="577"/>
                  </a:lnTo>
                  <a:lnTo>
                    <a:pt x="1130" y="578"/>
                  </a:lnTo>
                  <a:lnTo>
                    <a:pt x="1123" y="578"/>
                  </a:lnTo>
                  <a:lnTo>
                    <a:pt x="1115" y="574"/>
                  </a:lnTo>
                  <a:lnTo>
                    <a:pt x="1111" y="569"/>
                  </a:lnTo>
                  <a:lnTo>
                    <a:pt x="1110" y="567"/>
                  </a:lnTo>
                  <a:lnTo>
                    <a:pt x="1111" y="566"/>
                  </a:lnTo>
                  <a:lnTo>
                    <a:pt x="1112" y="564"/>
                  </a:lnTo>
                  <a:lnTo>
                    <a:pt x="1111" y="562"/>
                  </a:lnTo>
                  <a:lnTo>
                    <a:pt x="1111" y="558"/>
                  </a:lnTo>
                  <a:lnTo>
                    <a:pt x="1110" y="556"/>
                  </a:lnTo>
                  <a:lnTo>
                    <a:pt x="1106" y="555"/>
                  </a:lnTo>
                  <a:lnTo>
                    <a:pt x="1055" y="556"/>
                  </a:lnTo>
                  <a:lnTo>
                    <a:pt x="1045" y="553"/>
                  </a:lnTo>
                  <a:lnTo>
                    <a:pt x="1039" y="543"/>
                  </a:lnTo>
                  <a:lnTo>
                    <a:pt x="1041" y="536"/>
                  </a:lnTo>
                  <a:lnTo>
                    <a:pt x="1045" y="529"/>
                  </a:lnTo>
                  <a:lnTo>
                    <a:pt x="1047" y="521"/>
                  </a:lnTo>
                  <a:lnTo>
                    <a:pt x="1045" y="517"/>
                  </a:lnTo>
                  <a:lnTo>
                    <a:pt x="1037" y="515"/>
                  </a:lnTo>
                  <a:lnTo>
                    <a:pt x="1032" y="510"/>
                  </a:lnTo>
                  <a:lnTo>
                    <a:pt x="1028" y="505"/>
                  </a:lnTo>
                  <a:lnTo>
                    <a:pt x="1016" y="496"/>
                  </a:lnTo>
                  <a:lnTo>
                    <a:pt x="1010" y="491"/>
                  </a:lnTo>
                  <a:lnTo>
                    <a:pt x="1005" y="484"/>
                  </a:lnTo>
                  <a:lnTo>
                    <a:pt x="1002" y="477"/>
                  </a:lnTo>
                  <a:lnTo>
                    <a:pt x="998" y="473"/>
                  </a:lnTo>
                  <a:lnTo>
                    <a:pt x="990" y="468"/>
                  </a:lnTo>
                  <a:lnTo>
                    <a:pt x="988" y="465"/>
                  </a:lnTo>
                  <a:lnTo>
                    <a:pt x="987" y="460"/>
                  </a:lnTo>
                  <a:lnTo>
                    <a:pt x="990" y="454"/>
                  </a:lnTo>
                  <a:lnTo>
                    <a:pt x="991" y="451"/>
                  </a:lnTo>
                  <a:lnTo>
                    <a:pt x="986" y="446"/>
                  </a:lnTo>
                  <a:lnTo>
                    <a:pt x="980" y="442"/>
                  </a:lnTo>
                  <a:lnTo>
                    <a:pt x="974" y="438"/>
                  </a:lnTo>
                  <a:lnTo>
                    <a:pt x="971" y="431"/>
                  </a:lnTo>
                  <a:lnTo>
                    <a:pt x="970" y="423"/>
                  </a:lnTo>
                  <a:lnTo>
                    <a:pt x="965" y="421"/>
                  </a:lnTo>
                  <a:lnTo>
                    <a:pt x="960" y="418"/>
                  </a:lnTo>
                  <a:lnTo>
                    <a:pt x="957" y="414"/>
                  </a:lnTo>
                  <a:lnTo>
                    <a:pt x="957" y="410"/>
                  </a:lnTo>
                  <a:lnTo>
                    <a:pt x="960" y="404"/>
                  </a:lnTo>
                  <a:lnTo>
                    <a:pt x="960" y="401"/>
                  </a:lnTo>
                  <a:lnTo>
                    <a:pt x="959" y="398"/>
                  </a:lnTo>
                  <a:lnTo>
                    <a:pt x="957" y="396"/>
                  </a:lnTo>
                  <a:lnTo>
                    <a:pt x="954" y="394"/>
                  </a:lnTo>
                  <a:lnTo>
                    <a:pt x="951" y="391"/>
                  </a:lnTo>
                  <a:lnTo>
                    <a:pt x="947" y="384"/>
                  </a:lnTo>
                  <a:lnTo>
                    <a:pt x="945" y="380"/>
                  </a:lnTo>
                  <a:lnTo>
                    <a:pt x="946" y="375"/>
                  </a:lnTo>
                  <a:lnTo>
                    <a:pt x="956" y="360"/>
                  </a:lnTo>
                  <a:lnTo>
                    <a:pt x="958" y="355"/>
                  </a:lnTo>
                  <a:lnTo>
                    <a:pt x="960" y="344"/>
                  </a:lnTo>
                  <a:lnTo>
                    <a:pt x="961" y="340"/>
                  </a:lnTo>
                  <a:lnTo>
                    <a:pt x="965" y="335"/>
                  </a:lnTo>
                  <a:lnTo>
                    <a:pt x="966" y="332"/>
                  </a:lnTo>
                  <a:lnTo>
                    <a:pt x="965" y="329"/>
                  </a:lnTo>
                  <a:lnTo>
                    <a:pt x="947" y="307"/>
                  </a:lnTo>
                  <a:lnTo>
                    <a:pt x="887" y="251"/>
                  </a:lnTo>
                  <a:lnTo>
                    <a:pt x="875" y="233"/>
                  </a:lnTo>
                  <a:lnTo>
                    <a:pt x="872" y="212"/>
                  </a:lnTo>
                  <a:lnTo>
                    <a:pt x="899" y="139"/>
                  </a:lnTo>
                  <a:lnTo>
                    <a:pt x="896" y="127"/>
                  </a:lnTo>
                  <a:lnTo>
                    <a:pt x="885" y="104"/>
                  </a:lnTo>
                  <a:lnTo>
                    <a:pt x="885" y="93"/>
                  </a:lnTo>
                  <a:lnTo>
                    <a:pt x="890" y="87"/>
                  </a:lnTo>
                  <a:lnTo>
                    <a:pt x="896" y="82"/>
                  </a:lnTo>
                  <a:lnTo>
                    <a:pt x="899" y="77"/>
                  </a:lnTo>
                  <a:lnTo>
                    <a:pt x="898" y="67"/>
                  </a:lnTo>
                  <a:lnTo>
                    <a:pt x="800" y="34"/>
                  </a:lnTo>
                  <a:lnTo>
                    <a:pt x="748" y="13"/>
                  </a:lnTo>
                  <a:lnTo>
                    <a:pt x="720" y="6"/>
                  </a:lnTo>
                  <a:lnTo>
                    <a:pt x="696" y="11"/>
                  </a:lnTo>
                  <a:lnTo>
                    <a:pt x="672" y="25"/>
                  </a:lnTo>
                  <a:lnTo>
                    <a:pt x="658" y="31"/>
                  </a:lnTo>
                  <a:lnTo>
                    <a:pt x="647" y="31"/>
                  </a:lnTo>
                  <a:lnTo>
                    <a:pt x="643" y="26"/>
                  </a:lnTo>
                  <a:lnTo>
                    <a:pt x="633" y="2"/>
                  </a:lnTo>
                  <a:lnTo>
                    <a:pt x="631" y="0"/>
                  </a:lnTo>
                  <a:lnTo>
                    <a:pt x="532" y="1"/>
                  </a:lnTo>
                  <a:lnTo>
                    <a:pt x="519" y="5"/>
                  </a:lnTo>
                  <a:lnTo>
                    <a:pt x="508" y="13"/>
                  </a:lnTo>
                  <a:lnTo>
                    <a:pt x="487" y="34"/>
                  </a:lnTo>
                  <a:lnTo>
                    <a:pt x="406" y="104"/>
                  </a:lnTo>
                  <a:lnTo>
                    <a:pt x="392" y="113"/>
                  </a:lnTo>
                  <a:lnTo>
                    <a:pt x="377" y="120"/>
                  </a:lnTo>
                  <a:lnTo>
                    <a:pt x="303" y="137"/>
                  </a:lnTo>
                  <a:lnTo>
                    <a:pt x="286" y="145"/>
                  </a:lnTo>
                  <a:lnTo>
                    <a:pt x="151" y="233"/>
                  </a:lnTo>
                  <a:lnTo>
                    <a:pt x="123" y="238"/>
                  </a:lnTo>
                  <a:lnTo>
                    <a:pt x="96" y="239"/>
                  </a:lnTo>
                  <a:lnTo>
                    <a:pt x="64" y="237"/>
                  </a:lnTo>
                  <a:lnTo>
                    <a:pt x="45" y="238"/>
                  </a:lnTo>
                  <a:lnTo>
                    <a:pt x="34" y="242"/>
                  </a:lnTo>
                  <a:lnTo>
                    <a:pt x="31" y="253"/>
                  </a:lnTo>
                  <a:lnTo>
                    <a:pt x="24" y="350"/>
                  </a:lnTo>
                  <a:lnTo>
                    <a:pt x="22" y="354"/>
                  </a:lnTo>
                  <a:lnTo>
                    <a:pt x="19" y="357"/>
                  </a:lnTo>
                  <a:lnTo>
                    <a:pt x="0" y="366"/>
                  </a:lnTo>
                  <a:lnTo>
                    <a:pt x="17" y="388"/>
                  </a:lnTo>
                  <a:lnTo>
                    <a:pt x="29" y="395"/>
                  </a:lnTo>
                  <a:lnTo>
                    <a:pt x="62" y="420"/>
                  </a:lnTo>
                  <a:lnTo>
                    <a:pt x="85" y="431"/>
                  </a:lnTo>
                  <a:lnTo>
                    <a:pt x="85" y="438"/>
                  </a:lnTo>
                  <a:lnTo>
                    <a:pt x="83" y="454"/>
                  </a:lnTo>
                  <a:lnTo>
                    <a:pt x="84" y="470"/>
                  </a:lnTo>
                  <a:lnTo>
                    <a:pt x="105" y="509"/>
                  </a:lnTo>
                  <a:lnTo>
                    <a:pt x="118" y="524"/>
                  </a:lnTo>
                  <a:lnTo>
                    <a:pt x="131" y="536"/>
                  </a:lnTo>
                  <a:lnTo>
                    <a:pt x="151" y="498"/>
                  </a:lnTo>
                  <a:lnTo>
                    <a:pt x="167" y="486"/>
                  </a:lnTo>
                  <a:lnTo>
                    <a:pt x="183" y="484"/>
                  </a:lnTo>
                  <a:lnTo>
                    <a:pt x="214" y="468"/>
                  </a:lnTo>
                  <a:lnTo>
                    <a:pt x="219" y="476"/>
                  </a:lnTo>
                  <a:lnTo>
                    <a:pt x="224" y="495"/>
                  </a:lnTo>
                  <a:lnTo>
                    <a:pt x="239" y="512"/>
                  </a:lnTo>
                  <a:lnTo>
                    <a:pt x="260" y="522"/>
                  </a:lnTo>
                  <a:lnTo>
                    <a:pt x="279" y="527"/>
                  </a:lnTo>
                  <a:lnTo>
                    <a:pt x="291" y="530"/>
                  </a:lnTo>
                  <a:lnTo>
                    <a:pt x="293" y="532"/>
                  </a:lnTo>
                  <a:lnTo>
                    <a:pt x="309" y="531"/>
                  </a:lnTo>
                  <a:lnTo>
                    <a:pt x="326" y="527"/>
                  </a:lnTo>
                  <a:lnTo>
                    <a:pt x="344" y="525"/>
                  </a:lnTo>
                  <a:lnTo>
                    <a:pt x="363" y="524"/>
                  </a:lnTo>
                  <a:lnTo>
                    <a:pt x="394" y="512"/>
                  </a:lnTo>
                  <a:lnTo>
                    <a:pt x="402" y="514"/>
                  </a:lnTo>
                  <a:lnTo>
                    <a:pt x="431" y="499"/>
                  </a:lnTo>
                  <a:lnTo>
                    <a:pt x="480" y="489"/>
                  </a:lnTo>
                  <a:lnTo>
                    <a:pt x="536" y="460"/>
                  </a:lnTo>
                  <a:lnTo>
                    <a:pt x="556" y="441"/>
                  </a:lnTo>
                  <a:lnTo>
                    <a:pt x="562" y="441"/>
                  </a:lnTo>
                  <a:lnTo>
                    <a:pt x="564" y="445"/>
                  </a:lnTo>
                  <a:lnTo>
                    <a:pt x="567" y="452"/>
                  </a:lnTo>
                  <a:lnTo>
                    <a:pt x="573" y="457"/>
                  </a:lnTo>
                  <a:lnTo>
                    <a:pt x="576" y="460"/>
                  </a:lnTo>
                  <a:lnTo>
                    <a:pt x="583" y="462"/>
                  </a:lnTo>
                  <a:lnTo>
                    <a:pt x="597" y="469"/>
                  </a:lnTo>
                  <a:lnTo>
                    <a:pt x="608" y="478"/>
                  </a:lnTo>
                  <a:lnTo>
                    <a:pt x="631" y="501"/>
                  </a:lnTo>
                  <a:lnTo>
                    <a:pt x="636" y="515"/>
                  </a:lnTo>
                  <a:lnTo>
                    <a:pt x="639" y="532"/>
                  </a:lnTo>
                  <a:lnTo>
                    <a:pt x="648" y="546"/>
                  </a:lnTo>
                  <a:lnTo>
                    <a:pt x="659" y="555"/>
                  </a:lnTo>
                  <a:lnTo>
                    <a:pt x="670" y="567"/>
                  </a:lnTo>
                  <a:lnTo>
                    <a:pt x="684" y="575"/>
                  </a:lnTo>
                  <a:lnTo>
                    <a:pt x="710" y="577"/>
                  </a:lnTo>
                  <a:lnTo>
                    <a:pt x="727" y="581"/>
                  </a:lnTo>
                  <a:lnTo>
                    <a:pt x="726" y="593"/>
                  </a:lnTo>
                  <a:lnTo>
                    <a:pt x="719" y="603"/>
                  </a:lnTo>
                  <a:lnTo>
                    <a:pt x="717" y="615"/>
                  </a:lnTo>
                  <a:lnTo>
                    <a:pt x="725" y="630"/>
                  </a:lnTo>
                  <a:lnTo>
                    <a:pt x="731" y="623"/>
                  </a:lnTo>
                  <a:lnTo>
                    <a:pt x="739" y="608"/>
                  </a:lnTo>
                  <a:close/>
                </a:path>
              </a:pathLst>
            </a:custGeom>
            <a:solidFill>
              <a:srgbClr val="FF0000"/>
            </a:solidFill>
            <a:ln w="9525">
              <a:solidFill>
                <a:schemeClr val="bg2"/>
              </a:solidFill>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grpSp>
      <xdr:grpSp>
        <xdr:nvGrpSpPr>
          <xdr:cNvPr id="102" name="Group 101">
            <a:extLst>
              <a:ext uri="{FF2B5EF4-FFF2-40B4-BE49-F238E27FC236}">
                <a16:creationId xmlns:a16="http://schemas.microsoft.com/office/drawing/2014/main" id="{00000000-0008-0000-0100-000066000000}"/>
              </a:ext>
            </a:extLst>
          </xdr:cNvPr>
          <xdr:cNvGrpSpPr/>
        </xdr:nvGrpSpPr>
        <xdr:grpSpPr>
          <a:xfrm>
            <a:off x="5787914" y="4148085"/>
            <a:ext cx="2119406" cy="179913"/>
            <a:chOff x="5799347" y="4034420"/>
            <a:chExt cx="2119406" cy="179913"/>
          </a:xfrm>
        </xdr:grpSpPr>
        <xdr:sp macro="" textlink="">
          <xdr:nvSpPr>
            <xdr:cNvPr id="109" name="TextBox 26">
              <a:extLst>
                <a:ext uri="{FF2B5EF4-FFF2-40B4-BE49-F238E27FC236}">
                  <a16:creationId xmlns:a16="http://schemas.microsoft.com/office/drawing/2014/main" id="{00000000-0008-0000-0100-00006D000000}"/>
                </a:ext>
              </a:extLst>
            </xdr:cNvPr>
            <xdr:cNvSpPr txBox="1"/>
          </xdr:nvSpPr>
          <xdr:spPr>
            <a:xfrm>
              <a:off x="5951295" y="4034420"/>
              <a:ext cx="1967458" cy="179913"/>
            </a:xfrm>
            <a:prstGeom prst="rect">
              <a:avLst/>
            </a:prstGeom>
            <a:noFill/>
          </xdr:spPr>
          <xdr:txBody>
            <a:bodyPr wrap="square" rtlCol="0">
              <a:spAutoFit/>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r>
                <a:rPr lang="fr-FR" sz="600"/>
                <a:t>Zone avec un niveau d'investissement très faible</a:t>
              </a:r>
            </a:p>
          </xdr:txBody>
        </xdr:sp>
        <xdr:sp macro="" textlink="">
          <xdr:nvSpPr>
            <xdr:cNvPr id="110" name="Rectangle 109">
              <a:extLst>
                <a:ext uri="{FF2B5EF4-FFF2-40B4-BE49-F238E27FC236}">
                  <a16:creationId xmlns:a16="http://schemas.microsoft.com/office/drawing/2014/main" id="{00000000-0008-0000-0100-00006E000000}"/>
                </a:ext>
              </a:extLst>
            </xdr:cNvPr>
            <xdr:cNvSpPr/>
          </xdr:nvSpPr>
          <xdr:spPr>
            <a:xfrm>
              <a:off x="5799347" y="4096348"/>
              <a:ext cx="152400" cy="76200"/>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1218987" rtl="0" eaLnBrk="1" latinLnBrk="0" hangingPunct="1">
                <a:defRPr sz="2400" kern="1200">
                  <a:solidFill>
                    <a:schemeClr val="lt1"/>
                  </a:solidFill>
                  <a:latin typeface="+mn-lt"/>
                  <a:ea typeface="+mn-ea"/>
                  <a:cs typeface="+mn-cs"/>
                </a:defRPr>
              </a:lvl1pPr>
              <a:lvl2pPr marL="609493" algn="l" defTabSz="1218987" rtl="0" eaLnBrk="1" latinLnBrk="0" hangingPunct="1">
                <a:defRPr sz="2400" kern="1200">
                  <a:solidFill>
                    <a:schemeClr val="lt1"/>
                  </a:solidFill>
                  <a:latin typeface="+mn-lt"/>
                  <a:ea typeface="+mn-ea"/>
                  <a:cs typeface="+mn-cs"/>
                </a:defRPr>
              </a:lvl2pPr>
              <a:lvl3pPr marL="1218987" algn="l" defTabSz="1218987" rtl="0" eaLnBrk="1" latinLnBrk="0" hangingPunct="1">
                <a:defRPr sz="2400" kern="1200">
                  <a:solidFill>
                    <a:schemeClr val="lt1"/>
                  </a:solidFill>
                  <a:latin typeface="+mn-lt"/>
                  <a:ea typeface="+mn-ea"/>
                  <a:cs typeface="+mn-cs"/>
                </a:defRPr>
              </a:lvl3pPr>
              <a:lvl4pPr marL="1828480" algn="l" defTabSz="1218987" rtl="0" eaLnBrk="1" latinLnBrk="0" hangingPunct="1">
                <a:defRPr sz="2400" kern="1200">
                  <a:solidFill>
                    <a:schemeClr val="lt1"/>
                  </a:solidFill>
                  <a:latin typeface="+mn-lt"/>
                  <a:ea typeface="+mn-ea"/>
                  <a:cs typeface="+mn-cs"/>
                </a:defRPr>
              </a:lvl4pPr>
              <a:lvl5pPr marL="2437973" algn="l" defTabSz="1218987" rtl="0" eaLnBrk="1" latinLnBrk="0" hangingPunct="1">
                <a:defRPr sz="2400" kern="1200">
                  <a:solidFill>
                    <a:schemeClr val="lt1"/>
                  </a:solidFill>
                  <a:latin typeface="+mn-lt"/>
                  <a:ea typeface="+mn-ea"/>
                  <a:cs typeface="+mn-cs"/>
                </a:defRPr>
              </a:lvl5pPr>
              <a:lvl6pPr marL="3047467" algn="l" defTabSz="1218987" rtl="0" eaLnBrk="1" latinLnBrk="0" hangingPunct="1">
                <a:defRPr sz="2400" kern="1200">
                  <a:solidFill>
                    <a:schemeClr val="lt1"/>
                  </a:solidFill>
                  <a:latin typeface="+mn-lt"/>
                  <a:ea typeface="+mn-ea"/>
                  <a:cs typeface="+mn-cs"/>
                </a:defRPr>
              </a:lvl6pPr>
              <a:lvl7pPr marL="3656960" algn="l" defTabSz="1218987" rtl="0" eaLnBrk="1" latinLnBrk="0" hangingPunct="1">
                <a:defRPr sz="2400" kern="1200">
                  <a:solidFill>
                    <a:schemeClr val="lt1"/>
                  </a:solidFill>
                  <a:latin typeface="+mn-lt"/>
                  <a:ea typeface="+mn-ea"/>
                  <a:cs typeface="+mn-cs"/>
                </a:defRPr>
              </a:lvl7pPr>
              <a:lvl8pPr marL="4266453" algn="l" defTabSz="1218987" rtl="0" eaLnBrk="1" latinLnBrk="0" hangingPunct="1">
                <a:defRPr sz="2400" kern="1200">
                  <a:solidFill>
                    <a:schemeClr val="lt1"/>
                  </a:solidFill>
                  <a:latin typeface="+mn-lt"/>
                  <a:ea typeface="+mn-ea"/>
                  <a:cs typeface="+mn-cs"/>
                </a:defRPr>
              </a:lvl8pPr>
              <a:lvl9pPr marL="4875947" algn="l" defTabSz="1218987" rtl="0" eaLnBrk="1" latinLnBrk="0" hangingPunct="1">
                <a:defRPr sz="2400" kern="1200">
                  <a:solidFill>
                    <a:schemeClr val="lt1"/>
                  </a:solidFill>
                  <a:latin typeface="+mn-lt"/>
                  <a:ea typeface="+mn-ea"/>
                  <a:cs typeface="+mn-cs"/>
                </a:defRPr>
              </a:lvl9pPr>
            </a:lstStyle>
            <a:p>
              <a:pPr algn="ctr"/>
              <a:endParaRPr lang="fr-FR" sz="2000"/>
            </a:p>
          </xdr:txBody>
        </xdr:sp>
      </xdr:grpSp>
      <xdr:grpSp>
        <xdr:nvGrpSpPr>
          <xdr:cNvPr id="103" name="Group 102">
            <a:extLst>
              <a:ext uri="{FF2B5EF4-FFF2-40B4-BE49-F238E27FC236}">
                <a16:creationId xmlns:a16="http://schemas.microsoft.com/office/drawing/2014/main" id="{00000000-0008-0000-0100-000067000000}"/>
              </a:ext>
            </a:extLst>
          </xdr:cNvPr>
          <xdr:cNvGrpSpPr/>
        </xdr:nvGrpSpPr>
        <xdr:grpSpPr>
          <a:xfrm>
            <a:off x="5787914" y="4257040"/>
            <a:ext cx="2043737" cy="262380"/>
            <a:chOff x="5799347" y="3892125"/>
            <a:chExt cx="2043737" cy="262380"/>
          </a:xfrm>
        </xdr:grpSpPr>
        <xdr:sp macro="" textlink="">
          <xdr:nvSpPr>
            <xdr:cNvPr id="107" name="TextBox 32">
              <a:extLst>
                <a:ext uri="{FF2B5EF4-FFF2-40B4-BE49-F238E27FC236}">
                  <a16:creationId xmlns:a16="http://schemas.microsoft.com/office/drawing/2014/main" id="{00000000-0008-0000-0100-00006B000000}"/>
                </a:ext>
              </a:extLst>
            </xdr:cNvPr>
            <xdr:cNvSpPr txBox="1"/>
          </xdr:nvSpPr>
          <xdr:spPr>
            <a:xfrm>
              <a:off x="5951299" y="3892125"/>
              <a:ext cx="1891785" cy="262380"/>
            </a:xfrm>
            <a:prstGeom prst="rect">
              <a:avLst/>
            </a:prstGeom>
            <a:noFill/>
          </xdr:spPr>
          <xdr:txBody>
            <a:bodyPr wrap="square" rtlCol="0">
              <a:spAutoFit/>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pPr marL="0" marR="0" lvl="0" indent="0" algn="l" defTabSz="1218987" rtl="0" eaLnBrk="1" fontAlgn="auto" latinLnBrk="0" hangingPunct="1">
                <a:lnSpc>
                  <a:spcPct val="100000"/>
                </a:lnSpc>
                <a:spcBef>
                  <a:spcPts val="0"/>
                </a:spcBef>
                <a:spcAft>
                  <a:spcPts val="0"/>
                </a:spcAft>
                <a:buClrTx/>
                <a:buSzTx/>
                <a:buFontTx/>
                <a:buNone/>
                <a:tabLst/>
                <a:defRPr/>
              </a:pPr>
              <a:r>
                <a:rPr lang="fr-FR" sz="600" kern="1200">
                  <a:solidFill>
                    <a:schemeClr val="tx1"/>
                  </a:solidFill>
                  <a:effectLst/>
                  <a:latin typeface="+mn-lt"/>
                  <a:ea typeface="+mn-ea"/>
                  <a:cs typeface="+mn-cs"/>
                </a:rPr>
                <a:t>Zone avec un niveau d'investissement faible</a:t>
              </a:r>
              <a:endParaRPr lang="fr-FR" sz="600">
                <a:effectLst/>
              </a:endParaRPr>
            </a:p>
            <a:p>
              <a:endParaRPr lang="fr-FR" sz="600"/>
            </a:p>
          </xdr:txBody>
        </xdr:sp>
        <xdr:sp macro="" textlink="">
          <xdr:nvSpPr>
            <xdr:cNvPr id="108" name="Rectangle 107">
              <a:extLst>
                <a:ext uri="{FF2B5EF4-FFF2-40B4-BE49-F238E27FC236}">
                  <a16:creationId xmlns:a16="http://schemas.microsoft.com/office/drawing/2014/main" id="{00000000-0008-0000-0100-00006C000000}"/>
                </a:ext>
              </a:extLst>
            </xdr:cNvPr>
            <xdr:cNvSpPr/>
          </xdr:nvSpPr>
          <xdr:spPr>
            <a:xfrm>
              <a:off x="5799347" y="3954053"/>
              <a:ext cx="152400" cy="7620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1218987" rtl="0" eaLnBrk="1" latinLnBrk="0" hangingPunct="1">
                <a:defRPr sz="2400" kern="1200">
                  <a:solidFill>
                    <a:schemeClr val="lt1"/>
                  </a:solidFill>
                  <a:latin typeface="+mn-lt"/>
                  <a:ea typeface="+mn-ea"/>
                  <a:cs typeface="+mn-cs"/>
                </a:defRPr>
              </a:lvl1pPr>
              <a:lvl2pPr marL="609493" algn="l" defTabSz="1218987" rtl="0" eaLnBrk="1" latinLnBrk="0" hangingPunct="1">
                <a:defRPr sz="2400" kern="1200">
                  <a:solidFill>
                    <a:schemeClr val="lt1"/>
                  </a:solidFill>
                  <a:latin typeface="+mn-lt"/>
                  <a:ea typeface="+mn-ea"/>
                  <a:cs typeface="+mn-cs"/>
                </a:defRPr>
              </a:lvl2pPr>
              <a:lvl3pPr marL="1218987" algn="l" defTabSz="1218987" rtl="0" eaLnBrk="1" latinLnBrk="0" hangingPunct="1">
                <a:defRPr sz="2400" kern="1200">
                  <a:solidFill>
                    <a:schemeClr val="lt1"/>
                  </a:solidFill>
                  <a:latin typeface="+mn-lt"/>
                  <a:ea typeface="+mn-ea"/>
                  <a:cs typeface="+mn-cs"/>
                </a:defRPr>
              </a:lvl3pPr>
              <a:lvl4pPr marL="1828480" algn="l" defTabSz="1218987" rtl="0" eaLnBrk="1" latinLnBrk="0" hangingPunct="1">
                <a:defRPr sz="2400" kern="1200">
                  <a:solidFill>
                    <a:schemeClr val="lt1"/>
                  </a:solidFill>
                  <a:latin typeface="+mn-lt"/>
                  <a:ea typeface="+mn-ea"/>
                  <a:cs typeface="+mn-cs"/>
                </a:defRPr>
              </a:lvl4pPr>
              <a:lvl5pPr marL="2437973" algn="l" defTabSz="1218987" rtl="0" eaLnBrk="1" latinLnBrk="0" hangingPunct="1">
                <a:defRPr sz="2400" kern="1200">
                  <a:solidFill>
                    <a:schemeClr val="lt1"/>
                  </a:solidFill>
                  <a:latin typeface="+mn-lt"/>
                  <a:ea typeface="+mn-ea"/>
                  <a:cs typeface="+mn-cs"/>
                </a:defRPr>
              </a:lvl5pPr>
              <a:lvl6pPr marL="3047467" algn="l" defTabSz="1218987" rtl="0" eaLnBrk="1" latinLnBrk="0" hangingPunct="1">
                <a:defRPr sz="2400" kern="1200">
                  <a:solidFill>
                    <a:schemeClr val="lt1"/>
                  </a:solidFill>
                  <a:latin typeface="+mn-lt"/>
                  <a:ea typeface="+mn-ea"/>
                  <a:cs typeface="+mn-cs"/>
                </a:defRPr>
              </a:lvl6pPr>
              <a:lvl7pPr marL="3656960" algn="l" defTabSz="1218987" rtl="0" eaLnBrk="1" latinLnBrk="0" hangingPunct="1">
                <a:defRPr sz="2400" kern="1200">
                  <a:solidFill>
                    <a:schemeClr val="lt1"/>
                  </a:solidFill>
                  <a:latin typeface="+mn-lt"/>
                  <a:ea typeface="+mn-ea"/>
                  <a:cs typeface="+mn-cs"/>
                </a:defRPr>
              </a:lvl7pPr>
              <a:lvl8pPr marL="4266453" algn="l" defTabSz="1218987" rtl="0" eaLnBrk="1" latinLnBrk="0" hangingPunct="1">
                <a:defRPr sz="2400" kern="1200">
                  <a:solidFill>
                    <a:schemeClr val="lt1"/>
                  </a:solidFill>
                  <a:latin typeface="+mn-lt"/>
                  <a:ea typeface="+mn-ea"/>
                  <a:cs typeface="+mn-cs"/>
                </a:defRPr>
              </a:lvl8pPr>
              <a:lvl9pPr marL="4875947" algn="l" defTabSz="1218987" rtl="0" eaLnBrk="1" latinLnBrk="0" hangingPunct="1">
                <a:defRPr sz="2400" kern="1200">
                  <a:solidFill>
                    <a:schemeClr val="lt1"/>
                  </a:solidFill>
                  <a:latin typeface="+mn-lt"/>
                  <a:ea typeface="+mn-ea"/>
                  <a:cs typeface="+mn-cs"/>
                </a:defRPr>
              </a:lvl9pPr>
            </a:lstStyle>
            <a:p>
              <a:pPr algn="ctr"/>
              <a:endParaRPr lang="fr-FR" sz="2000"/>
            </a:p>
          </xdr:txBody>
        </xdr:sp>
      </xdr:grpSp>
      <xdr:grpSp>
        <xdr:nvGrpSpPr>
          <xdr:cNvPr id="104" name="Group 103">
            <a:extLst>
              <a:ext uri="{FF2B5EF4-FFF2-40B4-BE49-F238E27FC236}">
                <a16:creationId xmlns:a16="http://schemas.microsoft.com/office/drawing/2014/main" id="{00000000-0008-0000-0100-000068000000}"/>
              </a:ext>
            </a:extLst>
          </xdr:cNvPr>
          <xdr:cNvGrpSpPr/>
        </xdr:nvGrpSpPr>
        <xdr:grpSpPr>
          <a:xfrm>
            <a:off x="5787914" y="4369964"/>
            <a:ext cx="2095823" cy="174420"/>
            <a:chOff x="5799347" y="3755715"/>
            <a:chExt cx="2095823" cy="174420"/>
          </a:xfrm>
        </xdr:grpSpPr>
        <xdr:sp macro="" textlink="">
          <xdr:nvSpPr>
            <xdr:cNvPr id="105" name="TextBox 38">
              <a:extLst>
                <a:ext uri="{FF2B5EF4-FFF2-40B4-BE49-F238E27FC236}">
                  <a16:creationId xmlns:a16="http://schemas.microsoft.com/office/drawing/2014/main" id="{00000000-0008-0000-0100-000069000000}"/>
                </a:ext>
              </a:extLst>
            </xdr:cNvPr>
            <xdr:cNvSpPr txBox="1"/>
          </xdr:nvSpPr>
          <xdr:spPr>
            <a:xfrm>
              <a:off x="5951296" y="3755715"/>
              <a:ext cx="1943874" cy="174420"/>
            </a:xfrm>
            <a:prstGeom prst="rect">
              <a:avLst/>
            </a:prstGeom>
            <a:noFill/>
          </xdr:spPr>
          <xdr:txBody>
            <a:bodyPr wrap="square" rtlCol="0">
              <a:spAutoFit/>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r>
                <a:rPr lang="fr-FR" sz="600"/>
                <a:t>Zone avec un niveau d'investissement adéquat</a:t>
              </a:r>
            </a:p>
          </xdr:txBody>
        </xdr:sp>
        <xdr:sp macro="" textlink="">
          <xdr:nvSpPr>
            <xdr:cNvPr id="106" name="Rectangle 105">
              <a:extLst>
                <a:ext uri="{FF2B5EF4-FFF2-40B4-BE49-F238E27FC236}">
                  <a16:creationId xmlns:a16="http://schemas.microsoft.com/office/drawing/2014/main" id="{00000000-0008-0000-0100-00006A000000}"/>
                </a:ext>
              </a:extLst>
            </xdr:cNvPr>
            <xdr:cNvSpPr/>
          </xdr:nvSpPr>
          <xdr:spPr>
            <a:xfrm>
              <a:off x="5799347" y="3821086"/>
              <a:ext cx="152401" cy="76200"/>
            </a:xfrm>
            <a:prstGeom prst="rect">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1218987" rtl="0" eaLnBrk="1" latinLnBrk="0" hangingPunct="1">
                <a:defRPr sz="2400" kern="1200">
                  <a:solidFill>
                    <a:schemeClr val="lt1"/>
                  </a:solidFill>
                  <a:latin typeface="+mn-lt"/>
                  <a:ea typeface="+mn-ea"/>
                  <a:cs typeface="+mn-cs"/>
                </a:defRPr>
              </a:lvl1pPr>
              <a:lvl2pPr marL="609493" algn="l" defTabSz="1218987" rtl="0" eaLnBrk="1" latinLnBrk="0" hangingPunct="1">
                <a:defRPr sz="2400" kern="1200">
                  <a:solidFill>
                    <a:schemeClr val="lt1"/>
                  </a:solidFill>
                  <a:latin typeface="+mn-lt"/>
                  <a:ea typeface="+mn-ea"/>
                  <a:cs typeface="+mn-cs"/>
                </a:defRPr>
              </a:lvl2pPr>
              <a:lvl3pPr marL="1218987" algn="l" defTabSz="1218987" rtl="0" eaLnBrk="1" latinLnBrk="0" hangingPunct="1">
                <a:defRPr sz="2400" kern="1200">
                  <a:solidFill>
                    <a:schemeClr val="lt1"/>
                  </a:solidFill>
                  <a:latin typeface="+mn-lt"/>
                  <a:ea typeface="+mn-ea"/>
                  <a:cs typeface="+mn-cs"/>
                </a:defRPr>
              </a:lvl3pPr>
              <a:lvl4pPr marL="1828480" algn="l" defTabSz="1218987" rtl="0" eaLnBrk="1" latinLnBrk="0" hangingPunct="1">
                <a:defRPr sz="2400" kern="1200">
                  <a:solidFill>
                    <a:schemeClr val="lt1"/>
                  </a:solidFill>
                  <a:latin typeface="+mn-lt"/>
                  <a:ea typeface="+mn-ea"/>
                  <a:cs typeface="+mn-cs"/>
                </a:defRPr>
              </a:lvl4pPr>
              <a:lvl5pPr marL="2437973" algn="l" defTabSz="1218987" rtl="0" eaLnBrk="1" latinLnBrk="0" hangingPunct="1">
                <a:defRPr sz="2400" kern="1200">
                  <a:solidFill>
                    <a:schemeClr val="lt1"/>
                  </a:solidFill>
                  <a:latin typeface="+mn-lt"/>
                  <a:ea typeface="+mn-ea"/>
                  <a:cs typeface="+mn-cs"/>
                </a:defRPr>
              </a:lvl5pPr>
              <a:lvl6pPr marL="3047467" algn="l" defTabSz="1218987" rtl="0" eaLnBrk="1" latinLnBrk="0" hangingPunct="1">
                <a:defRPr sz="2400" kern="1200">
                  <a:solidFill>
                    <a:schemeClr val="lt1"/>
                  </a:solidFill>
                  <a:latin typeface="+mn-lt"/>
                  <a:ea typeface="+mn-ea"/>
                  <a:cs typeface="+mn-cs"/>
                </a:defRPr>
              </a:lvl6pPr>
              <a:lvl7pPr marL="3656960" algn="l" defTabSz="1218987" rtl="0" eaLnBrk="1" latinLnBrk="0" hangingPunct="1">
                <a:defRPr sz="2400" kern="1200">
                  <a:solidFill>
                    <a:schemeClr val="lt1"/>
                  </a:solidFill>
                  <a:latin typeface="+mn-lt"/>
                  <a:ea typeface="+mn-ea"/>
                  <a:cs typeface="+mn-cs"/>
                </a:defRPr>
              </a:lvl7pPr>
              <a:lvl8pPr marL="4266453" algn="l" defTabSz="1218987" rtl="0" eaLnBrk="1" latinLnBrk="0" hangingPunct="1">
                <a:defRPr sz="2400" kern="1200">
                  <a:solidFill>
                    <a:schemeClr val="lt1"/>
                  </a:solidFill>
                  <a:latin typeface="+mn-lt"/>
                  <a:ea typeface="+mn-ea"/>
                  <a:cs typeface="+mn-cs"/>
                </a:defRPr>
              </a:lvl8pPr>
              <a:lvl9pPr marL="4875947" algn="l" defTabSz="1218987" rtl="0" eaLnBrk="1" latinLnBrk="0" hangingPunct="1">
                <a:defRPr sz="2400" kern="1200">
                  <a:solidFill>
                    <a:schemeClr val="lt1"/>
                  </a:solidFill>
                  <a:latin typeface="+mn-lt"/>
                  <a:ea typeface="+mn-ea"/>
                  <a:cs typeface="+mn-cs"/>
                </a:defRPr>
              </a:lvl9pPr>
            </a:lstStyle>
            <a:p>
              <a:pPr algn="ctr"/>
              <a:endParaRPr lang="fr-FR" sz="2000"/>
            </a:p>
          </xdr:txBody>
        </xdr:sp>
      </xdr:grpSp>
    </xdr:grpSp>
    <xdr:clientData/>
  </xdr:twoCellAnchor>
  <xdr:twoCellAnchor>
    <xdr:from>
      <xdr:col>30</xdr:col>
      <xdr:colOff>77787</xdr:colOff>
      <xdr:row>17</xdr:row>
      <xdr:rowOff>167084</xdr:rowOff>
    </xdr:from>
    <xdr:to>
      <xdr:col>30</xdr:col>
      <xdr:colOff>167481</xdr:colOff>
      <xdr:row>18</xdr:row>
      <xdr:rowOff>71834</xdr:rowOff>
    </xdr:to>
    <xdr:sp macro="" textlink="">
      <xdr:nvSpPr>
        <xdr:cNvPr id="2" name="Oval 1">
          <a:extLst>
            <a:ext uri="{FF2B5EF4-FFF2-40B4-BE49-F238E27FC236}">
              <a16:creationId xmlns:a16="http://schemas.microsoft.com/office/drawing/2014/main" id="{CF0B6E2C-82A4-C681-90D4-6CEB97648AF6}"/>
            </a:ext>
          </a:extLst>
        </xdr:cNvPr>
        <xdr:cNvSpPr/>
      </xdr:nvSpPr>
      <xdr:spPr>
        <a:xfrm>
          <a:off x="5364162" y="3030537"/>
          <a:ext cx="89694" cy="9525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0.08686</cdr:x>
      <cdr:y>0.0023</cdr:y>
    </cdr:from>
    <cdr:to>
      <cdr:x>1</cdr:x>
      <cdr:y>0.63802</cdr:y>
    </cdr:to>
    <cdr:sp macro="" textlink="">
      <cdr:nvSpPr>
        <cdr:cNvPr id="2" name="Rectangle 1"/>
        <cdr:cNvSpPr/>
      </cdr:nvSpPr>
      <cdr:spPr>
        <a:xfrm xmlns:a="http://schemas.openxmlformats.org/drawingml/2006/main">
          <a:off x="274278" y="8284"/>
          <a:ext cx="2883429" cy="2289622"/>
        </a:xfrm>
        <a:prstGeom xmlns:a="http://schemas.openxmlformats.org/drawingml/2006/main" prst="rect">
          <a:avLst/>
        </a:prstGeom>
        <a:noFill xmlns:a="http://schemas.openxmlformats.org/drawingml/2006/main"/>
        <a:ln xmlns:a="http://schemas.openxmlformats.org/drawingml/2006/main" w="9525">
          <a:solidFill>
            <a:schemeClr val="bg1">
              <a:lumMod val="75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34635</xdr:colOff>
      <xdr:row>45</xdr:row>
      <xdr:rowOff>13852</xdr:rowOff>
    </xdr:from>
    <xdr:to>
      <xdr:col>20</xdr:col>
      <xdr:colOff>103414</xdr:colOff>
      <xdr:row>58</xdr:row>
      <xdr:rowOff>48492</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13608</xdr:colOff>
      <xdr:row>63</xdr:row>
      <xdr:rowOff>47626</xdr:rowOff>
    </xdr:from>
    <xdr:to>
      <xdr:col>19</xdr:col>
      <xdr:colOff>43768</xdr:colOff>
      <xdr:row>66</xdr:row>
      <xdr:rowOff>49202</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3399065" y="9855655"/>
          <a:ext cx="585332" cy="437004"/>
          <a:chOff x="1748517" y="7810500"/>
          <a:chExt cx="581249" cy="505883"/>
        </a:xfrm>
      </xdr:grpSpPr>
      <xdr:pic>
        <xdr:nvPicPr>
          <xdr:cNvPr id="4" name="Picture 3" descr="Moto Icon #79254 - Free Icons Library">
            <a:extLst>
              <a:ext uri="{FF2B5EF4-FFF2-40B4-BE49-F238E27FC236}">
                <a16:creationId xmlns:a16="http://schemas.microsoft.com/office/drawing/2014/main" id="{00000000-0008-0000-0200-000004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9709" b="20388"/>
          <a:stretch/>
        </xdr:blipFill>
        <xdr:spPr bwMode="auto">
          <a:xfrm>
            <a:off x="1852278" y="7810500"/>
            <a:ext cx="468764" cy="32657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1748517" y="8082643"/>
            <a:ext cx="581249" cy="233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700" b="1"/>
              <a:t>Motorbike</a:t>
            </a:r>
          </a:p>
        </xdr:txBody>
      </xdr:sp>
    </xdr:grpSp>
    <xdr:clientData/>
  </xdr:twoCellAnchor>
  <xdr:twoCellAnchor>
    <xdr:from>
      <xdr:col>19</xdr:col>
      <xdr:colOff>170088</xdr:colOff>
      <xdr:row>63</xdr:row>
      <xdr:rowOff>21607</xdr:rowOff>
    </xdr:from>
    <xdr:to>
      <xdr:col>23</xdr:col>
      <xdr:colOff>6164</xdr:colOff>
      <xdr:row>66</xdr:row>
      <xdr:rowOff>46725</xdr:rowOff>
    </xdr:to>
    <xdr:grpSp>
      <xdr:nvGrpSpPr>
        <xdr:cNvPr id="6" name="Group 5">
          <a:extLst>
            <a:ext uri="{FF2B5EF4-FFF2-40B4-BE49-F238E27FC236}">
              <a16:creationId xmlns:a16="http://schemas.microsoft.com/office/drawing/2014/main" id="{00000000-0008-0000-0200-000006000000}"/>
            </a:ext>
          </a:extLst>
        </xdr:cNvPr>
        <xdr:cNvGrpSpPr/>
      </xdr:nvGrpSpPr>
      <xdr:grpSpPr>
        <a:xfrm>
          <a:off x="4110717" y="9829636"/>
          <a:ext cx="576304" cy="460546"/>
          <a:chOff x="2299607" y="7512346"/>
          <a:chExt cx="570862" cy="518809"/>
        </a:xfrm>
      </xdr:grpSpPr>
      <xdr:pic>
        <xdr:nvPicPr>
          <xdr:cNvPr id="7" name="Picture 6" descr="Stationery - Free education icons">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447584" y="7512346"/>
            <a:ext cx="328273" cy="325368"/>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299607" y="7803697"/>
            <a:ext cx="570862" cy="227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700" b="1"/>
              <a:t>Stationary</a:t>
            </a:r>
          </a:p>
        </xdr:txBody>
      </xdr:sp>
    </xdr:grpSp>
    <xdr:clientData/>
  </xdr:twoCellAnchor>
  <xdr:twoCellAnchor>
    <xdr:from>
      <xdr:col>23</xdr:col>
      <xdr:colOff>81645</xdr:colOff>
      <xdr:row>63</xdr:row>
      <xdr:rowOff>20416</xdr:rowOff>
    </xdr:from>
    <xdr:to>
      <xdr:col>28</xdr:col>
      <xdr:colOff>61235</xdr:colOff>
      <xdr:row>66</xdr:row>
      <xdr:rowOff>41216</xdr:rowOff>
    </xdr:to>
    <xdr:grpSp>
      <xdr:nvGrpSpPr>
        <xdr:cNvPr id="9" name="Group 8">
          <a:extLst>
            <a:ext uri="{FF2B5EF4-FFF2-40B4-BE49-F238E27FC236}">
              <a16:creationId xmlns:a16="http://schemas.microsoft.com/office/drawing/2014/main" id="{00000000-0008-0000-0200-000009000000}"/>
            </a:ext>
          </a:extLst>
        </xdr:cNvPr>
        <xdr:cNvGrpSpPr/>
      </xdr:nvGrpSpPr>
      <xdr:grpSpPr>
        <a:xfrm>
          <a:off x="4762502" y="9828445"/>
          <a:ext cx="904876" cy="456228"/>
          <a:chOff x="3360964" y="7524751"/>
          <a:chExt cx="898072" cy="524827"/>
        </a:xfrm>
      </xdr:grpSpPr>
      <xdr:pic>
        <xdr:nvPicPr>
          <xdr:cNvPr id="10" name="Picture 9" descr="Desk line icon furniture and office table sign Vector Image">
            <a:extLst>
              <a:ext uri="{FF2B5EF4-FFF2-40B4-BE49-F238E27FC236}">
                <a16:creationId xmlns:a16="http://schemas.microsoft.com/office/drawing/2014/main" id="{00000000-0008-0000-0200-00000A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898" t="6372" r="3270" b="13725"/>
          <a:stretch/>
        </xdr:blipFill>
        <xdr:spPr bwMode="auto">
          <a:xfrm>
            <a:off x="3592285" y="7524751"/>
            <a:ext cx="333376" cy="30875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3360964" y="7817303"/>
            <a:ext cx="898072" cy="232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700" b="1"/>
              <a:t>Office furniture</a:t>
            </a:r>
          </a:p>
        </xdr:txBody>
      </xdr:sp>
    </xdr:grpSp>
    <xdr:clientData/>
  </xdr:twoCellAnchor>
  <xdr:twoCellAnchor>
    <xdr:from>
      <xdr:col>21</xdr:col>
      <xdr:colOff>40823</xdr:colOff>
      <xdr:row>7</xdr:row>
      <xdr:rowOff>47625</xdr:rowOff>
    </xdr:from>
    <xdr:to>
      <xdr:col>38</xdr:col>
      <xdr:colOff>204109</xdr:colOff>
      <xdr:row>26</xdr:row>
      <xdr:rowOff>47625</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27212</xdr:colOff>
      <xdr:row>7</xdr:row>
      <xdr:rowOff>47625</xdr:rowOff>
    </xdr:from>
    <xdr:to>
      <xdr:col>22</xdr:col>
      <xdr:colOff>88447</xdr:colOff>
      <xdr:row>19</xdr:row>
      <xdr:rowOff>34018</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123827</xdr:colOff>
      <xdr:row>71</xdr:row>
      <xdr:rowOff>28575</xdr:rowOff>
    </xdr:from>
    <xdr:to>
      <xdr:col>39</xdr:col>
      <xdr:colOff>21773</xdr:colOff>
      <xdr:row>121</xdr:row>
      <xdr:rowOff>30039</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rotWithShape="1">
        <a:blip xmlns:r="http://schemas.openxmlformats.org/officeDocument/2006/relationships" r:embed="rId7"/>
        <a:srcRect l="1868" t="1748" r="860" b="3691"/>
        <a:stretch/>
      </xdr:blipFill>
      <xdr:spPr>
        <a:xfrm>
          <a:off x="2543177" y="10829925"/>
          <a:ext cx="4193721" cy="3011364"/>
        </a:xfrm>
        <a:prstGeom prst="rect">
          <a:avLst/>
        </a:prstGeom>
      </xdr:spPr>
    </xdr:pic>
    <xdr:clientData/>
  </xdr:twoCellAnchor>
  <xdr:twoCellAnchor editAs="oneCell">
    <xdr:from>
      <xdr:col>0</xdr:col>
      <xdr:colOff>45025</xdr:colOff>
      <xdr:row>131</xdr:row>
      <xdr:rowOff>6929</xdr:rowOff>
    </xdr:from>
    <xdr:to>
      <xdr:col>24</xdr:col>
      <xdr:colOff>37976</xdr:colOff>
      <xdr:row>151</xdr:row>
      <xdr:rowOff>27708</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rotWithShape="1">
        <a:blip xmlns:r="http://schemas.openxmlformats.org/officeDocument/2006/relationships" r:embed="rId8"/>
        <a:srcRect l="1968" t="1662" r="1378" b="3280"/>
        <a:stretch/>
      </xdr:blipFill>
      <xdr:spPr>
        <a:xfrm>
          <a:off x="45025" y="14923079"/>
          <a:ext cx="4713269" cy="3497404"/>
        </a:xfrm>
        <a:prstGeom prst="rect">
          <a:avLst/>
        </a:prstGeom>
      </xdr:spPr>
    </xdr:pic>
    <xdr:clientData/>
  </xdr:twoCellAnchor>
  <xdr:oneCellAnchor>
    <xdr:from>
      <xdr:col>0</xdr:col>
      <xdr:colOff>68036</xdr:colOff>
      <xdr:row>17</xdr:row>
      <xdr:rowOff>34018</xdr:rowOff>
    </xdr:from>
    <xdr:ext cx="884464" cy="374141"/>
    <xdr:sp macro="" textlink="">
      <xdr:nvSpPr>
        <xdr:cNvPr id="16" name="TextBox 15">
          <a:extLst>
            <a:ext uri="{FF2B5EF4-FFF2-40B4-BE49-F238E27FC236}">
              <a16:creationId xmlns:a16="http://schemas.microsoft.com/office/drawing/2014/main" id="{00000000-0008-0000-0200-000010000000}"/>
            </a:ext>
          </a:extLst>
        </xdr:cNvPr>
        <xdr:cNvSpPr txBox="1"/>
      </xdr:nvSpPr>
      <xdr:spPr>
        <a:xfrm>
          <a:off x="68036" y="2967718"/>
          <a:ext cx="884464" cy="3741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fr-FR" sz="600"/>
            <a:t>% bénéficiaires</a:t>
          </a:r>
          <a:r>
            <a:rPr lang="fr-FR" sz="600" baseline="0"/>
            <a:t> ayant reçu une réponse à temps</a:t>
          </a:r>
          <a:endParaRPr lang="fr-FR" sz="600"/>
        </a:p>
      </xdr:txBody>
    </xdr:sp>
    <xdr:clientData/>
  </xdr:oneCellAnchor>
  <xdr:twoCellAnchor>
    <xdr:from>
      <xdr:col>0</xdr:col>
      <xdr:colOff>40819</xdr:colOff>
      <xdr:row>7</xdr:row>
      <xdr:rowOff>54429</xdr:rowOff>
    </xdr:from>
    <xdr:to>
      <xdr:col>22</xdr:col>
      <xdr:colOff>102054</xdr:colOff>
      <xdr:row>19</xdr:row>
      <xdr:rowOff>40822</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0</xdr:col>
      <xdr:colOff>136072</xdr:colOff>
      <xdr:row>17</xdr:row>
      <xdr:rowOff>106524</xdr:rowOff>
    </xdr:from>
    <xdr:ext cx="884464" cy="201915"/>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136072" y="3040224"/>
          <a:ext cx="884464" cy="201915"/>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fr-FR" sz="700" b="1"/>
            <a:t>Réponse à temps</a:t>
          </a:r>
        </a:p>
      </xdr:txBody>
    </xdr:sp>
    <xdr:clientData/>
  </xdr:oneCellAnchor>
  <xdr:oneCellAnchor>
    <xdr:from>
      <xdr:col>5</xdr:col>
      <xdr:colOff>54429</xdr:colOff>
      <xdr:row>17</xdr:row>
      <xdr:rowOff>92555</xdr:rowOff>
    </xdr:from>
    <xdr:ext cx="1040945" cy="311496"/>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902154" y="3026255"/>
          <a:ext cx="1040945" cy="31149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fr-FR" sz="700" b="1"/>
            <a:t>Paquet de réponse adéquat</a:t>
          </a:r>
        </a:p>
      </xdr:txBody>
    </xdr:sp>
    <xdr:clientData/>
  </xdr:oneCellAnchor>
  <xdr:oneCellAnchor>
    <xdr:from>
      <xdr:col>11</xdr:col>
      <xdr:colOff>40822</xdr:colOff>
      <xdr:row>17</xdr:row>
      <xdr:rowOff>72144</xdr:rowOff>
    </xdr:from>
    <xdr:ext cx="1040945" cy="311496"/>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1793422" y="3005844"/>
          <a:ext cx="1040945" cy="31149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fr-FR" sz="700" b="1"/>
            <a:t>Couverture de la réponse</a:t>
          </a:r>
        </a:p>
      </xdr:txBody>
    </xdr:sp>
    <xdr:clientData/>
  </xdr:oneCellAnchor>
  <xdr:oneCellAnchor>
    <xdr:from>
      <xdr:col>16</xdr:col>
      <xdr:colOff>74839</xdr:colOff>
      <xdr:row>17</xdr:row>
      <xdr:rowOff>72144</xdr:rowOff>
    </xdr:from>
    <xdr:ext cx="1040945" cy="311496"/>
    <xdr:sp macro="" textlink="">
      <xdr:nvSpPr>
        <xdr:cNvPr id="21" name="TextBox 20">
          <a:extLst>
            <a:ext uri="{FF2B5EF4-FFF2-40B4-BE49-F238E27FC236}">
              <a16:creationId xmlns:a16="http://schemas.microsoft.com/office/drawing/2014/main" id="{00000000-0008-0000-0200-000015000000}"/>
            </a:ext>
          </a:extLst>
        </xdr:cNvPr>
        <xdr:cNvSpPr txBox="1"/>
      </xdr:nvSpPr>
      <xdr:spPr>
        <a:xfrm>
          <a:off x="2675164" y="3005844"/>
          <a:ext cx="1040945" cy="31149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fr-FR" sz="700" b="1"/>
            <a:t>lien</a:t>
          </a:r>
          <a:r>
            <a:rPr lang="fr-FR" sz="700" b="1" baseline="0"/>
            <a:t> à une s</a:t>
          </a:r>
          <a:r>
            <a:rPr lang="fr-FR" sz="700" b="1"/>
            <a:t>olutions durable</a:t>
          </a:r>
        </a:p>
      </xdr:txBody>
    </xdr:sp>
    <xdr:clientData/>
  </xdr:oneCellAnchor>
  <xdr:twoCellAnchor>
    <xdr:from>
      <xdr:col>44</xdr:col>
      <xdr:colOff>115661</xdr:colOff>
      <xdr:row>0</xdr:row>
      <xdr:rowOff>197304</xdr:rowOff>
    </xdr:from>
    <xdr:to>
      <xdr:col>53</xdr:col>
      <xdr:colOff>231321</xdr:colOff>
      <xdr:row>12</xdr:row>
      <xdr:rowOff>129268</xdr:rowOff>
    </xdr:to>
    <xdr:graphicFrame macro="">
      <xdr:nvGraphicFramePr>
        <xdr:cNvPr id="38" name="Chart 37">
          <a:extLst>
            <a:ext uri="{FF2B5EF4-FFF2-40B4-BE49-F238E27FC236}">
              <a16:creationId xmlns:a16="http://schemas.microsoft.com/office/drawing/2014/main" id="{00000000-0008-0000-0200-00002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44</xdr:col>
      <xdr:colOff>149679</xdr:colOff>
      <xdr:row>13</xdr:row>
      <xdr:rowOff>61232</xdr:rowOff>
    </xdr:from>
    <xdr:to>
      <xdr:col>53</xdr:col>
      <xdr:colOff>74839</xdr:colOff>
      <xdr:row>23</xdr:row>
      <xdr:rowOff>17688</xdr:rowOff>
    </xdr:to>
    <xdr:graphicFrame macro="">
      <xdr:nvGraphicFramePr>
        <xdr:cNvPr id="39" name="Chart 38">
          <a:extLst>
            <a:ext uri="{FF2B5EF4-FFF2-40B4-BE49-F238E27FC236}">
              <a16:creationId xmlns:a16="http://schemas.microsoft.com/office/drawing/2014/main" id="{00000000-0008-0000-0200-00002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0</xdr:colOff>
      <xdr:row>213</xdr:row>
      <xdr:rowOff>63953</xdr:rowOff>
    </xdr:from>
    <xdr:to>
      <xdr:col>41</xdr:col>
      <xdr:colOff>904875</xdr:colOff>
      <xdr:row>227</xdr:row>
      <xdr:rowOff>119743</xdr:rowOff>
    </xdr:to>
    <xdr:graphicFrame macro="">
      <xdr:nvGraphicFramePr>
        <xdr:cNvPr id="42" name="Chart 41">
          <a:extLst>
            <a:ext uri="{FF2B5EF4-FFF2-40B4-BE49-F238E27FC236}">
              <a16:creationId xmlns:a16="http://schemas.microsoft.com/office/drawing/2014/main" id="{00000000-0008-0000-0200-00002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0.08686</cdr:x>
      <cdr:y>0.0023</cdr:y>
    </cdr:from>
    <cdr:to>
      <cdr:x>1</cdr:x>
      <cdr:y>0.69811</cdr:y>
    </cdr:to>
    <cdr:sp macro="" textlink="">
      <cdr:nvSpPr>
        <cdr:cNvPr id="2" name="Rectangle 1"/>
        <cdr:cNvSpPr/>
      </cdr:nvSpPr>
      <cdr:spPr>
        <a:xfrm xmlns:a="http://schemas.openxmlformats.org/drawingml/2006/main">
          <a:off x="278341" y="7464"/>
          <a:ext cx="2926141" cy="2258114"/>
        </a:xfrm>
        <a:prstGeom xmlns:a="http://schemas.openxmlformats.org/drawingml/2006/main" prst="rect">
          <a:avLst/>
        </a:prstGeom>
        <a:noFill xmlns:a="http://schemas.openxmlformats.org/drawingml/2006/main"/>
        <a:ln xmlns:a="http://schemas.openxmlformats.org/drawingml/2006/main" w="9525">
          <a:solidFill>
            <a:schemeClr val="bg1">
              <a:lumMod val="75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34267</xdr:colOff>
      <xdr:row>37</xdr:row>
      <xdr:rowOff>20782</xdr:rowOff>
    </xdr:from>
    <xdr:to>
      <xdr:col>13</xdr:col>
      <xdr:colOff>263237</xdr:colOff>
      <xdr:row>45</xdr:row>
      <xdr:rowOff>110836</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34635</xdr:colOff>
      <xdr:row>46</xdr:row>
      <xdr:rowOff>13852</xdr:rowOff>
    </xdr:from>
    <xdr:to>
      <xdr:col>19</xdr:col>
      <xdr:colOff>103414</xdr:colOff>
      <xdr:row>59</xdr:row>
      <xdr:rowOff>48492</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13608</xdr:colOff>
      <xdr:row>64</xdr:row>
      <xdr:rowOff>47626</xdr:rowOff>
    </xdr:from>
    <xdr:to>
      <xdr:col>18</xdr:col>
      <xdr:colOff>43768</xdr:colOff>
      <xdr:row>67</xdr:row>
      <xdr:rowOff>49202</xdr:rowOff>
    </xdr:to>
    <xdr:grpSp>
      <xdr:nvGrpSpPr>
        <xdr:cNvPr id="4" name="Group 3">
          <a:extLst>
            <a:ext uri="{FF2B5EF4-FFF2-40B4-BE49-F238E27FC236}">
              <a16:creationId xmlns:a16="http://schemas.microsoft.com/office/drawing/2014/main" id="{00000000-0008-0000-0300-000004000000}"/>
            </a:ext>
          </a:extLst>
        </xdr:cNvPr>
        <xdr:cNvGrpSpPr/>
      </xdr:nvGrpSpPr>
      <xdr:grpSpPr>
        <a:xfrm>
          <a:off x="2691494" y="9719583"/>
          <a:ext cx="585331" cy="437005"/>
          <a:chOff x="1748517" y="7810500"/>
          <a:chExt cx="581249" cy="505883"/>
        </a:xfrm>
      </xdr:grpSpPr>
      <xdr:pic>
        <xdr:nvPicPr>
          <xdr:cNvPr id="5" name="Picture 4" descr="Moto Icon #79254 - Free Icons Library">
            <a:extLst>
              <a:ext uri="{FF2B5EF4-FFF2-40B4-BE49-F238E27FC236}">
                <a16:creationId xmlns:a16="http://schemas.microsoft.com/office/drawing/2014/main" id="{00000000-0008-0000-0300-000005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9709" b="20388"/>
          <a:stretch/>
        </xdr:blipFill>
        <xdr:spPr bwMode="auto">
          <a:xfrm>
            <a:off x="1852278" y="7810500"/>
            <a:ext cx="468764" cy="32657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1748517" y="8082643"/>
            <a:ext cx="581249" cy="233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700" b="1"/>
              <a:t>Motorbike</a:t>
            </a:r>
          </a:p>
        </xdr:txBody>
      </xdr:sp>
    </xdr:grpSp>
    <xdr:clientData/>
  </xdr:twoCellAnchor>
  <xdr:twoCellAnchor>
    <xdr:from>
      <xdr:col>18</xdr:col>
      <xdr:colOff>170088</xdr:colOff>
      <xdr:row>64</xdr:row>
      <xdr:rowOff>21607</xdr:rowOff>
    </xdr:from>
    <xdr:to>
      <xdr:col>22</xdr:col>
      <xdr:colOff>6164</xdr:colOff>
      <xdr:row>67</xdr:row>
      <xdr:rowOff>46725</xdr:rowOff>
    </xdr:to>
    <xdr:grpSp>
      <xdr:nvGrpSpPr>
        <xdr:cNvPr id="7" name="Group 6">
          <a:extLst>
            <a:ext uri="{FF2B5EF4-FFF2-40B4-BE49-F238E27FC236}">
              <a16:creationId xmlns:a16="http://schemas.microsoft.com/office/drawing/2014/main" id="{00000000-0008-0000-0300-000007000000}"/>
            </a:ext>
          </a:extLst>
        </xdr:cNvPr>
        <xdr:cNvGrpSpPr/>
      </xdr:nvGrpSpPr>
      <xdr:grpSpPr>
        <a:xfrm>
          <a:off x="3403145" y="9693564"/>
          <a:ext cx="576305" cy="460547"/>
          <a:chOff x="2299607" y="7512346"/>
          <a:chExt cx="570862" cy="518809"/>
        </a:xfrm>
      </xdr:grpSpPr>
      <xdr:pic>
        <xdr:nvPicPr>
          <xdr:cNvPr id="8" name="Picture 7" descr="Stationery - Free education icons">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447584" y="7512346"/>
            <a:ext cx="328273" cy="325368"/>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 name="TextBox 8">
            <a:extLst>
              <a:ext uri="{FF2B5EF4-FFF2-40B4-BE49-F238E27FC236}">
                <a16:creationId xmlns:a16="http://schemas.microsoft.com/office/drawing/2014/main" id="{00000000-0008-0000-0300-000009000000}"/>
              </a:ext>
            </a:extLst>
          </xdr:cNvPr>
          <xdr:cNvSpPr txBox="1"/>
        </xdr:nvSpPr>
        <xdr:spPr>
          <a:xfrm>
            <a:off x="2299607" y="7803697"/>
            <a:ext cx="570862" cy="227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700" b="1"/>
              <a:t>Stationary</a:t>
            </a:r>
          </a:p>
        </xdr:txBody>
      </xdr:sp>
    </xdr:grpSp>
    <xdr:clientData/>
  </xdr:twoCellAnchor>
  <xdr:twoCellAnchor>
    <xdr:from>
      <xdr:col>22</xdr:col>
      <xdr:colOff>81645</xdr:colOff>
      <xdr:row>64</xdr:row>
      <xdr:rowOff>20416</xdr:rowOff>
    </xdr:from>
    <xdr:to>
      <xdr:col>27</xdr:col>
      <xdr:colOff>61235</xdr:colOff>
      <xdr:row>67</xdr:row>
      <xdr:rowOff>41216</xdr:rowOff>
    </xdr:to>
    <xdr:grpSp>
      <xdr:nvGrpSpPr>
        <xdr:cNvPr id="10" name="Group 9">
          <a:extLst>
            <a:ext uri="{FF2B5EF4-FFF2-40B4-BE49-F238E27FC236}">
              <a16:creationId xmlns:a16="http://schemas.microsoft.com/office/drawing/2014/main" id="{00000000-0008-0000-0300-00000A000000}"/>
            </a:ext>
          </a:extLst>
        </xdr:cNvPr>
        <xdr:cNvGrpSpPr/>
      </xdr:nvGrpSpPr>
      <xdr:grpSpPr>
        <a:xfrm>
          <a:off x="4054931" y="9692373"/>
          <a:ext cx="904875" cy="456229"/>
          <a:chOff x="3360964" y="7524751"/>
          <a:chExt cx="898072" cy="524827"/>
        </a:xfrm>
      </xdr:grpSpPr>
      <xdr:pic>
        <xdr:nvPicPr>
          <xdr:cNvPr id="11" name="Picture 10" descr="Desk line icon furniture and office table sign Vector Image">
            <a:extLst>
              <a:ext uri="{FF2B5EF4-FFF2-40B4-BE49-F238E27FC236}">
                <a16:creationId xmlns:a16="http://schemas.microsoft.com/office/drawing/2014/main" id="{00000000-0008-0000-0300-00000B000000}"/>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898" t="6372" r="3270" b="13725"/>
          <a:stretch/>
        </xdr:blipFill>
        <xdr:spPr bwMode="auto">
          <a:xfrm>
            <a:off x="3592285" y="7524751"/>
            <a:ext cx="333376" cy="30875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3360964" y="7817303"/>
            <a:ext cx="898072" cy="232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700" b="1"/>
              <a:t>Office furniture</a:t>
            </a:r>
          </a:p>
        </xdr:txBody>
      </xdr:sp>
    </xdr:grpSp>
    <xdr:clientData/>
  </xdr:twoCellAnchor>
  <xdr:twoCellAnchor>
    <xdr:from>
      <xdr:col>20</xdr:col>
      <xdr:colOff>40823</xdr:colOff>
      <xdr:row>7</xdr:row>
      <xdr:rowOff>47625</xdr:rowOff>
    </xdr:from>
    <xdr:to>
      <xdr:col>37</xdr:col>
      <xdr:colOff>204109</xdr:colOff>
      <xdr:row>26</xdr:row>
      <xdr:rowOff>47625</xdr:rowOff>
    </xdr:to>
    <xdr:graphicFrame macro="">
      <xdr:nvGraphicFramePr>
        <xdr:cNvPr id="13" name="Chart 12">
          <a:extLst>
            <a:ext uri="{FF2B5EF4-FFF2-40B4-BE49-F238E27FC236}">
              <a16:creationId xmlns:a16="http://schemas.microsoft.com/office/drawing/2014/main" id="{00000000-0008-0000-0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27212</xdr:colOff>
      <xdr:row>7</xdr:row>
      <xdr:rowOff>47625</xdr:rowOff>
    </xdr:from>
    <xdr:to>
      <xdr:col>21</xdr:col>
      <xdr:colOff>88447</xdr:colOff>
      <xdr:row>19</xdr:row>
      <xdr:rowOff>34018</xdr:rowOff>
    </xdr:to>
    <xdr:graphicFrame macro="">
      <xdr:nvGraphicFramePr>
        <xdr:cNvPr id="14" name="Chart 13">
          <a:extLst>
            <a:ext uri="{FF2B5EF4-FFF2-40B4-BE49-F238E27FC236}">
              <a16:creationId xmlns:a16="http://schemas.microsoft.com/office/drawing/2014/main" id="{00000000-0008-0000-0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14</xdr:col>
      <xdr:colOff>38586</xdr:colOff>
      <xdr:row>26</xdr:row>
      <xdr:rowOff>13854</xdr:rowOff>
    </xdr:from>
    <xdr:to>
      <xdr:col>37</xdr:col>
      <xdr:colOff>193615</xdr:colOff>
      <xdr:row>45</xdr:row>
      <xdr:rowOff>90055</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rotWithShape="1">
        <a:blip xmlns:r="http://schemas.openxmlformats.org/officeDocument/2006/relationships" r:embed="rId8"/>
        <a:srcRect l="1265" t="1914" r="1070" b="3316"/>
        <a:stretch/>
      </xdr:blipFill>
      <xdr:spPr>
        <a:xfrm>
          <a:off x="2476986" y="4290579"/>
          <a:ext cx="4241254" cy="3162301"/>
        </a:xfrm>
        <a:prstGeom prst="rect">
          <a:avLst/>
        </a:prstGeom>
      </xdr:spPr>
    </xdr:pic>
    <xdr:clientData/>
  </xdr:twoCellAnchor>
  <xdr:twoCellAnchor editAs="oneCell">
    <xdr:from>
      <xdr:col>14</xdr:col>
      <xdr:colOff>123827</xdr:colOff>
      <xdr:row>72</xdr:row>
      <xdr:rowOff>28575</xdr:rowOff>
    </xdr:from>
    <xdr:to>
      <xdr:col>38</xdr:col>
      <xdr:colOff>21772</xdr:colOff>
      <xdr:row>122</xdr:row>
      <xdr:rowOff>30040</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rotWithShape="1">
        <a:blip xmlns:r="http://schemas.openxmlformats.org/officeDocument/2006/relationships" r:embed="rId9"/>
        <a:srcRect l="1868" t="1748" r="860" b="3691"/>
        <a:stretch/>
      </xdr:blipFill>
      <xdr:spPr>
        <a:xfrm>
          <a:off x="2562227" y="10763250"/>
          <a:ext cx="4193720" cy="3011365"/>
        </a:xfrm>
        <a:prstGeom prst="rect">
          <a:avLst/>
        </a:prstGeom>
      </xdr:spPr>
    </xdr:pic>
    <xdr:clientData/>
  </xdr:twoCellAnchor>
  <xdr:twoCellAnchor editAs="oneCell">
    <xdr:from>
      <xdr:col>0</xdr:col>
      <xdr:colOff>45025</xdr:colOff>
      <xdr:row>132</xdr:row>
      <xdr:rowOff>6929</xdr:rowOff>
    </xdr:from>
    <xdr:to>
      <xdr:col>26</xdr:col>
      <xdr:colOff>133226</xdr:colOff>
      <xdr:row>152</xdr:row>
      <xdr:rowOff>27709</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rotWithShape="1">
        <a:blip xmlns:r="http://schemas.openxmlformats.org/officeDocument/2006/relationships" r:embed="rId10"/>
        <a:srcRect l="1968" t="1662" r="1378" b="3280"/>
        <a:stretch/>
      </xdr:blipFill>
      <xdr:spPr>
        <a:xfrm>
          <a:off x="45025" y="14856404"/>
          <a:ext cx="4698301" cy="3497405"/>
        </a:xfrm>
        <a:prstGeom prst="rect">
          <a:avLst/>
        </a:prstGeom>
      </xdr:spPr>
    </xdr:pic>
    <xdr:clientData/>
  </xdr:twoCellAnchor>
</xdr:wsDr>
</file>

<file path=xl/drawings/drawing6.xml><?xml version="1.0" encoding="utf-8"?>
<c:userShapes xmlns:c="http://schemas.openxmlformats.org/drawingml/2006/chart">
  <cdr:relSizeAnchor xmlns:cdr="http://schemas.openxmlformats.org/drawingml/2006/chartDrawing">
    <cdr:from>
      <cdr:x>0.08686</cdr:x>
      <cdr:y>0.0023</cdr:y>
    </cdr:from>
    <cdr:to>
      <cdr:x>1</cdr:x>
      <cdr:y>0.69811</cdr:y>
    </cdr:to>
    <cdr:sp macro="" textlink="">
      <cdr:nvSpPr>
        <cdr:cNvPr id="2" name="Rectangle 1"/>
        <cdr:cNvSpPr/>
      </cdr:nvSpPr>
      <cdr:spPr>
        <a:xfrm xmlns:a="http://schemas.openxmlformats.org/drawingml/2006/main">
          <a:off x="278341" y="7464"/>
          <a:ext cx="2926141" cy="2258114"/>
        </a:xfrm>
        <a:prstGeom xmlns:a="http://schemas.openxmlformats.org/drawingml/2006/main" prst="rect">
          <a:avLst/>
        </a:prstGeom>
        <a:noFill xmlns:a="http://schemas.openxmlformats.org/drawingml/2006/main"/>
        <a:ln xmlns:a="http://schemas.openxmlformats.org/drawingml/2006/main" w="9525">
          <a:solidFill>
            <a:schemeClr val="bg1">
              <a:lumMod val="75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34267</xdr:colOff>
      <xdr:row>37</xdr:row>
      <xdr:rowOff>20782</xdr:rowOff>
    </xdr:from>
    <xdr:to>
      <xdr:col>25</xdr:col>
      <xdr:colOff>81643</xdr:colOff>
      <xdr:row>45</xdr:row>
      <xdr:rowOff>110836</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34635</xdr:colOff>
      <xdr:row>46</xdr:row>
      <xdr:rowOff>13852</xdr:rowOff>
    </xdr:from>
    <xdr:to>
      <xdr:col>19</xdr:col>
      <xdr:colOff>103414</xdr:colOff>
      <xdr:row>59</xdr:row>
      <xdr:rowOff>48492</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13608</xdr:colOff>
      <xdr:row>64</xdr:row>
      <xdr:rowOff>47626</xdr:rowOff>
    </xdr:from>
    <xdr:to>
      <xdr:col>18</xdr:col>
      <xdr:colOff>43768</xdr:colOff>
      <xdr:row>67</xdr:row>
      <xdr:rowOff>49202</xdr:rowOff>
    </xdr:to>
    <xdr:grpSp>
      <xdr:nvGrpSpPr>
        <xdr:cNvPr id="4" name="Group 3">
          <a:extLst>
            <a:ext uri="{FF2B5EF4-FFF2-40B4-BE49-F238E27FC236}">
              <a16:creationId xmlns:a16="http://schemas.microsoft.com/office/drawing/2014/main" id="{00000000-0008-0000-0400-000004000000}"/>
            </a:ext>
          </a:extLst>
        </xdr:cNvPr>
        <xdr:cNvGrpSpPr/>
      </xdr:nvGrpSpPr>
      <xdr:grpSpPr>
        <a:xfrm>
          <a:off x="2680608" y="9769476"/>
          <a:ext cx="582610" cy="439726"/>
          <a:chOff x="1748517" y="7810500"/>
          <a:chExt cx="581249" cy="505883"/>
        </a:xfrm>
      </xdr:grpSpPr>
      <xdr:pic>
        <xdr:nvPicPr>
          <xdr:cNvPr id="5" name="Picture 4" descr="Moto Icon #79254 - Free Icons Library">
            <a:extLst>
              <a:ext uri="{FF2B5EF4-FFF2-40B4-BE49-F238E27FC236}">
                <a16:creationId xmlns:a16="http://schemas.microsoft.com/office/drawing/2014/main" id="{00000000-0008-0000-0400-000005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9709" b="20388"/>
          <a:stretch/>
        </xdr:blipFill>
        <xdr:spPr bwMode="auto">
          <a:xfrm>
            <a:off x="1852278" y="7810500"/>
            <a:ext cx="468764" cy="32657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748517" y="8082643"/>
            <a:ext cx="581249" cy="233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700" b="1"/>
              <a:t>Motorbike</a:t>
            </a:r>
          </a:p>
        </xdr:txBody>
      </xdr:sp>
    </xdr:grpSp>
    <xdr:clientData/>
  </xdr:twoCellAnchor>
  <xdr:twoCellAnchor>
    <xdr:from>
      <xdr:col>18</xdr:col>
      <xdr:colOff>170088</xdr:colOff>
      <xdr:row>64</xdr:row>
      <xdr:rowOff>21607</xdr:rowOff>
    </xdr:from>
    <xdr:to>
      <xdr:col>22</xdr:col>
      <xdr:colOff>6164</xdr:colOff>
      <xdr:row>67</xdr:row>
      <xdr:rowOff>46725</xdr:rowOff>
    </xdr:to>
    <xdr:grpSp>
      <xdr:nvGrpSpPr>
        <xdr:cNvPr id="7" name="Group 6">
          <a:extLst>
            <a:ext uri="{FF2B5EF4-FFF2-40B4-BE49-F238E27FC236}">
              <a16:creationId xmlns:a16="http://schemas.microsoft.com/office/drawing/2014/main" id="{00000000-0008-0000-0400-000007000000}"/>
            </a:ext>
          </a:extLst>
        </xdr:cNvPr>
        <xdr:cNvGrpSpPr/>
      </xdr:nvGrpSpPr>
      <xdr:grpSpPr>
        <a:xfrm>
          <a:off x="3389538" y="9743457"/>
          <a:ext cx="572676" cy="463268"/>
          <a:chOff x="2299607" y="7512346"/>
          <a:chExt cx="570862" cy="518809"/>
        </a:xfrm>
      </xdr:grpSpPr>
      <xdr:pic>
        <xdr:nvPicPr>
          <xdr:cNvPr id="8" name="Picture 7" descr="Stationery - Free education icons">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447584" y="7512346"/>
            <a:ext cx="328273" cy="325368"/>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 name="TextBox 8">
            <a:extLst>
              <a:ext uri="{FF2B5EF4-FFF2-40B4-BE49-F238E27FC236}">
                <a16:creationId xmlns:a16="http://schemas.microsoft.com/office/drawing/2014/main" id="{00000000-0008-0000-0400-000009000000}"/>
              </a:ext>
            </a:extLst>
          </xdr:cNvPr>
          <xdr:cNvSpPr txBox="1"/>
        </xdr:nvSpPr>
        <xdr:spPr>
          <a:xfrm>
            <a:off x="2299607" y="7803697"/>
            <a:ext cx="570862" cy="227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700" b="1"/>
              <a:t>Stationary</a:t>
            </a:r>
          </a:p>
        </xdr:txBody>
      </xdr:sp>
    </xdr:grpSp>
    <xdr:clientData/>
  </xdr:twoCellAnchor>
  <xdr:twoCellAnchor>
    <xdr:from>
      <xdr:col>22</xdr:col>
      <xdr:colOff>81645</xdr:colOff>
      <xdr:row>64</xdr:row>
      <xdr:rowOff>20416</xdr:rowOff>
    </xdr:from>
    <xdr:to>
      <xdr:col>27</xdr:col>
      <xdr:colOff>61235</xdr:colOff>
      <xdr:row>67</xdr:row>
      <xdr:rowOff>41216</xdr:rowOff>
    </xdr:to>
    <xdr:grpSp>
      <xdr:nvGrpSpPr>
        <xdr:cNvPr id="10" name="Group 9">
          <a:extLst>
            <a:ext uri="{FF2B5EF4-FFF2-40B4-BE49-F238E27FC236}">
              <a16:creationId xmlns:a16="http://schemas.microsoft.com/office/drawing/2014/main" id="{00000000-0008-0000-0400-00000A000000}"/>
            </a:ext>
          </a:extLst>
        </xdr:cNvPr>
        <xdr:cNvGrpSpPr/>
      </xdr:nvGrpSpPr>
      <xdr:grpSpPr>
        <a:xfrm>
          <a:off x="4037695" y="9742266"/>
          <a:ext cx="900340" cy="458950"/>
          <a:chOff x="3360964" y="7524751"/>
          <a:chExt cx="898072" cy="524827"/>
        </a:xfrm>
      </xdr:grpSpPr>
      <xdr:pic>
        <xdr:nvPicPr>
          <xdr:cNvPr id="11" name="Picture 10" descr="Desk line icon furniture and office table sign Vector Image">
            <a:extLst>
              <a:ext uri="{FF2B5EF4-FFF2-40B4-BE49-F238E27FC236}">
                <a16:creationId xmlns:a16="http://schemas.microsoft.com/office/drawing/2014/main" id="{00000000-0008-0000-0400-00000B000000}"/>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898" t="6372" r="3270" b="13725"/>
          <a:stretch/>
        </xdr:blipFill>
        <xdr:spPr bwMode="auto">
          <a:xfrm>
            <a:off x="3592285" y="7524751"/>
            <a:ext cx="333376" cy="30875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3360964" y="7817303"/>
            <a:ext cx="898072" cy="232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700" b="1"/>
              <a:t>Office furniture</a:t>
            </a:r>
          </a:p>
        </xdr:txBody>
      </xdr:sp>
    </xdr:grpSp>
    <xdr:clientData/>
  </xdr:twoCellAnchor>
  <xdr:twoCellAnchor>
    <xdr:from>
      <xdr:col>20</xdr:col>
      <xdr:colOff>40823</xdr:colOff>
      <xdr:row>7</xdr:row>
      <xdr:rowOff>47625</xdr:rowOff>
    </xdr:from>
    <xdr:to>
      <xdr:col>37</xdr:col>
      <xdr:colOff>204109</xdr:colOff>
      <xdr:row>26</xdr:row>
      <xdr:rowOff>47625</xdr:rowOff>
    </xdr:to>
    <xdr:graphicFrame macro="">
      <xdr:nvGraphicFramePr>
        <xdr:cNvPr id="13" name="Chart 12">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27212</xdr:colOff>
      <xdr:row>7</xdr:row>
      <xdr:rowOff>47625</xdr:rowOff>
    </xdr:from>
    <xdr:to>
      <xdr:col>21</xdr:col>
      <xdr:colOff>88447</xdr:colOff>
      <xdr:row>19</xdr:row>
      <xdr:rowOff>34018</xdr:rowOff>
    </xdr:to>
    <xdr:graphicFrame macro="">
      <xdr:nvGraphicFramePr>
        <xdr:cNvPr id="14" name="Chart 13">
          <a:extLst>
            <a:ext uri="{FF2B5EF4-FFF2-40B4-BE49-F238E27FC236}">
              <a16:creationId xmlns:a16="http://schemas.microsoft.com/office/drawing/2014/main" id="{00000000-0008-0000-0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54428</xdr:colOff>
      <xdr:row>26</xdr:row>
      <xdr:rowOff>27215</xdr:rowOff>
    </xdr:from>
    <xdr:to>
      <xdr:col>37</xdr:col>
      <xdr:colOff>163286</xdr:colOff>
      <xdr:row>45</xdr:row>
      <xdr:rowOff>61231</xdr:rowOff>
    </xdr:to>
    <xdr:sp macro="" textlink="">
      <xdr:nvSpPr>
        <xdr:cNvPr id="18" name="Freeform 17">
          <a:extLst>
            <a:ext uri="{FF2B5EF4-FFF2-40B4-BE49-F238E27FC236}">
              <a16:creationId xmlns:a16="http://schemas.microsoft.com/office/drawing/2014/main" id="{00000000-0008-0000-0400-000012000000}"/>
            </a:ext>
          </a:extLst>
        </xdr:cNvPr>
        <xdr:cNvSpPr>
          <a:spLocks/>
        </xdr:cNvSpPr>
      </xdr:nvSpPr>
      <xdr:spPr bwMode="auto">
        <a:xfrm>
          <a:off x="4728482" y="4293054"/>
          <a:ext cx="2047875" cy="3109231"/>
        </a:xfrm>
        <a:custGeom>
          <a:avLst/>
          <a:gdLst>
            <a:gd name="T0" fmla="*/ 204 w 737"/>
            <a:gd name="T1" fmla="*/ 53 h 1563"/>
            <a:gd name="T2" fmla="*/ 317 w 737"/>
            <a:gd name="T3" fmla="*/ 101 h 1563"/>
            <a:gd name="T4" fmla="*/ 459 w 737"/>
            <a:gd name="T5" fmla="*/ 269 h 1563"/>
            <a:gd name="T6" fmla="*/ 584 w 737"/>
            <a:gd name="T7" fmla="*/ 378 h 1563"/>
            <a:gd name="T8" fmla="*/ 684 w 737"/>
            <a:gd name="T9" fmla="*/ 485 h 1563"/>
            <a:gd name="T10" fmla="*/ 677 w 737"/>
            <a:gd name="T11" fmla="*/ 649 h 1563"/>
            <a:gd name="T12" fmla="*/ 627 w 737"/>
            <a:gd name="T13" fmla="*/ 722 h 1563"/>
            <a:gd name="T14" fmla="*/ 601 w 737"/>
            <a:gd name="T15" fmla="*/ 748 h 1563"/>
            <a:gd name="T16" fmla="*/ 574 w 737"/>
            <a:gd name="T17" fmla="*/ 793 h 1563"/>
            <a:gd name="T18" fmla="*/ 574 w 737"/>
            <a:gd name="T19" fmla="*/ 960 h 1563"/>
            <a:gd name="T20" fmla="*/ 558 w 737"/>
            <a:gd name="T21" fmla="*/ 976 h 1563"/>
            <a:gd name="T22" fmla="*/ 427 w 737"/>
            <a:gd name="T23" fmla="*/ 998 h 1563"/>
            <a:gd name="T24" fmla="*/ 385 w 737"/>
            <a:gd name="T25" fmla="*/ 1061 h 1563"/>
            <a:gd name="T26" fmla="*/ 354 w 737"/>
            <a:gd name="T27" fmla="*/ 1249 h 1563"/>
            <a:gd name="T28" fmla="*/ 291 w 737"/>
            <a:gd name="T29" fmla="*/ 1348 h 1563"/>
            <a:gd name="T30" fmla="*/ 256 w 737"/>
            <a:gd name="T31" fmla="*/ 1411 h 1563"/>
            <a:gd name="T32" fmla="*/ 182 w 737"/>
            <a:gd name="T33" fmla="*/ 1473 h 1563"/>
            <a:gd name="T34" fmla="*/ 155 w 737"/>
            <a:gd name="T35" fmla="*/ 1518 h 1563"/>
            <a:gd name="T36" fmla="*/ 101 w 737"/>
            <a:gd name="T37" fmla="*/ 1563 h 1563"/>
            <a:gd name="T38" fmla="*/ 88 w 737"/>
            <a:gd name="T39" fmla="*/ 1519 h 1563"/>
            <a:gd name="T40" fmla="*/ 70 w 737"/>
            <a:gd name="T41" fmla="*/ 1499 h 1563"/>
            <a:gd name="T42" fmla="*/ 45 w 737"/>
            <a:gd name="T43" fmla="*/ 1471 h 1563"/>
            <a:gd name="T44" fmla="*/ 41 w 737"/>
            <a:gd name="T45" fmla="*/ 1421 h 1563"/>
            <a:gd name="T46" fmla="*/ 55 w 737"/>
            <a:gd name="T47" fmla="*/ 1393 h 1563"/>
            <a:gd name="T48" fmla="*/ 61 w 737"/>
            <a:gd name="T49" fmla="*/ 1312 h 1563"/>
            <a:gd name="T50" fmla="*/ 93 w 737"/>
            <a:gd name="T51" fmla="*/ 1301 h 1563"/>
            <a:gd name="T52" fmla="*/ 114 w 737"/>
            <a:gd name="T53" fmla="*/ 1255 h 1563"/>
            <a:gd name="T54" fmla="*/ 87 w 737"/>
            <a:gd name="T55" fmla="*/ 1226 h 1563"/>
            <a:gd name="T56" fmla="*/ 120 w 737"/>
            <a:gd name="T57" fmla="*/ 1216 h 1563"/>
            <a:gd name="T58" fmla="*/ 123 w 737"/>
            <a:gd name="T59" fmla="*/ 1187 h 1563"/>
            <a:gd name="T60" fmla="*/ 138 w 737"/>
            <a:gd name="T61" fmla="*/ 1116 h 1563"/>
            <a:gd name="T62" fmla="*/ 135 w 737"/>
            <a:gd name="T63" fmla="*/ 1066 h 1563"/>
            <a:gd name="T64" fmla="*/ 124 w 737"/>
            <a:gd name="T65" fmla="*/ 1027 h 1563"/>
            <a:gd name="T66" fmla="*/ 140 w 737"/>
            <a:gd name="T67" fmla="*/ 960 h 1563"/>
            <a:gd name="T68" fmla="*/ 140 w 737"/>
            <a:gd name="T69" fmla="*/ 915 h 1563"/>
            <a:gd name="T70" fmla="*/ 109 w 737"/>
            <a:gd name="T71" fmla="*/ 861 h 1563"/>
            <a:gd name="T72" fmla="*/ 88 w 737"/>
            <a:gd name="T73" fmla="*/ 791 h 1563"/>
            <a:gd name="T74" fmla="*/ 68 w 737"/>
            <a:gd name="T75" fmla="*/ 769 h 1563"/>
            <a:gd name="T76" fmla="*/ 51 w 737"/>
            <a:gd name="T77" fmla="*/ 706 h 1563"/>
            <a:gd name="T78" fmla="*/ 45 w 737"/>
            <a:gd name="T79" fmla="*/ 683 h 1563"/>
            <a:gd name="T80" fmla="*/ 36 w 737"/>
            <a:gd name="T81" fmla="*/ 655 h 1563"/>
            <a:gd name="T82" fmla="*/ 25 w 737"/>
            <a:gd name="T83" fmla="*/ 615 h 1563"/>
            <a:gd name="T84" fmla="*/ 39 w 737"/>
            <a:gd name="T85" fmla="*/ 576 h 1563"/>
            <a:gd name="T86" fmla="*/ 42 w 737"/>
            <a:gd name="T87" fmla="*/ 521 h 1563"/>
            <a:gd name="T88" fmla="*/ 52 w 737"/>
            <a:gd name="T89" fmla="*/ 457 h 1563"/>
            <a:gd name="T90" fmla="*/ 24 w 737"/>
            <a:gd name="T91" fmla="*/ 440 h 1563"/>
            <a:gd name="T92" fmla="*/ 26 w 737"/>
            <a:gd name="T93" fmla="*/ 399 h 1563"/>
            <a:gd name="T94" fmla="*/ 34 w 737"/>
            <a:gd name="T95" fmla="*/ 381 h 1563"/>
            <a:gd name="T96" fmla="*/ 21 w 737"/>
            <a:gd name="T97" fmla="*/ 350 h 1563"/>
            <a:gd name="T98" fmla="*/ 20 w 737"/>
            <a:gd name="T99" fmla="*/ 302 h 1563"/>
            <a:gd name="T100" fmla="*/ 34 w 737"/>
            <a:gd name="T101" fmla="*/ 256 h 1563"/>
            <a:gd name="T102" fmla="*/ 36 w 737"/>
            <a:gd name="T103" fmla="*/ 193 h 1563"/>
            <a:gd name="T104" fmla="*/ 35 w 737"/>
            <a:gd name="T105" fmla="*/ 141 h 1563"/>
            <a:gd name="T106" fmla="*/ 31 w 737"/>
            <a:gd name="T107" fmla="*/ 107 h 1563"/>
            <a:gd name="T108" fmla="*/ 17 w 737"/>
            <a:gd name="T109" fmla="*/ 100 h 1563"/>
            <a:gd name="T110" fmla="*/ 7 w 737"/>
            <a:gd name="T111" fmla="*/ 84 h 1563"/>
            <a:gd name="T112" fmla="*/ 7 w 737"/>
            <a:gd name="T113" fmla="*/ 45 h 1563"/>
            <a:gd name="T114" fmla="*/ 38 w 737"/>
            <a:gd name="T115" fmla="*/ 22 h 1563"/>
            <a:gd name="T116" fmla="*/ 82 w 737"/>
            <a:gd name="T117" fmla="*/ 26 h 1563"/>
            <a:gd name="T118" fmla="*/ 86 w 737"/>
            <a:gd name="T119" fmla="*/ 6 h 1563"/>
            <a:gd name="T120" fmla="*/ 119 w 737"/>
            <a:gd name="T121" fmla="*/ 0 h 15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 ang="0">
              <a:pos x="T120" y="T121"/>
            </a:cxn>
          </a:cxnLst>
          <a:rect l="0" t="0" r="r" b="b"/>
          <a:pathLst>
            <a:path w="737" h="1563">
              <a:moveTo>
                <a:pt x="119" y="0"/>
              </a:moveTo>
              <a:lnTo>
                <a:pt x="143" y="6"/>
              </a:lnTo>
              <a:lnTo>
                <a:pt x="155" y="11"/>
              </a:lnTo>
              <a:lnTo>
                <a:pt x="166" y="17"/>
              </a:lnTo>
              <a:lnTo>
                <a:pt x="186" y="37"/>
              </a:lnTo>
              <a:lnTo>
                <a:pt x="204" y="53"/>
              </a:lnTo>
              <a:lnTo>
                <a:pt x="221" y="62"/>
              </a:lnTo>
              <a:lnTo>
                <a:pt x="250" y="75"/>
              </a:lnTo>
              <a:lnTo>
                <a:pt x="258" y="78"/>
              </a:lnTo>
              <a:lnTo>
                <a:pt x="282" y="81"/>
              </a:lnTo>
              <a:lnTo>
                <a:pt x="301" y="89"/>
              </a:lnTo>
              <a:lnTo>
                <a:pt x="317" y="101"/>
              </a:lnTo>
              <a:lnTo>
                <a:pt x="345" y="133"/>
              </a:lnTo>
              <a:lnTo>
                <a:pt x="374" y="167"/>
              </a:lnTo>
              <a:lnTo>
                <a:pt x="395" y="204"/>
              </a:lnTo>
              <a:lnTo>
                <a:pt x="415" y="238"/>
              </a:lnTo>
              <a:lnTo>
                <a:pt x="423" y="246"/>
              </a:lnTo>
              <a:lnTo>
                <a:pt x="459" y="269"/>
              </a:lnTo>
              <a:lnTo>
                <a:pt x="506" y="300"/>
              </a:lnTo>
              <a:lnTo>
                <a:pt x="536" y="324"/>
              </a:lnTo>
              <a:lnTo>
                <a:pt x="556" y="341"/>
              </a:lnTo>
              <a:lnTo>
                <a:pt x="567" y="352"/>
              </a:lnTo>
              <a:lnTo>
                <a:pt x="575" y="365"/>
              </a:lnTo>
              <a:lnTo>
                <a:pt x="584" y="378"/>
              </a:lnTo>
              <a:lnTo>
                <a:pt x="606" y="425"/>
              </a:lnTo>
              <a:lnTo>
                <a:pt x="620" y="445"/>
              </a:lnTo>
              <a:lnTo>
                <a:pt x="641" y="459"/>
              </a:lnTo>
              <a:lnTo>
                <a:pt x="657" y="465"/>
              </a:lnTo>
              <a:lnTo>
                <a:pt x="672" y="474"/>
              </a:lnTo>
              <a:lnTo>
                <a:pt x="684" y="485"/>
              </a:lnTo>
              <a:lnTo>
                <a:pt x="703" y="516"/>
              </a:lnTo>
              <a:lnTo>
                <a:pt x="725" y="545"/>
              </a:lnTo>
              <a:lnTo>
                <a:pt x="737" y="559"/>
              </a:lnTo>
              <a:lnTo>
                <a:pt x="721" y="581"/>
              </a:lnTo>
              <a:lnTo>
                <a:pt x="713" y="600"/>
              </a:lnTo>
              <a:lnTo>
                <a:pt x="677" y="649"/>
              </a:lnTo>
              <a:lnTo>
                <a:pt x="673" y="659"/>
              </a:lnTo>
              <a:lnTo>
                <a:pt x="671" y="663"/>
              </a:lnTo>
              <a:lnTo>
                <a:pt x="664" y="667"/>
              </a:lnTo>
              <a:lnTo>
                <a:pt x="661" y="670"/>
              </a:lnTo>
              <a:lnTo>
                <a:pt x="650" y="690"/>
              </a:lnTo>
              <a:lnTo>
                <a:pt x="627" y="722"/>
              </a:lnTo>
              <a:lnTo>
                <a:pt x="617" y="737"/>
              </a:lnTo>
              <a:lnTo>
                <a:pt x="614" y="741"/>
              </a:lnTo>
              <a:lnTo>
                <a:pt x="610" y="743"/>
              </a:lnTo>
              <a:lnTo>
                <a:pt x="606" y="744"/>
              </a:lnTo>
              <a:lnTo>
                <a:pt x="604" y="746"/>
              </a:lnTo>
              <a:lnTo>
                <a:pt x="601" y="748"/>
              </a:lnTo>
              <a:lnTo>
                <a:pt x="600" y="752"/>
              </a:lnTo>
              <a:lnTo>
                <a:pt x="596" y="756"/>
              </a:lnTo>
              <a:lnTo>
                <a:pt x="586" y="759"/>
              </a:lnTo>
              <a:lnTo>
                <a:pt x="583" y="763"/>
              </a:lnTo>
              <a:lnTo>
                <a:pt x="578" y="772"/>
              </a:lnTo>
              <a:lnTo>
                <a:pt x="574" y="793"/>
              </a:lnTo>
              <a:lnTo>
                <a:pt x="567" y="817"/>
              </a:lnTo>
              <a:lnTo>
                <a:pt x="567" y="832"/>
              </a:lnTo>
              <a:lnTo>
                <a:pt x="573" y="864"/>
              </a:lnTo>
              <a:lnTo>
                <a:pt x="577" y="895"/>
              </a:lnTo>
              <a:lnTo>
                <a:pt x="577" y="949"/>
              </a:lnTo>
              <a:lnTo>
                <a:pt x="574" y="960"/>
              </a:lnTo>
              <a:lnTo>
                <a:pt x="569" y="968"/>
              </a:lnTo>
              <a:lnTo>
                <a:pt x="570" y="970"/>
              </a:lnTo>
              <a:lnTo>
                <a:pt x="570" y="970"/>
              </a:lnTo>
              <a:lnTo>
                <a:pt x="568" y="971"/>
              </a:lnTo>
              <a:lnTo>
                <a:pt x="563" y="975"/>
              </a:lnTo>
              <a:lnTo>
                <a:pt x="558" y="976"/>
              </a:lnTo>
              <a:lnTo>
                <a:pt x="551" y="977"/>
              </a:lnTo>
              <a:lnTo>
                <a:pt x="442" y="976"/>
              </a:lnTo>
              <a:lnTo>
                <a:pt x="436" y="978"/>
              </a:lnTo>
              <a:lnTo>
                <a:pt x="431" y="983"/>
              </a:lnTo>
              <a:lnTo>
                <a:pt x="428" y="991"/>
              </a:lnTo>
              <a:lnTo>
                <a:pt x="427" y="998"/>
              </a:lnTo>
              <a:lnTo>
                <a:pt x="426" y="1006"/>
              </a:lnTo>
              <a:lnTo>
                <a:pt x="418" y="1018"/>
              </a:lnTo>
              <a:lnTo>
                <a:pt x="397" y="1039"/>
              </a:lnTo>
              <a:lnTo>
                <a:pt x="387" y="1050"/>
              </a:lnTo>
              <a:lnTo>
                <a:pt x="385" y="1056"/>
              </a:lnTo>
              <a:lnTo>
                <a:pt x="385" y="1061"/>
              </a:lnTo>
              <a:lnTo>
                <a:pt x="386" y="1072"/>
              </a:lnTo>
              <a:lnTo>
                <a:pt x="386" y="1080"/>
              </a:lnTo>
              <a:lnTo>
                <a:pt x="347" y="1231"/>
              </a:lnTo>
              <a:lnTo>
                <a:pt x="347" y="1238"/>
              </a:lnTo>
              <a:lnTo>
                <a:pt x="349" y="1244"/>
              </a:lnTo>
              <a:lnTo>
                <a:pt x="354" y="1249"/>
              </a:lnTo>
              <a:lnTo>
                <a:pt x="365" y="1254"/>
              </a:lnTo>
              <a:lnTo>
                <a:pt x="369" y="1258"/>
              </a:lnTo>
              <a:lnTo>
                <a:pt x="364" y="1264"/>
              </a:lnTo>
              <a:lnTo>
                <a:pt x="329" y="1294"/>
              </a:lnTo>
              <a:lnTo>
                <a:pt x="314" y="1310"/>
              </a:lnTo>
              <a:lnTo>
                <a:pt x="291" y="1348"/>
              </a:lnTo>
              <a:lnTo>
                <a:pt x="287" y="1358"/>
              </a:lnTo>
              <a:lnTo>
                <a:pt x="282" y="1378"/>
              </a:lnTo>
              <a:lnTo>
                <a:pt x="280" y="1398"/>
              </a:lnTo>
              <a:lnTo>
                <a:pt x="272" y="1405"/>
              </a:lnTo>
              <a:lnTo>
                <a:pt x="265" y="1409"/>
              </a:lnTo>
              <a:lnTo>
                <a:pt x="256" y="1411"/>
              </a:lnTo>
              <a:lnTo>
                <a:pt x="234" y="1415"/>
              </a:lnTo>
              <a:lnTo>
                <a:pt x="224" y="1419"/>
              </a:lnTo>
              <a:lnTo>
                <a:pt x="217" y="1425"/>
              </a:lnTo>
              <a:lnTo>
                <a:pt x="208" y="1435"/>
              </a:lnTo>
              <a:lnTo>
                <a:pt x="201" y="1443"/>
              </a:lnTo>
              <a:lnTo>
                <a:pt x="182" y="1473"/>
              </a:lnTo>
              <a:lnTo>
                <a:pt x="178" y="1478"/>
              </a:lnTo>
              <a:lnTo>
                <a:pt x="161" y="1495"/>
              </a:lnTo>
              <a:lnTo>
                <a:pt x="159" y="1499"/>
              </a:lnTo>
              <a:lnTo>
                <a:pt x="159" y="1503"/>
              </a:lnTo>
              <a:lnTo>
                <a:pt x="157" y="1509"/>
              </a:lnTo>
              <a:lnTo>
                <a:pt x="155" y="1518"/>
              </a:lnTo>
              <a:lnTo>
                <a:pt x="149" y="1524"/>
              </a:lnTo>
              <a:lnTo>
                <a:pt x="141" y="1528"/>
              </a:lnTo>
              <a:lnTo>
                <a:pt x="133" y="1529"/>
              </a:lnTo>
              <a:lnTo>
                <a:pt x="123" y="1546"/>
              </a:lnTo>
              <a:lnTo>
                <a:pt x="118" y="1551"/>
              </a:lnTo>
              <a:lnTo>
                <a:pt x="101" y="1563"/>
              </a:lnTo>
              <a:lnTo>
                <a:pt x="97" y="1562"/>
              </a:lnTo>
              <a:lnTo>
                <a:pt x="96" y="1556"/>
              </a:lnTo>
              <a:lnTo>
                <a:pt x="102" y="1537"/>
              </a:lnTo>
              <a:lnTo>
                <a:pt x="102" y="1526"/>
              </a:lnTo>
              <a:lnTo>
                <a:pt x="97" y="1520"/>
              </a:lnTo>
              <a:lnTo>
                <a:pt x="88" y="1519"/>
              </a:lnTo>
              <a:lnTo>
                <a:pt x="77" y="1518"/>
              </a:lnTo>
              <a:lnTo>
                <a:pt x="77" y="1513"/>
              </a:lnTo>
              <a:lnTo>
                <a:pt x="76" y="1510"/>
              </a:lnTo>
              <a:lnTo>
                <a:pt x="73" y="1508"/>
              </a:lnTo>
              <a:lnTo>
                <a:pt x="71" y="1504"/>
              </a:lnTo>
              <a:lnTo>
                <a:pt x="70" y="1499"/>
              </a:lnTo>
              <a:lnTo>
                <a:pt x="68" y="1487"/>
              </a:lnTo>
              <a:lnTo>
                <a:pt x="66" y="1483"/>
              </a:lnTo>
              <a:lnTo>
                <a:pt x="61" y="1481"/>
              </a:lnTo>
              <a:lnTo>
                <a:pt x="54" y="1479"/>
              </a:lnTo>
              <a:lnTo>
                <a:pt x="39" y="1482"/>
              </a:lnTo>
              <a:lnTo>
                <a:pt x="45" y="1471"/>
              </a:lnTo>
              <a:lnTo>
                <a:pt x="54" y="1458"/>
              </a:lnTo>
              <a:lnTo>
                <a:pt x="61" y="1446"/>
              </a:lnTo>
              <a:lnTo>
                <a:pt x="62" y="1434"/>
              </a:lnTo>
              <a:lnTo>
                <a:pt x="52" y="1425"/>
              </a:lnTo>
              <a:lnTo>
                <a:pt x="49" y="1424"/>
              </a:lnTo>
              <a:lnTo>
                <a:pt x="41" y="1421"/>
              </a:lnTo>
              <a:lnTo>
                <a:pt x="39" y="1420"/>
              </a:lnTo>
              <a:lnTo>
                <a:pt x="34" y="1416"/>
              </a:lnTo>
              <a:lnTo>
                <a:pt x="35" y="1411"/>
              </a:lnTo>
              <a:lnTo>
                <a:pt x="39" y="1408"/>
              </a:lnTo>
              <a:lnTo>
                <a:pt x="45" y="1403"/>
              </a:lnTo>
              <a:lnTo>
                <a:pt x="55" y="1393"/>
              </a:lnTo>
              <a:lnTo>
                <a:pt x="60" y="1380"/>
              </a:lnTo>
              <a:lnTo>
                <a:pt x="61" y="1367"/>
              </a:lnTo>
              <a:lnTo>
                <a:pt x="61" y="1353"/>
              </a:lnTo>
              <a:lnTo>
                <a:pt x="51" y="1326"/>
              </a:lnTo>
              <a:lnTo>
                <a:pt x="50" y="1316"/>
              </a:lnTo>
              <a:lnTo>
                <a:pt x="61" y="1312"/>
              </a:lnTo>
              <a:lnTo>
                <a:pt x="85" y="1319"/>
              </a:lnTo>
              <a:lnTo>
                <a:pt x="94" y="1319"/>
              </a:lnTo>
              <a:lnTo>
                <a:pt x="98" y="1311"/>
              </a:lnTo>
              <a:lnTo>
                <a:pt x="97" y="1307"/>
              </a:lnTo>
              <a:lnTo>
                <a:pt x="96" y="1305"/>
              </a:lnTo>
              <a:lnTo>
                <a:pt x="93" y="1301"/>
              </a:lnTo>
              <a:lnTo>
                <a:pt x="93" y="1297"/>
              </a:lnTo>
              <a:lnTo>
                <a:pt x="102" y="1289"/>
              </a:lnTo>
              <a:lnTo>
                <a:pt x="103" y="1283"/>
              </a:lnTo>
              <a:lnTo>
                <a:pt x="112" y="1273"/>
              </a:lnTo>
              <a:lnTo>
                <a:pt x="113" y="1267"/>
              </a:lnTo>
              <a:lnTo>
                <a:pt x="114" y="1255"/>
              </a:lnTo>
              <a:lnTo>
                <a:pt x="112" y="1249"/>
              </a:lnTo>
              <a:lnTo>
                <a:pt x="106" y="1246"/>
              </a:lnTo>
              <a:lnTo>
                <a:pt x="97" y="1241"/>
              </a:lnTo>
              <a:lnTo>
                <a:pt x="92" y="1237"/>
              </a:lnTo>
              <a:lnTo>
                <a:pt x="88" y="1232"/>
              </a:lnTo>
              <a:lnTo>
                <a:pt x="87" y="1226"/>
              </a:lnTo>
              <a:lnTo>
                <a:pt x="91" y="1218"/>
              </a:lnTo>
              <a:lnTo>
                <a:pt x="94" y="1215"/>
              </a:lnTo>
              <a:lnTo>
                <a:pt x="102" y="1213"/>
              </a:lnTo>
              <a:lnTo>
                <a:pt x="108" y="1213"/>
              </a:lnTo>
              <a:lnTo>
                <a:pt x="114" y="1215"/>
              </a:lnTo>
              <a:lnTo>
                <a:pt x="120" y="1216"/>
              </a:lnTo>
              <a:lnTo>
                <a:pt x="124" y="1217"/>
              </a:lnTo>
              <a:lnTo>
                <a:pt x="127" y="1215"/>
              </a:lnTo>
              <a:lnTo>
                <a:pt x="127" y="1210"/>
              </a:lnTo>
              <a:lnTo>
                <a:pt x="125" y="1202"/>
              </a:lnTo>
              <a:lnTo>
                <a:pt x="124" y="1195"/>
              </a:lnTo>
              <a:lnTo>
                <a:pt x="123" y="1187"/>
              </a:lnTo>
              <a:lnTo>
                <a:pt x="124" y="1180"/>
              </a:lnTo>
              <a:lnTo>
                <a:pt x="129" y="1168"/>
              </a:lnTo>
              <a:lnTo>
                <a:pt x="130" y="1163"/>
              </a:lnTo>
              <a:lnTo>
                <a:pt x="133" y="1127"/>
              </a:lnTo>
              <a:lnTo>
                <a:pt x="134" y="1122"/>
              </a:lnTo>
              <a:lnTo>
                <a:pt x="138" y="1116"/>
              </a:lnTo>
              <a:lnTo>
                <a:pt x="139" y="1111"/>
              </a:lnTo>
              <a:lnTo>
                <a:pt x="139" y="1108"/>
              </a:lnTo>
              <a:lnTo>
                <a:pt x="139" y="1107"/>
              </a:lnTo>
              <a:lnTo>
                <a:pt x="132" y="1087"/>
              </a:lnTo>
              <a:lnTo>
                <a:pt x="132" y="1080"/>
              </a:lnTo>
              <a:lnTo>
                <a:pt x="135" y="1066"/>
              </a:lnTo>
              <a:lnTo>
                <a:pt x="135" y="1060"/>
              </a:lnTo>
              <a:lnTo>
                <a:pt x="133" y="1057"/>
              </a:lnTo>
              <a:lnTo>
                <a:pt x="125" y="1046"/>
              </a:lnTo>
              <a:lnTo>
                <a:pt x="122" y="1039"/>
              </a:lnTo>
              <a:lnTo>
                <a:pt x="122" y="1033"/>
              </a:lnTo>
              <a:lnTo>
                <a:pt x="124" y="1027"/>
              </a:lnTo>
              <a:lnTo>
                <a:pt x="132" y="1013"/>
              </a:lnTo>
              <a:lnTo>
                <a:pt x="134" y="1006"/>
              </a:lnTo>
              <a:lnTo>
                <a:pt x="135" y="998"/>
              </a:lnTo>
              <a:lnTo>
                <a:pt x="133" y="991"/>
              </a:lnTo>
              <a:lnTo>
                <a:pt x="125" y="983"/>
              </a:lnTo>
              <a:lnTo>
                <a:pt x="140" y="960"/>
              </a:lnTo>
              <a:lnTo>
                <a:pt x="143" y="956"/>
              </a:lnTo>
              <a:lnTo>
                <a:pt x="144" y="951"/>
              </a:lnTo>
              <a:lnTo>
                <a:pt x="144" y="946"/>
              </a:lnTo>
              <a:lnTo>
                <a:pt x="143" y="936"/>
              </a:lnTo>
              <a:lnTo>
                <a:pt x="141" y="923"/>
              </a:lnTo>
              <a:lnTo>
                <a:pt x="140" y="915"/>
              </a:lnTo>
              <a:lnTo>
                <a:pt x="138" y="909"/>
              </a:lnTo>
              <a:lnTo>
                <a:pt x="127" y="888"/>
              </a:lnTo>
              <a:lnTo>
                <a:pt x="122" y="883"/>
              </a:lnTo>
              <a:lnTo>
                <a:pt x="117" y="878"/>
              </a:lnTo>
              <a:lnTo>
                <a:pt x="108" y="869"/>
              </a:lnTo>
              <a:lnTo>
                <a:pt x="109" y="861"/>
              </a:lnTo>
              <a:lnTo>
                <a:pt x="109" y="853"/>
              </a:lnTo>
              <a:lnTo>
                <a:pt x="107" y="837"/>
              </a:lnTo>
              <a:lnTo>
                <a:pt x="104" y="831"/>
              </a:lnTo>
              <a:lnTo>
                <a:pt x="93" y="813"/>
              </a:lnTo>
              <a:lnTo>
                <a:pt x="91" y="806"/>
              </a:lnTo>
              <a:lnTo>
                <a:pt x="88" y="791"/>
              </a:lnTo>
              <a:lnTo>
                <a:pt x="87" y="785"/>
              </a:lnTo>
              <a:lnTo>
                <a:pt x="86" y="784"/>
              </a:lnTo>
              <a:lnTo>
                <a:pt x="85" y="783"/>
              </a:lnTo>
              <a:lnTo>
                <a:pt x="78" y="780"/>
              </a:lnTo>
              <a:lnTo>
                <a:pt x="73" y="775"/>
              </a:lnTo>
              <a:lnTo>
                <a:pt x="68" y="769"/>
              </a:lnTo>
              <a:lnTo>
                <a:pt x="59" y="752"/>
              </a:lnTo>
              <a:lnTo>
                <a:pt x="57" y="746"/>
              </a:lnTo>
              <a:lnTo>
                <a:pt x="56" y="738"/>
              </a:lnTo>
              <a:lnTo>
                <a:pt x="59" y="711"/>
              </a:lnTo>
              <a:lnTo>
                <a:pt x="59" y="710"/>
              </a:lnTo>
              <a:lnTo>
                <a:pt x="51" y="706"/>
              </a:lnTo>
              <a:lnTo>
                <a:pt x="50" y="704"/>
              </a:lnTo>
              <a:lnTo>
                <a:pt x="49" y="701"/>
              </a:lnTo>
              <a:lnTo>
                <a:pt x="46" y="699"/>
              </a:lnTo>
              <a:lnTo>
                <a:pt x="45" y="694"/>
              </a:lnTo>
              <a:lnTo>
                <a:pt x="45" y="690"/>
              </a:lnTo>
              <a:lnTo>
                <a:pt x="45" y="683"/>
              </a:lnTo>
              <a:lnTo>
                <a:pt x="44" y="678"/>
              </a:lnTo>
              <a:lnTo>
                <a:pt x="42" y="674"/>
              </a:lnTo>
              <a:lnTo>
                <a:pt x="41" y="670"/>
              </a:lnTo>
              <a:lnTo>
                <a:pt x="36" y="663"/>
              </a:lnTo>
              <a:lnTo>
                <a:pt x="36" y="659"/>
              </a:lnTo>
              <a:lnTo>
                <a:pt x="36" y="655"/>
              </a:lnTo>
              <a:lnTo>
                <a:pt x="36" y="652"/>
              </a:lnTo>
              <a:lnTo>
                <a:pt x="34" y="644"/>
              </a:lnTo>
              <a:lnTo>
                <a:pt x="28" y="629"/>
              </a:lnTo>
              <a:lnTo>
                <a:pt x="25" y="622"/>
              </a:lnTo>
              <a:lnTo>
                <a:pt x="25" y="618"/>
              </a:lnTo>
              <a:lnTo>
                <a:pt x="25" y="615"/>
              </a:lnTo>
              <a:lnTo>
                <a:pt x="26" y="612"/>
              </a:lnTo>
              <a:lnTo>
                <a:pt x="30" y="598"/>
              </a:lnTo>
              <a:lnTo>
                <a:pt x="35" y="595"/>
              </a:lnTo>
              <a:lnTo>
                <a:pt x="38" y="589"/>
              </a:lnTo>
              <a:lnTo>
                <a:pt x="38" y="582"/>
              </a:lnTo>
              <a:lnTo>
                <a:pt x="39" y="576"/>
              </a:lnTo>
              <a:lnTo>
                <a:pt x="38" y="570"/>
              </a:lnTo>
              <a:lnTo>
                <a:pt x="34" y="561"/>
              </a:lnTo>
              <a:lnTo>
                <a:pt x="33" y="556"/>
              </a:lnTo>
              <a:lnTo>
                <a:pt x="34" y="543"/>
              </a:lnTo>
              <a:lnTo>
                <a:pt x="38" y="532"/>
              </a:lnTo>
              <a:lnTo>
                <a:pt x="42" y="521"/>
              </a:lnTo>
              <a:lnTo>
                <a:pt x="52" y="511"/>
              </a:lnTo>
              <a:lnTo>
                <a:pt x="56" y="503"/>
              </a:lnTo>
              <a:lnTo>
                <a:pt x="60" y="490"/>
              </a:lnTo>
              <a:lnTo>
                <a:pt x="61" y="477"/>
              </a:lnTo>
              <a:lnTo>
                <a:pt x="59" y="467"/>
              </a:lnTo>
              <a:lnTo>
                <a:pt x="52" y="457"/>
              </a:lnTo>
              <a:lnTo>
                <a:pt x="47" y="453"/>
              </a:lnTo>
              <a:lnTo>
                <a:pt x="42" y="451"/>
              </a:lnTo>
              <a:lnTo>
                <a:pt x="36" y="450"/>
              </a:lnTo>
              <a:lnTo>
                <a:pt x="33" y="448"/>
              </a:lnTo>
              <a:lnTo>
                <a:pt x="24" y="441"/>
              </a:lnTo>
              <a:lnTo>
                <a:pt x="24" y="440"/>
              </a:lnTo>
              <a:lnTo>
                <a:pt x="25" y="435"/>
              </a:lnTo>
              <a:lnTo>
                <a:pt x="26" y="433"/>
              </a:lnTo>
              <a:lnTo>
                <a:pt x="26" y="427"/>
              </a:lnTo>
              <a:lnTo>
                <a:pt x="28" y="418"/>
              </a:lnTo>
              <a:lnTo>
                <a:pt x="28" y="413"/>
              </a:lnTo>
              <a:lnTo>
                <a:pt x="26" y="399"/>
              </a:lnTo>
              <a:lnTo>
                <a:pt x="30" y="399"/>
              </a:lnTo>
              <a:lnTo>
                <a:pt x="34" y="396"/>
              </a:lnTo>
              <a:lnTo>
                <a:pt x="36" y="391"/>
              </a:lnTo>
              <a:lnTo>
                <a:pt x="38" y="386"/>
              </a:lnTo>
              <a:lnTo>
                <a:pt x="38" y="384"/>
              </a:lnTo>
              <a:lnTo>
                <a:pt x="34" y="381"/>
              </a:lnTo>
              <a:lnTo>
                <a:pt x="33" y="377"/>
              </a:lnTo>
              <a:lnTo>
                <a:pt x="29" y="356"/>
              </a:lnTo>
              <a:lnTo>
                <a:pt x="26" y="354"/>
              </a:lnTo>
              <a:lnTo>
                <a:pt x="26" y="352"/>
              </a:lnTo>
              <a:lnTo>
                <a:pt x="24" y="351"/>
              </a:lnTo>
              <a:lnTo>
                <a:pt x="21" y="350"/>
              </a:lnTo>
              <a:lnTo>
                <a:pt x="18" y="345"/>
              </a:lnTo>
              <a:lnTo>
                <a:pt x="17" y="344"/>
              </a:lnTo>
              <a:lnTo>
                <a:pt x="15" y="340"/>
              </a:lnTo>
              <a:lnTo>
                <a:pt x="14" y="336"/>
              </a:lnTo>
              <a:lnTo>
                <a:pt x="20" y="308"/>
              </a:lnTo>
              <a:lnTo>
                <a:pt x="20" y="302"/>
              </a:lnTo>
              <a:lnTo>
                <a:pt x="20" y="294"/>
              </a:lnTo>
              <a:lnTo>
                <a:pt x="15" y="283"/>
              </a:lnTo>
              <a:lnTo>
                <a:pt x="15" y="276"/>
              </a:lnTo>
              <a:lnTo>
                <a:pt x="21" y="255"/>
              </a:lnTo>
              <a:lnTo>
                <a:pt x="24" y="251"/>
              </a:lnTo>
              <a:lnTo>
                <a:pt x="34" y="256"/>
              </a:lnTo>
              <a:lnTo>
                <a:pt x="42" y="251"/>
              </a:lnTo>
              <a:lnTo>
                <a:pt x="44" y="238"/>
              </a:lnTo>
              <a:lnTo>
                <a:pt x="41" y="225"/>
              </a:lnTo>
              <a:lnTo>
                <a:pt x="38" y="215"/>
              </a:lnTo>
              <a:lnTo>
                <a:pt x="35" y="205"/>
              </a:lnTo>
              <a:lnTo>
                <a:pt x="36" y="193"/>
              </a:lnTo>
              <a:lnTo>
                <a:pt x="41" y="167"/>
              </a:lnTo>
              <a:lnTo>
                <a:pt x="41" y="149"/>
              </a:lnTo>
              <a:lnTo>
                <a:pt x="41" y="148"/>
              </a:lnTo>
              <a:lnTo>
                <a:pt x="40" y="147"/>
              </a:lnTo>
              <a:lnTo>
                <a:pt x="39" y="144"/>
              </a:lnTo>
              <a:lnTo>
                <a:pt x="35" y="141"/>
              </a:lnTo>
              <a:lnTo>
                <a:pt x="34" y="138"/>
              </a:lnTo>
              <a:lnTo>
                <a:pt x="34" y="133"/>
              </a:lnTo>
              <a:lnTo>
                <a:pt x="35" y="123"/>
              </a:lnTo>
              <a:lnTo>
                <a:pt x="35" y="118"/>
              </a:lnTo>
              <a:lnTo>
                <a:pt x="34" y="114"/>
              </a:lnTo>
              <a:lnTo>
                <a:pt x="31" y="107"/>
              </a:lnTo>
              <a:lnTo>
                <a:pt x="29" y="105"/>
              </a:lnTo>
              <a:lnTo>
                <a:pt x="25" y="106"/>
              </a:lnTo>
              <a:lnTo>
                <a:pt x="21" y="107"/>
              </a:lnTo>
              <a:lnTo>
                <a:pt x="18" y="107"/>
              </a:lnTo>
              <a:lnTo>
                <a:pt x="15" y="102"/>
              </a:lnTo>
              <a:lnTo>
                <a:pt x="17" y="100"/>
              </a:lnTo>
              <a:lnTo>
                <a:pt x="25" y="90"/>
              </a:lnTo>
              <a:lnTo>
                <a:pt x="21" y="88"/>
              </a:lnTo>
              <a:lnTo>
                <a:pt x="17" y="86"/>
              </a:lnTo>
              <a:lnTo>
                <a:pt x="12" y="85"/>
              </a:lnTo>
              <a:lnTo>
                <a:pt x="8" y="86"/>
              </a:lnTo>
              <a:lnTo>
                <a:pt x="7" y="84"/>
              </a:lnTo>
              <a:lnTo>
                <a:pt x="7" y="79"/>
              </a:lnTo>
              <a:lnTo>
                <a:pt x="14" y="64"/>
              </a:lnTo>
              <a:lnTo>
                <a:pt x="26" y="52"/>
              </a:lnTo>
              <a:lnTo>
                <a:pt x="28" y="48"/>
              </a:lnTo>
              <a:lnTo>
                <a:pt x="23" y="43"/>
              </a:lnTo>
              <a:lnTo>
                <a:pt x="7" y="45"/>
              </a:lnTo>
              <a:lnTo>
                <a:pt x="0" y="42"/>
              </a:lnTo>
              <a:lnTo>
                <a:pt x="0" y="39"/>
              </a:lnTo>
              <a:lnTo>
                <a:pt x="2" y="37"/>
              </a:lnTo>
              <a:lnTo>
                <a:pt x="9" y="31"/>
              </a:lnTo>
              <a:lnTo>
                <a:pt x="18" y="26"/>
              </a:lnTo>
              <a:lnTo>
                <a:pt x="38" y="22"/>
              </a:lnTo>
              <a:lnTo>
                <a:pt x="41" y="22"/>
              </a:lnTo>
              <a:lnTo>
                <a:pt x="52" y="26"/>
              </a:lnTo>
              <a:lnTo>
                <a:pt x="73" y="28"/>
              </a:lnTo>
              <a:lnTo>
                <a:pt x="81" y="27"/>
              </a:lnTo>
              <a:lnTo>
                <a:pt x="81" y="27"/>
              </a:lnTo>
              <a:lnTo>
                <a:pt x="82" y="26"/>
              </a:lnTo>
              <a:lnTo>
                <a:pt x="85" y="23"/>
              </a:lnTo>
              <a:lnTo>
                <a:pt x="86" y="20"/>
              </a:lnTo>
              <a:lnTo>
                <a:pt x="86" y="18"/>
              </a:lnTo>
              <a:lnTo>
                <a:pt x="86" y="11"/>
              </a:lnTo>
              <a:lnTo>
                <a:pt x="86" y="7"/>
              </a:lnTo>
              <a:lnTo>
                <a:pt x="86" y="6"/>
              </a:lnTo>
              <a:lnTo>
                <a:pt x="88" y="3"/>
              </a:lnTo>
              <a:lnTo>
                <a:pt x="91" y="2"/>
              </a:lnTo>
              <a:lnTo>
                <a:pt x="97" y="3"/>
              </a:lnTo>
              <a:lnTo>
                <a:pt x="101" y="3"/>
              </a:lnTo>
              <a:lnTo>
                <a:pt x="114" y="0"/>
              </a:lnTo>
              <a:lnTo>
                <a:pt x="119" y="0"/>
              </a:lnTo>
              <a:close/>
            </a:path>
          </a:pathLst>
        </a:custGeom>
        <a:solidFill>
          <a:schemeClr val="bg1">
            <a:lumMod val="85000"/>
          </a:schemeClr>
        </a:solidFill>
        <a:ln w="0">
          <a:solidFill>
            <a:schemeClr val="bg2"/>
          </a:solid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clientData/>
  </xdr:twoCellAnchor>
  <xdr:twoCellAnchor>
    <xdr:from>
      <xdr:col>18</xdr:col>
      <xdr:colOff>108858</xdr:colOff>
      <xdr:row>73</xdr:row>
      <xdr:rowOff>13607</xdr:rowOff>
    </xdr:from>
    <xdr:to>
      <xdr:col>37</xdr:col>
      <xdr:colOff>163286</xdr:colOff>
      <xdr:row>122</xdr:row>
      <xdr:rowOff>20411</xdr:rowOff>
    </xdr:to>
    <xdr:sp macro="" textlink="">
      <xdr:nvSpPr>
        <xdr:cNvPr id="19" name="Freeform 18">
          <a:extLst>
            <a:ext uri="{FF2B5EF4-FFF2-40B4-BE49-F238E27FC236}">
              <a16:creationId xmlns:a16="http://schemas.microsoft.com/office/drawing/2014/main" id="{00000000-0008-0000-0400-000013000000}"/>
            </a:ext>
          </a:extLst>
        </xdr:cNvPr>
        <xdr:cNvSpPr>
          <a:spLocks noEditPoints="1"/>
        </xdr:cNvSpPr>
      </xdr:nvSpPr>
      <xdr:spPr bwMode="auto">
        <a:xfrm>
          <a:off x="3313340" y="10742839"/>
          <a:ext cx="3463017" cy="2830286"/>
        </a:xfrm>
        <a:custGeom>
          <a:avLst/>
          <a:gdLst>
            <a:gd name="T0" fmla="*/ 532 w 2402"/>
            <a:gd name="T1" fmla="*/ 385 h 1885"/>
            <a:gd name="T2" fmla="*/ 548 w 2402"/>
            <a:gd name="T3" fmla="*/ 424 h 1885"/>
            <a:gd name="T4" fmla="*/ 580 w 2402"/>
            <a:gd name="T5" fmla="*/ 413 h 1885"/>
            <a:gd name="T6" fmla="*/ 1282 w 2402"/>
            <a:gd name="T7" fmla="*/ 361 h 1885"/>
            <a:gd name="T8" fmla="*/ 1259 w 2402"/>
            <a:gd name="T9" fmla="*/ 409 h 1885"/>
            <a:gd name="T10" fmla="*/ 1312 w 2402"/>
            <a:gd name="T11" fmla="*/ 390 h 1885"/>
            <a:gd name="T12" fmla="*/ 2181 w 2402"/>
            <a:gd name="T13" fmla="*/ 318 h 1885"/>
            <a:gd name="T14" fmla="*/ 2223 w 2402"/>
            <a:gd name="T15" fmla="*/ 276 h 1885"/>
            <a:gd name="T16" fmla="*/ 642 w 2402"/>
            <a:gd name="T17" fmla="*/ 237 h 1885"/>
            <a:gd name="T18" fmla="*/ 1315 w 2402"/>
            <a:gd name="T19" fmla="*/ 184 h 1885"/>
            <a:gd name="T20" fmla="*/ 1407 w 2402"/>
            <a:gd name="T21" fmla="*/ 309 h 1885"/>
            <a:gd name="T22" fmla="*/ 1485 w 2402"/>
            <a:gd name="T23" fmla="*/ 448 h 1885"/>
            <a:gd name="T24" fmla="*/ 1615 w 2402"/>
            <a:gd name="T25" fmla="*/ 418 h 1885"/>
            <a:gd name="T26" fmla="*/ 1791 w 2402"/>
            <a:gd name="T27" fmla="*/ 267 h 1885"/>
            <a:gd name="T28" fmla="*/ 1852 w 2402"/>
            <a:gd name="T29" fmla="*/ 296 h 1885"/>
            <a:gd name="T30" fmla="*/ 2020 w 2402"/>
            <a:gd name="T31" fmla="*/ 252 h 1885"/>
            <a:gd name="T32" fmla="*/ 2175 w 2402"/>
            <a:gd name="T33" fmla="*/ 251 h 1885"/>
            <a:gd name="T34" fmla="*/ 2303 w 2402"/>
            <a:gd name="T35" fmla="*/ 284 h 1885"/>
            <a:gd name="T36" fmla="*/ 2402 w 2402"/>
            <a:gd name="T37" fmla="*/ 510 h 1885"/>
            <a:gd name="T38" fmla="*/ 2185 w 2402"/>
            <a:gd name="T39" fmla="*/ 513 h 1885"/>
            <a:gd name="T40" fmla="*/ 2127 w 2402"/>
            <a:gd name="T41" fmla="*/ 819 h 1885"/>
            <a:gd name="T42" fmla="*/ 2177 w 2402"/>
            <a:gd name="T43" fmla="*/ 962 h 1885"/>
            <a:gd name="T44" fmla="*/ 2101 w 2402"/>
            <a:gd name="T45" fmla="*/ 1050 h 1885"/>
            <a:gd name="T46" fmla="*/ 1845 w 2402"/>
            <a:gd name="T47" fmla="*/ 1085 h 1885"/>
            <a:gd name="T48" fmla="*/ 1744 w 2402"/>
            <a:gd name="T49" fmla="*/ 1368 h 1885"/>
            <a:gd name="T50" fmla="*/ 1539 w 2402"/>
            <a:gd name="T51" fmla="*/ 1574 h 1885"/>
            <a:gd name="T52" fmla="*/ 1327 w 2402"/>
            <a:gd name="T53" fmla="*/ 1883 h 1885"/>
            <a:gd name="T54" fmla="*/ 1205 w 2402"/>
            <a:gd name="T55" fmla="*/ 1848 h 1885"/>
            <a:gd name="T56" fmla="*/ 969 w 2402"/>
            <a:gd name="T57" fmla="*/ 1769 h 1885"/>
            <a:gd name="T58" fmla="*/ 699 w 2402"/>
            <a:gd name="T59" fmla="*/ 1635 h 1885"/>
            <a:gd name="T60" fmla="*/ 818 w 2402"/>
            <a:gd name="T61" fmla="*/ 1428 h 1885"/>
            <a:gd name="T62" fmla="*/ 1027 w 2402"/>
            <a:gd name="T63" fmla="*/ 1415 h 1885"/>
            <a:gd name="T64" fmla="*/ 1072 w 2402"/>
            <a:gd name="T65" fmla="*/ 1263 h 1885"/>
            <a:gd name="T66" fmla="*/ 1016 w 2402"/>
            <a:gd name="T67" fmla="*/ 1066 h 1885"/>
            <a:gd name="T68" fmla="*/ 1145 w 2402"/>
            <a:gd name="T69" fmla="*/ 1089 h 1885"/>
            <a:gd name="T70" fmla="*/ 1152 w 2402"/>
            <a:gd name="T71" fmla="*/ 1241 h 1885"/>
            <a:gd name="T72" fmla="*/ 1223 w 2402"/>
            <a:gd name="T73" fmla="*/ 1086 h 1885"/>
            <a:gd name="T74" fmla="*/ 1362 w 2402"/>
            <a:gd name="T75" fmla="*/ 1133 h 1885"/>
            <a:gd name="T76" fmla="*/ 1246 w 2402"/>
            <a:gd name="T77" fmla="*/ 939 h 1885"/>
            <a:gd name="T78" fmla="*/ 1087 w 2402"/>
            <a:gd name="T79" fmla="*/ 886 h 1885"/>
            <a:gd name="T80" fmla="*/ 1189 w 2402"/>
            <a:gd name="T81" fmla="*/ 721 h 1885"/>
            <a:gd name="T82" fmla="*/ 1251 w 2402"/>
            <a:gd name="T83" fmla="*/ 614 h 1885"/>
            <a:gd name="T84" fmla="*/ 1175 w 2402"/>
            <a:gd name="T85" fmla="*/ 581 h 1885"/>
            <a:gd name="T86" fmla="*/ 954 w 2402"/>
            <a:gd name="T87" fmla="*/ 552 h 1885"/>
            <a:gd name="T88" fmla="*/ 962 w 2402"/>
            <a:gd name="T89" fmla="*/ 659 h 1885"/>
            <a:gd name="T90" fmla="*/ 905 w 2402"/>
            <a:gd name="T91" fmla="*/ 800 h 1885"/>
            <a:gd name="T92" fmla="*/ 650 w 2402"/>
            <a:gd name="T93" fmla="*/ 818 h 1885"/>
            <a:gd name="T94" fmla="*/ 504 w 2402"/>
            <a:gd name="T95" fmla="*/ 717 h 1885"/>
            <a:gd name="T96" fmla="*/ 465 w 2402"/>
            <a:gd name="T97" fmla="*/ 679 h 1885"/>
            <a:gd name="T98" fmla="*/ 352 w 2402"/>
            <a:gd name="T99" fmla="*/ 700 h 1885"/>
            <a:gd name="T100" fmla="*/ 277 w 2402"/>
            <a:gd name="T101" fmla="*/ 799 h 1885"/>
            <a:gd name="T102" fmla="*/ 223 w 2402"/>
            <a:gd name="T103" fmla="*/ 638 h 1885"/>
            <a:gd name="T104" fmla="*/ 73 w 2402"/>
            <a:gd name="T105" fmla="*/ 503 h 1885"/>
            <a:gd name="T106" fmla="*/ 103 w 2402"/>
            <a:gd name="T107" fmla="*/ 205 h 1885"/>
            <a:gd name="T108" fmla="*/ 266 w 2402"/>
            <a:gd name="T109" fmla="*/ 124 h 1885"/>
            <a:gd name="T110" fmla="*/ 498 w 2402"/>
            <a:gd name="T111" fmla="*/ 288 h 1885"/>
            <a:gd name="T112" fmla="*/ 561 w 2402"/>
            <a:gd name="T113" fmla="*/ 179 h 1885"/>
            <a:gd name="T114" fmla="*/ 673 w 2402"/>
            <a:gd name="T115" fmla="*/ 46 h 1885"/>
            <a:gd name="T116" fmla="*/ 847 w 2402"/>
            <a:gd name="T117" fmla="*/ 36 h 1885"/>
            <a:gd name="T118" fmla="*/ 888 w 2402"/>
            <a:gd name="T119" fmla="*/ 94 h 1885"/>
            <a:gd name="T120" fmla="*/ 1035 w 2402"/>
            <a:gd name="T121" fmla="*/ 126 h 1885"/>
            <a:gd name="T122" fmla="*/ 1179 w 2402"/>
            <a:gd name="T123" fmla="*/ 67 h 188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 ang="0">
              <a:pos x="T120" y="T121"/>
            </a:cxn>
            <a:cxn ang="0">
              <a:pos x="T122" y="T123"/>
            </a:cxn>
          </a:cxnLst>
          <a:rect l="0" t="0" r="r" b="b"/>
          <a:pathLst>
            <a:path w="2402" h="1885">
              <a:moveTo>
                <a:pt x="600" y="382"/>
              </a:moveTo>
              <a:lnTo>
                <a:pt x="588" y="390"/>
              </a:lnTo>
              <a:lnTo>
                <a:pt x="586" y="391"/>
              </a:lnTo>
              <a:lnTo>
                <a:pt x="586" y="392"/>
              </a:lnTo>
              <a:lnTo>
                <a:pt x="586" y="395"/>
              </a:lnTo>
              <a:lnTo>
                <a:pt x="588" y="396"/>
              </a:lnTo>
              <a:lnTo>
                <a:pt x="592" y="398"/>
              </a:lnTo>
              <a:lnTo>
                <a:pt x="593" y="399"/>
              </a:lnTo>
              <a:lnTo>
                <a:pt x="596" y="401"/>
              </a:lnTo>
              <a:lnTo>
                <a:pt x="601" y="399"/>
              </a:lnTo>
              <a:lnTo>
                <a:pt x="605" y="399"/>
              </a:lnTo>
              <a:lnTo>
                <a:pt x="608" y="397"/>
              </a:lnTo>
              <a:lnTo>
                <a:pt x="611" y="396"/>
              </a:lnTo>
              <a:lnTo>
                <a:pt x="612" y="393"/>
              </a:lnTo>
              <a:lnTo>
                <a:pt x="608" y="391"/>
              </a:lnTo>
              <a:lnTo>
                <a:pt x="603" y="385"/>
              </a:lnTo>
              <a:lnTo>
                <a:pt x="600" y="382"/>
              </a:lnTo>
              <a:close/>
              <a:moveTo>
                <a:pt x="539" y="372"/>
              </a:moveTo>
              <a:lnTo>
                <a:pt x="534" y="372"/>
              </a:lnTo>
              <a:lnTo>
                <a:pt x="533" y="375"/>
              </a:lnTo>
              <a:lnTo>
                <a:pt x="532" y="380"/>
              </a:lnTo>
              <a:lnTo>
                <a:pt x="532" y="385"/>
              </a:lnTo>
              <a:lnTo>
                <a:pt x="532" y="390"/>
              </a:lnTo>
              <a:lnTo>
                <a:pt x="530" y="392"/>
              </a:lnTo>
              <a:lnTo>
                <a:pt x="525" y="397"/>
              </a:lnTo>
              <a:lnTo>
                <a:pt x="523" y="401"/>
              </a:lnTo>
              <a:lnTo>
                <a:pt x="523" y="404"/>
              </a:lnTo>
              <a:lnTo>
                <a:pt x="524" y="411"/>
              </a:lnTo>
              <a:lnTo>
                <a:pt x="524" y="414"/>
              </a:lnTo>
              <a:lnTo>
                <a:pt x="524" y="414"/>
              </a:lnTo>
              <a:lnTo>
                <a:pt x="524" y="416"/>
              </a:lnTo>
              <a:lnTo>
                <a:pt x="523" y="417"/>
              </a:lnTo>
              <a:lnTo>
                <a:pt x="524" y="419"/>
              </a:lnTo>
              <a:lnTo>
                <a:pt x="527" y="422"/>
              </a:lnTo>
              <a:lnTo>
                <a:pt x="529" y="423"/>
              </a:lnTo>
              <a:lnTo>
                <a:pt x="532" y="424"/>
              </a:lnTo>
              <a:lnTo>
                <a:pt x="532" y="423"/>
              </a:lnTo>
              <a:lnTo>
                <a:pt x="534" y="422"/>
              </a:lnTo>
              <a:lnTo>
                <a:pt x="539" y="422"/>
              </a:lnTo>
              <a:lnTo>
                <a:pt x="540" y="422"/>
              </a:lnTo>
              <a:lnTo>
                <a:pt x="543" y="422"/>
              </a:lnTo>
              <a:lnTo>
                <a:pt x="544" y="422"/>
              </a:lnTo>
              <a:lnTo>
                <a:pt x="545" y="422"/>
              </a:lnTo>
              <a:lnTo>
                <a:pt x="548" y="424"/>
              </a:lnTo>
              <a:lnTo>
                <a:pt x="548" y="425"/>
              </a:lnTo>
              <a:lnTo>
                <a:pt x="554" y="425"/>
              </a:lnTo>
              <a:lnTo>
                <a:pt x="558" y="423"/>
              </a:lnTo>
              <a:lnTo>
                <a:pt x="565" y="416"/>
              </a:lnTo>
              <a:lnTo>
                <a:pt x="567" y="419"/>
              </a:lnTo>
              <a:lnTo>
                <a:pt x="574" y="425"/>
              </a:lnTo>
              <a:lnTo>
                <a:pt x="577" y="428"/>
              </a:lnTo>
              <a:lnTo>
                <a:pt x="577" y="430"/>
              </a:lnTo>
              <a:lnTo>
                <a:pt x="577" y="433"/>
              </a:lnTo>
              <a:lnTo>
                <a:pt x="577" y="435"/>
              </a:lnTo>
              <a:lnTo>
                <a:pt x="579" y="438"/>
              </a:lnTo>
              <a:lnTo>
                <a:pt x="580" y="439"/>
              </a:lnTo>
              <a:lnTo>
                <a:pt x="582" y="440"/>
              </a:lnTo>
              <a:lnTo>
                <a:pt x="587" y="440"/>
              </a:lnTo>
              <a:lnTo>
                <a:pt x="587" y="438"/>
              </a:lnTo>
              <a:lnTo>
                <a:pt x="586" y="434"/>
              </a:lnTo>
              <a:lnTo>
                <a:pt x="582" y="430"/>
              </a:lnTo>
              <a:lnTo>
                <a:pt x="587" y="428"/>
              </a:lnTo>
              <a:lnTo>
                <a:pt x="587" y="424"/>
              </a:lnTo>
              <a:lnTo>
                <a:pt x="585" y="421"/>
              </a:lnTo>
              <a:lnTo>
                <a:pt x="580" y="419"/>
              </a:lnTo>
              <a:lnTo>
                <a:pt x="580" y="413"/>
              </a:lnTo>
              <a:lnTo>
                <a:pt x="580" y="404"/>
              </a:lnTo>
              <a:lnTo>
                <a:pt x="581" y="397"/>
              </a:lnTo>
              <a:lnTo>
                <a:pt x="584" y="391"/>
              </a:lnTo>
              <a:lnTo>
                <a:pt x="580" y="392"/>
              </a:lnTo>
              <a:lnTo>
                <a:pt x="576" y="392"/>
              </a:lnTo>
              <a:lnTo>
                <a:pt x="574" y="391"/>
              </a:lnTo>
              <a:lnTo>
                <a:pt x="570" y="388"/>
              </a:lnTo>
              <a:lnTo>
                <a:pt x="567" y="385"/>
              </a:lnTo>
              <a:lnTo>
                <a:pt x="567" y="383"/>
              </a:lnTo>
              <a:lnTo>
                <a:pt x="570" y="382"/>
              </a:lnTo>
              <a:lnTo>
                <a:pt x="572" y="380"/>
              </a:lnTo>
              <a:lnTo>
                <a:pt x="571" y="378"/>
              </a:lnTo>
              <a:lnTo>
                <a:pt x="570" y="378"/>
              </a:lnTo>
              <a:lnTo>
                <a:pt x="570" y="377"/>
              </a:lnTo>
              <a:lnTo>
                <a:pt x="565" y="376"/>
              </a:lnTo>
              <a:lnTo>
                <a:pt x="561" y="375"/>
              </a:lnTo>
              <a:lnTo>
                <a:pt x="558" y="375"/>
              </a:lnTo>
              <a:lnTo>
                <a:pt x="555" y="376"/>
              </a:lnTo>
              <a:lnTo>
                <a:pt x="550" y="375"/>
              </a:lnTo>
              <a:lnTo>
                <a:pt x="539" y="372"/>
              </a:lnTo>
              <a:close/>
              <a:moveTo>
                <a:pt x="1288" y="355"/>
              </a:moveTo>
              <a:lnTo>
                <a:pt x="1282" y="361"/>
              </a:lnTo>
              <a:lnTo>
                <a:pt x="1281" y="361"/>
              </a:lnTo>
              <a:lnTo>
                <a:pt x="1280" y="360"/>
              </a:lnTo>
              <a:lnTo>
                <a:pt x="1277" y="356"/>
              </a:lnTo>
              <a:lnTo>
                <a:pt x="1276" y="355"/>
              </a:lnTo>
              <a:lnTo>
                <a:pt x="1272" y="356"/>
              </a:lnTo>
              <a:lnTo>
                <a:pt x="1262" y="359"/>
              </a:lnTo>
              <a:lnTo>
                <a:pt x="1259" y="360"/>
              </a:lnTo>
              <a:lnTo>
                <a:pt x="1254" y="364"/>
              </a:lnTo>
              <a:lnTo>
                <a:pt x="1249" y="370"/>
              </a:lnTo>
              <a:lnTo>
                <a:pt x="1245" y="377"/>
              </a:lnTo>
              <a:lnTo>
                <a:pt x="1244" y="383"/>
              </a:lnTo>
              <a:lnTo>
                <a:pt x="1244" y="383"/>
              </a:lnTo>
              <a:lnTo>
                <a:pt x="1246" y="386"/>
              </a:lnTo>
              <a:lnTo>
                <a:pt x="1245" y="388"/>
              </a:lnTo>
              <a:lnTo>
                <a:pt x="1246" y="391"/>
              </a:lnTo>
              <a:lnTo>
                <a:pt x="1247" y="392"/>
              </a:lnTo>
              <a:lnTo>
                <a:pt x="1250" y="395"/>
              </a:lnTo>
              <a:lnTo>
                <a:pt x="1251" y="401"/>
              </a:lnTo>
              <a:lnTo>
                <a:pt x="1252" y="403"/>
              </a:lnTo>
              <a:lnTo>
                <a:pt x="1254" y="406"/>
              </a:lnTo>
              <a:lnTo>
                <a:pt x="1256" y="408"/>
              </a:lnTo>
              <a:lnTo>
                <a:pt x="1259" y="409"/>
              </a:lnTo>
              <a:lnTo>
                <a:pt x="1260" y="409"/>
              </a:lnTo>
              <a:lnTo>
                <a:pt x="1262" y="411"/>
              </a:lnTo>
              <a:lnTo>
                <a:pt x="1266" y="413"/>
              </a:lnTo>
              <a:lnTo>
                <a:pt x="1268" y="416"/>
              </a:lnTo>
              <a:lnTo>
                <a:pt x="1273" y="422"/>
              </a:lnTo>
              <a:lnTo>
                <a:pt x="1276" y="424"/>
              </a:lnTo>
              <a:lnTo>
                <a:pt x="1282" y="428"/>
              </a:lnTo>
              <a:lnTo>
                <a:pt x="1287" y="428"/>
              </a:lnTo>
              <a:lnTo>
                <a:pt x="1291" y="424"/>
              </a:lnTo>
              <a:lnTo>
                <a:pt x="1292" y="418"/>
              </a:lnTo>
              <a:lnTo>
                <a:pt x="1296" y="418"/>
              </a:lnTo>
              <a:lnTo>
                <a:pt x="1299" y="418"/>
              </a:lnTo>
              <a:lnTo>
                <a:pt x="1303" y="417"/>
              </a:lnTo>
              <a:lnTo>
                <a:pt x="1303" y="412"/>
              </a:lnTo>
              <a:lnTo>
                <a:pt x="1299" y="402"/>
              </a:lnTo>
              <a:lnTo>
                <a:pt x="1298" y="397"/>
              </a:lnTo>
              <a:lnTo>
                <a:pt x="1304" y="398"/>
              </a:lnTo>
              <a:lnTo>
                <a:pt x="1307" y="399"/>
              </a:lnTo>
              <a:lnTo>
                <a:pt x="1311" y="399"/>
              </a:lnTo>
              <a:lnTo>
                <a:pt x="1309" y="396"/>
              </a:lnTo>
              <a:lnTo>
                <a:pt x="1311" y="393"/>
              </a:lnTo>
              <a:lnTo>
                <a:pt x="1312" y="390"/>
              </a:lnTo>
              <a:lnTo>
                <a:pt x="1312" y="386"/>
              </a:lnTo>
              <a:lnTo>
                <a:pt x="1312" y="381"/>
              </a:lnTo>
              <a:lnTo>
                <a:pt x="1311" y="376"/>
              </a:lnTo>
              <a:lnTo>
                <a:pt x="1303" y="360"/>
              </a:lnTo>
              <a:lnTo>
                <a:pt x="1298" y="360"/>
              </a:lnTo>
              <a:lnTo>
                <a:pt x="1291" y="360"/>
              </a:lnTo>
              <a:lnTo>
                <a:pt x="1288" y="359"/>
              </a:lnTo>
              <a:lnTo>
                <a:pt x="1288" y="355"/>
              </a:lnTo>
              <a:close/>
              <a:moveTo>
                <a:pt x="2223" y="276"/>
              </a:moveTo>
              <a:lnTo>
                <a:pt x="2218" y="276"/>
              </a:lnTo>
              <a:lnTo>
                <a:pt x="2211" y="279"/>
              </a:lnTo>
              <a:lnTo>
                <a:pt x="2206" y="282"/>
              </a:lnTo>
              <a:lnTo>
                <a:pt x="2198" y="279"/>
              </a:lnTo>
              <a:lnTo>
                <a:pt x="2193" y="277"/>
              </a:lnTo>
              <a:lnTo>
                <a:pt x="2188" y="276"/>
              </a:lnTo>
              <a:lnTo>
                <a:pt x="2182" y="283"/>
              </a:lnTo>
              <a:lnTo>
                <a:pt x="2175" y="297"/>
              </a:lnTo>
              <a:lnTo>
                <a:pt x="2171" y="304"/>
              </a:lnTo>
              <a:lnTo>
                <a:pt x="2170" y="313"/>
              </a:lnTo>
              <a:lnTo>
                <a:pt x="2171" y="319"/>
              </a:lnTo>
              <a:lnTo>
                <a:pt x="2175" y="319"/>
              </a:lnTo>
              <a:lnTo>
                <a:pt x="2181" y="318"/>
              </a:lnTo>
              <a:lnTo>
                <a:pt x="2186" y="318"/>
              </a:lnTo>
              <a:lnTo>
                <a:pt x="2188" y="319"/>
              </a:lnTo>
              <a:lnTo>
                <a:pt x="2192" y="323"/>
              </a:lnTo>
              <a:lnTo>
                <a:pt x="2195" y="324"/>
              </a:lnTo>
              <a:lnTo>
                <a:pt x="2198" y="324"/>
              </a:lnTo>
              <a:lnTo>
                <a:pt x="2202" y="323"/>
              </a:lnTo>
              <a:lnTo>
                <a:pt x="2206" y="320"/>
              </a:lnTo>
              <a:lnTo>
                <a:pt x="2209" y="322"/>
              </a:lnTo>
              <a:lnTo>
                <a:pt x="2217" y="329"/>
              </a:lnTo>
              <a:lnTo>
                <a:pt x="2220" y="330"/>
              </a:lnTo>
              <a:lnTo>
                <a:pt x="2225" y="328"/>
              </a:lnTo>
              <a:lnTo>
                <a:pt x="2228" y="322"/>
              </a:lnTo>
              <a:lnTo>
                <a:pt x="2227" y="317"/>
              </a:lnTo>
              <a:lnTo>
                <a:pt x="2223" y="312"/>
              </a:lnTo>
              <a:lnTo>
                <a:pt x="2222" y="307"/>
              </a:lnTo>
              <a:lnTo>
                <a:pt x="2223" y="303"/>
              </a:lnTo>
              <a:lnTo>
                <a:pt x="2225" y="298"/>
              </a:lnTo>
              <a:lnTo>
                <a:pt x="2227" y="294"/>
              </a:lnTo>
              <a:lnTo>
                <a:pt x="2227" y="292"/>
              </a:lnTo>
              <a:lnTo>
                <a:pt x="2228" y="284"/>
              </a:lnTo>
              <a:lnTo>
                <a:pt x="2228" y="282"/>
              </a:lnTo>
              <a:lnTo>
                <a:pt x="2223" y="276"/>
              </a:lnTo>
              <a:close/>
              <a:moveTo>
                <a:pt x="642" y="237"/>
              </a:moveTo>
              <a:lnTo>
                <a:pt x="637" y="239"/>
              </a:lnTo>
              <a:lnTo>
                <a:pt x="631" y="242"/>
              </a:lnTo>
              <a:lnTo>
                <a:pt x="628" y="246"/>
              </a:lnTo>
              <a:lnTo>
                <a:pt x="626" y="251"/>
              </a:lnTo>
              <a:lnTo>
                <a:pt x="623" y="261"/>
              </a:lnTo>
              <a:lnTo>
                <a:pt x="629" y="283"/>
              </a:lnTo>
              <a:lnTo>
                <a:pt x="633" y="288"/>
              </a:lnTo>
              <a:lnTo>
                <a:pt x="633" y="288"/>
              </a:lnTo>
              <a:lnTo>
                <a:pt x="634" y="288"/>
              </a:lnTo>
              <a:lnTo>
                <a:pt x="635" y="282"/>
              </a:lnTo>
              <a:lnTo>
                <a:pt x="638" y="281"/>
              </a:lnTo>
              <a:lnTo>
                <a:pt x="648" y="282"/>
              </a:lnTo>
              <a:lnTo>
                <a:pt x="642" y="270"/>
              </a:lnTo>
              <a:lnTo>
                <a:pt x="640" y="263"/>
              </a:lnTo>
              <a:lnTo>
                <a:pt x="643" y="258"/>
              </a:lnTo>
              <a:lnTo>
                <a:pt x="654" y="254"/>
              </a:lnTo>
              <a:lnTo>
                <a:pt x="656" y="251"/>
              </a:lnTo>
              <a:lnTo>
                <a:pt x="656" y="249"/>
              </a:lnTo>
              <a:lnTo>
                <a:pt x="655" y="246"/>
              </a:lnTo>
              <a:lnTo>
                <a:pt x="647" y="239"/>
              </a:lnTo>
              <a:lnTo>
                <a:pt x="642" y="237"/>
              </a:lnTo>
              <a:close/>
              <a:moveTo>
                <a:pt x="1265" y="0"/>
              </a:moveTo>
              <a:lnTo>
                <a:pt x="1296" y="6"/>
              </a:lnTo>
              <a:lnTo>
                <a:pt x="1301" y="10"/>
              </a:lnTo>
              <a:lnTo>
                <a:pt x="1301" y="20"/>
              </a:lnTo>
              <a:lnTo>
                <a:pt x="1288" y="75"/>
              </a:lnTo>
              <a:lnTo>
                <a:pt x="1285" y="79"/>
              </a:lnTo>
              <a:lnTo>
                <a:pt x="1267" y="89"/>
              </a:lnTo>
              <a:lnTo>
                <a:pt x="1256" y="91"/>
              </a:lnTo>
              <a:lnTo>
                <a:pt x="1246" y="89"/>
              </a:lnTo>
              <a:lnTo>
                <a:pt x="1246" y="98"/>
              </a:lnTo>
              <a:lnTo>
                <a:pt x="1251" y="103"/>
              </a:lnTo>
              <a:lnTo>
                <a:pt x="1268" y="109"/>
              </a:lnTo>
              <a:lnTo>
                <a:pt x="1271" y="110"/>
              </a:lnTo>
              <a:lnTo>
                <a:pt x="1273" y="112"/>
              </a:lnTo>
              <a:lnTo>
                <a:pt x="1277" y="115"/>
              </a:lnTo>
              <a:lnTo>
                <a:pt x="1282" y="122"/>
              </a:lnTo>
              <a:lnTo>
                <a:pt x="1282" y="125"/>
              </a:lnTo>
              <a:lnTo>
                <a:pt x="1283" y="138"/>
              </a:lnTo>
              <a:lnTo>
                <a:pt x="1285" y="152"/>
              </a:lnTo>
              <a:lnTo>
                <a:pt x="1289" y="164"/>
              </a:lnTo>
              <a:lnTo>
                <a:pt x="1298" y="176"/>
              </a:lnTo>
              <a:lnTo>
                <a:pt x="1315" y="184"/>
              </a:lnTo>
              <a:lnTo>
                <a:pt x="1366" y="194"/>
              </a:lnTo>
              <a:lnTo>
                <a:pt x="1397" y="208"/>
              </a:lnTo>
              <a:lnTo>
                <a:pt x="1411" y="228"/>
              </a:lnTo>
              <a:lnTo>
                <a:pt x="1421" y="245"/>
              </a:lnTo>
              <a:lnTo>
                <a:pt x="1429" y="256"/>
              </a:lnTo>
              <a:lnTo>
                <a:pt x="1439" y="258"/>
              </a:lnTo>
              <a:lnTo>
                <a:pt x="1445" y="258"/>
              </a:lnTo>
              <a:lnTo>
                <a:pt x="1453" y="260"/>
              </a:lnTo>
              <a:lnTo>
                <a:pt x="1459" y="262"/>
              </a:lnTo>
              <a:lnTo>
                <a:pt x="1458" y="270"/>
              </a:lnTo>
              <a:lnTo>
                <a:pt x="1459" y="272"/>
              </a:lnTo>
              <a:lnTo>
                <a:pt x="1475" y="288"/>
              </a:lnTo>
              <a:lnTo>
                <a:pt x="1475" y="288"/>
              </a:lnTo>
              <a:lnTo>
                <a:pt x="1465" y="286"/>
              </a:lnTo>
              <a:lnTo>
                <a:pt x="1459" y="287"/>
              </a:lnTo>
              <a:lnTo>
                <a:pt x="1445" y="297"/>
              </a:lnTo>
              <a:lnTo>
                <a:pt x="1442" y="298"/>
              </a:lnTo>
              <a:lnTo>
                <a:pt x="1418" y="299"/>
              </a:lnTo>
              <a:lnTo>
                <a:pt x="1412" y="299"/>
              </a:lnTo>
              <a:lnTo>
                <a:pt x="1407" y="299"/>
              </a:lnTo>
              <a:lnTo>
                <a:pt x="1406" y="302"/>
              </a:lnTo>
              <a:lnTo>
                <a:pt x="1407" y="309"/>
              </a:lnTo>
              <a:lnTo>
                <a:pt x="1408" y="320"/>
              </a:lnTo>
              <a:lnTo>
                <a:pt x="1413" y="329"/>
              </a:lnTo>
              <a:lnTo>
                <a:pt x="1418" y="334"/>
              </a:lnTo>
              <a:lnTo>
                <a:pt x="1433" y="336"/>
              </a:lnTo>
              <a:lnTo>
                <a:pt x="1438" y="340"/>
              </a:lnTo>
              <a:lnTo>
                <a:pt x="1439" y="349"/>
              </a:lnTo>
              <a:lnTo>
                <a:pt x="1435" y="357"/>
              </a:lnTo>
              <a:lnTo>
                <a:pt x="1412" y="396"/>
              </a:lnTo>
              <a:lnTo>
                <a:pt x="1413" y="412"/>
              </a:lnTo>
              <a:lnTo>
                <a:pt x="1413" y="417"/>
              </a:lnTo>
              <a:lnTo>
                <a:pt x="1413" y="422"/>
              </a:lnTo>
              <a:lnTo>
                <a:pt x="1421" y="437"/>
              </a:lnTo>
              <a:lnTo>
                <a:pt x="1422" y="439"/>
              </a:lnTo>
              <a:lnTo>
                <a:pt x="1425" y="442"/>
              </a:lnTo>
              <a:lnTo>
                <a:pt x="1430" y="443"/>
              </a:lnTo>
              <a:lnTo>
                <a:pt x="1437" y="443"/>
              </a:lnTo>
              <a:lnTo>
                <a:pt x="1450" y="429"/>
              </a:lnTo>
              <a:lnTo>
                <a:pt x="1454" y="428"/>
              </a:lnTo>
              <a:lnTo>
                <a:pt x="1463" y="430"/>
              </a:lnTo>
              <a:lnTo>
                <a:pt x="1472" y="445"/>
              </a:lnTo>
              <a:lnTo>
                <a:pt x="1479" y="449"/>
              </a:lnTo>
              <a:lnTo>
                <a:pt x="1485" y="448"/>
              </a:lnTo>
              <a:lnTo>
                <a:pt x="1498" y="438"/>
              </a:lnTo>
              <a:lnTo>
                <a:pt x="1507" y="433"/>
              </a:lnTo>
              <a:lnTo>
                <a:pt x="1536" y="423"/>
              </a:lnTo>
              <a:lnTo>
                <a:pt x="1544" y="417"/>
              </a:lnTo>
              <a:lnTo>
                <a:pt x="1547" y="409"/>
              </a:lnTo>
              <a:lnTo>
                <a:pt x="1545" y="354"/>
              </a:lnTo>
              <a:lnTo>
                <a:pt x="1558" y="344"/>
              </a:lnTo>
              <a:lnTo>
                <a:pt x="1573" y="341"/>
              </a:lnTo>
              <a:lnTo>
                <a:pt x="1580" y="343"/>
              </a:lnTo>
              <a:lnTo>
                <a:pt x="1585" y="345"/>
              </a:lnTo>
              <a:lnTo>
                <a:pt x="1587" y="349"/>
              </a:lnTo>
              <a:lnTo>
                <a:pt x="1589" y="361"/>
              </a:lnTo>
              <a:lnTo>
                <a:pt x="1590" y="366"/>
              </a:lnTo>
              <a:lnTo>
                <a:pt x="1592" y="370"/>
              </a:lnTo>
              <a:lnTo>
                <a:pt x="1595" y="372"/>
              </a:lnTo>
              <a:lnTo>
                <a:pt x="1596" y="375"/>
              </a:lnTo>
              <a:lnTo>
                <a:pt x="1596" y="380"/>
              </a:lnTo>
              <a:lnTo>
                <a:pt x="1607" y="381"/>
              </a:lnTo>
              <a:lnTo>
                <a:pt x="1616" y="382"/>
              </a:lnTo>
              <a:lnTo>
                <a:pt x="1621" y="388"/>
              </a:lnTo>
              <a:lnTo>
                <a:pt x="1621" y="399"/>
              </a:lnTo>
              <a:lnTo>
                <a:pt x="1615" y="418"/>
              </a:lnTo>
              <a:lnTo>
                <a:pt x="1616" y="424"/>
              </a:lnTo>
              <a:lnTo>
                <a:pt x="1620" y="425"/>
              </a:lnTo>
              <a:lnTo>
                <a:pt x="1637" y="413"/>
              </a:lnTo>
              <a:lnTo>
                <a:pt x="1642" y="408"/>
              </a:lnTo>
              <a:lnTo>
                <a:pt x="1652" y="391"/>
              </a:lnTo>
              <a:lnTo>
                <a:pt x="1660" y="390"/>
              </a:lnTo>
              <a:lnTo>
                <a:pt x="1668" y="386"/>
              </a:lnTo>
              <a:lnTo>
                <a:pt x="1674" y="380"/>
              </a:lnTo>
              <a:lnTo>
                <a:pt x="1676" y="371"/>
              </a:lnTo>
              <a:lnTo>
                <a:pt x="1678" y="365"/>
              </a:lnTo>
              <a:lnTo>
                <a:pt x="1678" y="361"/>
              </a:lnTo>
              <a:lnTo>
                <a:pt x="1680" y="357"/>
              </a:lnTo>
              <a:lnTo>
                <a:pt x="1697" y="340"/>
              </a:lnTo>
              <a:lnTo>
                <a:pt x="1701" y="335"/>
              </a:lnTo>
              <a:lnTo>
                <a:pt x="1720" y="305"/>
              </a:lnTo>
              <a:lnTo>
                <a:pt x="1727" y="297"/>
              </a:lnTo>
              <a:lnTo>
                <a:pt x="1736" y="287"/>
              </a:lnTo>
              <a:lnTo>
                <a:pt x="1743" y="281"/>
              </a:lnTo>
              <a:lnTo>
                <a:pt x="1753" y="277"/>
              </a:lnTo>
              <a:lnTo>
                <a:pt x="1775" y="273"/>
              </a:lnTo>
              <a:lnTo>
                <a:pt x="1784" y="271"/>
              </a:lnTo>
              <a:lnTo>
                <a:pt x="1791" y="267"/>
              </a:lnTo>
              <a:lnTo>
                <a:pt x="1799" y="260"/>
              </a:lnTo>
              <a:lnTo>
                <a:pt x="1800" y="258"/>
              </a:lnTo>
              <a:lnTo>
                <a:pt x="1801" y="258"/>
              </a:lnTo>
              <a:lnTo>
                <a:pt x="1803" y="258"/>
              </a:lnTo>
              <a:lnTo>
                <a:pt x="1804" y="258"/>
              </a:lnTo>
              <a:lnTo>
                <a:pt x="1819" y="258"/>
              </a:lnTo>
              <a:lnTo>
                <a:pt x="1832" y="256"/>
              </a:lnTo>
              <a:lnTo>
                <a:pt x="1845" y="256"/>
              </a:lnTo>
              <a:lnTo>
                <a:pt x="1858" y="263"/>
              </a:lnTo>
              <a:lnTo>
                <a:pt x="1861" y="270"/>
              </a:lnTo>
              <a:lnTo>
                <a:pt x="1857" y="273"/>
              </a:lnTo>
              <a:lnTo>
                <a:pt x="1851" y="275"/>
              </a:lnTo>
              <a:lnTo>
                <a:pt x="1843" y="275"/>
              </a:lnTo>
              <a:lnTo>
                <a:pt x="1831" y="272"/>
              </a:lnTo>
              <a:lnTo>
                <a:pt x="1826" y="273"/>
              </a:lnTo>
              <a:lnTo>
                <a:pt x="1825" y="278"/>
              </a:lnTo>
              <a:lnTo>
                <a:pt x="1827" y="286"/>
              </a:lnTo>
              <a:lnTo>
                <a:pt x="1830" y="292"/>
              </a:lnTo>
              <a:lnTo>
                <a:pt x="1833" y="296"/>
              </a:lnTo>
              <a:lnTo>
                <a:pt x="1840" y="297"/>
              </a:lnTo>
              <a:lnTo>
                <a:pt x="1846" y="297"/>
              </a:lnTo>
              <a:lnTo>
                <a:pt x="1852" y="296"/>
              </a:lnTo>
              <a:lnTo>
                <a:pt x="1864" y="292"/>
              </a:lnTo>
              <a:lnTo>
                <a:pt x="1873" y="286"/>
              </a:lnTo>
              <a:lnTo>
                <a:pt x="1876" y="284"/>
              </a:lnTo>
              <a:lnTo>
                <a:pt x="1878" y="283"/>
              </a:lnTo>
              <a:lnTo>
                <a:pt x="1882" y="283"/>
              </a:lnTo>
              <a:lnTo>
                <a:pt x="1884" y="283"/>
              </a:lnTo>
              <a:lnTo>
                <a:pt x="1887" y="282"/>
              </a:lnTo>
              <a:lnTo>
                <a:pt x="1892" y="277"/>
              </a:lnTo>
              <a:lnTo>
                <a:pt x="1898" y="273"/>
              </a:lnTo>
              <a:lnTo>
                <a:pt x="1903" y="271"/>
              </a:lnTo>
              <a:lnTo>
                <a:pt x="1916" y="266"/>
              </a:lnTo>
              <a:lnTo>
                <a:pt x="1923" y="263"/>
              </a:lnTo>
              <a:lnTo>
                <a:pt x="1929" y="260"/>
              </a:lnTo>
              <a:lnTo>
                <a:pt x="1934" y="255"/>
              </a:lnTo>
              <a:lnTo>
                <a:pt x="1941" y="247"/>
              </a:lnTo>
              <a:lnTo>
                <a:pt x="1945" y="245"/>
              </a:lnTo>
              <a:lnTo>
                <a:pt x="1955" y="242"/>
              </a:lnTo>
              <a:lnTo>
                <a:pt x="1967" y="242"/>
              </a:lnTo>
              <a:lnTo>
                <a:pt x="1989" y="247"/>
              </a:lnTo>
              <a:lnTo>
                <a:pt x="2009" y="255"/>
              </a:lnTo>
              <a:lnTo>
                <a:pt x="2015" y="255"/>
              </a:lnTo>
              <a:lnTo>
                <a:pt x="2020" y="252"/>
              </a:lnTo>
              <a:lnTo>
                <a:pt x="2030" y="245"/>
              </a:lnTo>
              <a:lnTo>
                <a:pt x="2035" y="241"/>
              </a:lnTo>
              <a:lnTo>
                <a:pt x="2041" y="240"/>
              </a:lnTo>
              <a:lnTo>
                <a:pt x="2049" y="239"/>
              </a:lnTo>
              <a:lnTo>
                <a:pt x="2055" y="240"/>
              </a:lnTo>
              <a:lnTo>
                <a:pt x="2059" y="244"/>
              </a:lnTo>
              <a:lnTo>
                <a:pt x="2062" y="250"/>
              </a:lnTo>
              <a:lnTo>
                <a:pt x="2068" y="252"/>
              </a:lnTo>
              <a:lnTo>
                <a:pt x="2075" y="252"/>
              </a:lnTo>
              <a:lnTo>
                <a:pt x="2082" y="251"/>
              </a:lnTo>
              <a:lnTo>
                <a:pt x="2091" y="247"/>
              </a:lnTo>
              <a:lnTo>
                <a:pt x="2098" y="247"/>
              </a:lnTo>
              <a:lnTo>
                <a:pt x="2105" y="249"/>
              </a:lnTo>
              <a:lnTo>
                <a:pt x="2114" y="247"/>
              </a:lnTo>
              <a:lnTo>
                <a:pt x="2118" y="247"/>
              </a:lnTo>
              <a:lnTo>
                <a:pt x="2125" y="250"/>
              </a:lnTo>
              <a:lnTo>
                <a:pt x="2129" y="251"/>
              </a:lnTo>
              <a:lnTo>
                <a:pt x="2133" y="250"/>
              </a:lnTo>
              <a:lnTo>
                <a:pt x="2135" y="250"/>
              </a:lnTo>
              <a:lnTo>
                <a:pt x="2151" y="242"/>
              </a:lnTo>
              <a:lnTo>
                <a:pt x="2159" y="242"/>
              </a:lnTo>
              <a:lnTo>
                <a:pt x="2175" y="251"/>
              </a:lnTo>
              <a:lnTo>
                <a:pt x="2178" y="245"/>
              </a:lnTo>
              <a:lnTo>
                <a:pt x="2187" y="239"/>
              </a:lnTo>
              <a:lnTo>
                <a:pt x="2193" y="232"/>
              </a:lnTo>
              <a:lnTo>
                <a:pt x="2195" y="226"/>
              </a:lnTo>
              <a:lnTo>
                <a:pt x="2190" y="218"/>
              </a:lnTo>
              <a:lnTo>
                <a:pt x="2188" y="214"/>
              </a:lnTo>
              <a:lnTo>
                <a:pt x="2190" y="211"/>
              </a:lnTo>
              <a:lnTo>
                <a:pt x="2193" y="209"/>
              </a:lnTo>
              <a:lnTo>
                <a:pt x="2202" y="204"/>
              </a:lnTo>
              <a:lnTo>
                <a:pt x="2208" y="202"/>
              </a:lnTo>
              <a:lnTo>
                <a:pt x="2222" y="200"/>
              </a:lnTo>
              <a:lnTo>
                <a:pt x="2227" y="199"/>
              </a:lnTo>
              <a:lnTo>
                <a:pt x="2230" y="194"/>
              </a:lnTo>
              <a:lnTo>
                <a:pt x="2241" y="185"/>
              </a:lnTo>
              <a:lnTo>
                <a:pt x="2246" y="183"/>
              </a:lnTo>
              <a:lnTo>
                <a:pt x="2258" y="187"/>
              </a:lnTo>
              <a:lnTo>
                <a:pt x="2260" y="198"/>
              </a:lnTo>
              <a:lnTo>
                <a:pt x="2259" y="225"/>
              </a:lnTo>
              <a:lnTo>
                <a:pt x="2267" y="228"/>
              </a:lnTo>
              <a:lnTo>
                <a:pt x="2277" y="237"/>
              </a:lnTo>
              <a:lnTo>
                <a:pt x="2286" y="250"/>
              </a:lnTo>
              <a:lnTo>
                <a:pt x="2303" y="284"/>
              </a:lnTo>
              <a:lnTo>
                <a:pt x="2305" y="287"/>
              </a:lnTo>
              <a:lnTo>
                <a:pt x="2305" y="293"/>
              </a:lnTo>
              <a:lnTo>
                <a:pt x="2306" y="298"/>
              </a:lnTo>
              <a:lnTo>
                <a:pt x="2314" y="324"/>
              </a:lnTo>
              <a:lnTo>
                <a:pt x="2318" y="329"/>
              </a:lnTo>
              <a:lnTo>
                <a:pt x="2323" y="334"/>
              </a:lnTo>
              <a:lnTo>
                <a:pt x="2323" y="336"/>
              </a:lnTo>
              <a:lnTo>
                <a:pt x="2323" y="344"/>
              </a:lnTo>
              <a:lnTo>
                <a:pt x="2323" y="349"/>
              </a:lnTo>
              <a:lnTo>
                <a:pt x="2328" y="360"/>
              </a:lnTo>
              <a:lnTo>
                <a:pt x="2345" y="387"/>
              </a:lnTo>
              <a:lnTo>
                <a:pt x="2364" y="407"/>
              </a:lnTo>
              <a:lnTo>
                <a:pt x="2370" y="412"/>
              </a:lnTo>
              <a:lnTo>
                <a:pt x="2381" y="421"/>
              </a:lnTo>
              <a:lnTo>
                <a:pt x="2386" y="425"/>
              </a:lnTo>
              <a:lnTo>
                <a:pt x="2389" y="437"/>
              </a:lnTo>
              <a:lnTo>
                <a:pt x="2380" y="463"/>
              </a:lnTo>
              <a:lnTo>
                <a:pt x="2382" y="475"/>
              </a:lnTo>
              <a:lnTo>
                <a:pt x="2397" y="490"/>
              </a:lnTo>
              <a:lnTo>
                <a:pt x="2400" y="495"/>
              </a:lnTo>
              <a:lnTo>
                <a:pt x="2401" y="502"/>
              </a:lnTo>
              <a:lnTo>
                <a:pt x="2402" y="510"/>
              </a:lnTo>
              <a:lnTo>
                <a:pt x="2402" y="517"/>
              </a:lnTo>
              <a:lnTo>
                <a:pt x="2400" y="531"/>
              </a:lnTo>
              <a:lnTo>
                <a:pt x="2399" y="537"/>
              </a:lnTo>
              <a:lnTo>
                <a:pt x="2397" y="544"/>
              </a:lnTo>
              <a:lnTo>
                <a:pt x="2392" y="548"/>
              </a:lnTo>
              <a:lnTo>
                <a:pt x="2369" y="554"/>
              </a:lnTo>
              <a:lnTo>
                <a:pt x="2363" y="557"/>
              </a:lnTo>
              <a:lnTo>
                <a:pt x="2355" y="568"/>
              </a:lnTo>
              <a:lnTo>
                <a:pt x="2345" y="607"/>
              </a:lnTo>
              <a:lnTo>
                <a:pt x="2335" y="618"/>
              </a:lnTo>
              <a:lnTo>
                <a:pt x="2326" y="617"/>
              </a:lnTo>
              <a:lnTo>
                <a:pt x="2318" y="606"/>
              </a:lnTo>
              <a:lnTo>
                <a:pt x="2311" y="594"/>
              </a:lnTo>
              <a:lnTo>
                <a:pt x="2307" y="579"/>
              </a:lnTo>
              <a:lnTo>
                <a:pt x="2298" y="533"/>
              </a:lnTo>
              <a:lnTo>
                <a:pt x="2291" y="522"/>
              </a:lnTo>
              <a:lnTo>
                <a:pt x="2275" y="516"/>
              </a:lnTo>
              <a:lnTo>
                <a:pt x="2243" y="510"/>
              </a:lnTo>
              <a:lnTo>
                <a:pt x="2239" y="506"/>
              </a:lnTo>
              <a:lnTo>
                <a:pt x="2228" y="486"/>
              </a:lnTo>
              <a:lnTo>
                <a:pt x="2209" y="491"/>
              </a:lnTo>
              <a:lnTo>
                <a:pt x="2185" y="513"/>
              </a:lnTo>
              <a:lnTo>
                <a:pt x="2172" y="524"/>
              </a:lnTo>
              <a:lnTo>
                <a:pt x="2162" y="538"/>
              </a:lnTo>
              <a:lnTo>
                <a:pt x="2160" y="544"/>
              </a:lnTo>
              <a:lnTo>
                <a:pt x="2162" y="560"/>
              </a:lnTo>
              <a:lnTo>
                <a:pt x="2161" y="568"/>
              </a:lnTo>
              <a:lnTo>
                <a:pt x="2159" y="575"/>
              </a:lnTo>
              <a:lnTo>
                <a:pt x="2143" y="596"/>
              </a:lnTo>
              <a:lnTo>
                <a:pt x="2138" y="610"/>
              </a:lnTo>
              <a:lnTo>
                <a:pt x="2135" y="626"/>
              </a:lnTo>
              <a:lnTo>
                <a:pt x="2131" y="691"/>
              </a:lnTo>
              <a:lnTo>
                <a:pt x="2131" y="699"/>
              </a:lnTo>
              <a:lnTo>
                <a:pt x="2134" y="705"/>
              </a:lnTo>
              <a:lnTo>
                <a:pt x="2139" y="714"/>
              </a:lnTo>
              <a:lnTo>
                <a:pt x="2141" y="726"/>
              </a:lnTo>
              <a:lnTo>
                <a:pt x="2136" y="741"/>
              </a:lnTo>
              <a:lnTo>
                <a:pt x="2124" y="769"/>
              </a:lnTo>
              <a:lnTo>
                <a:pt x="2120" y="781"/>
              </a:lnTo>
              <a:lnTo>
                <a:pt x="2119" y="785"/>
              </a:lnTo>
              <a:lnTo>
                <a:pt x="2119" y="792"/>
              </a:lnTo>
              <a:lnTo>
                <a:pt x="2122" y="807"/>
              </a:lnTo>
              <a:lnTo>
                <a:pt x="2124" y="814"/>
              </a:lnTo>
              <a:lnTo>
                <a:pt x="2127" y="819"/>
              </a:lnTo>
              <a:lnTo>
                <a:pt x="2209" y="851"/>
              </a:lnTo>
              <a:lnTo>
                <a:pt x="2212" y="854"/>
              </a:lnTo>
              <a:lnTo>
                <a:pt x="2216" y="871"/>
              </a:lnTo>
              <a:lnTo>
                <a:pt x="2214" y="883"/>
              </a:lnTo>
              <a:lnTo>
                <a:pt x="2211" y="896"/>
              </a:lnTo>
              <a:lnTo>
                <a:pt x="2204" y="904"/>
              </a:lnTo>
              <a:lnTo>
                <a:pt x="2203" y="907"/>
              </a:lnTo>
              <a:lnTo>
                <a:pt x="2203" y="910"/>
              </a:lnTo>
              <a:lnTo>
                <a:pt x="2203" y="915"/>
              </a:lnTo>
              <a:lnTo>
                <a:pt x="2203" y="919"/>
              </a:lnTo>
              <a:lnTo>
                <a:pt x="2202" y="923"/>
              </a:lnTo>
              <a:lnTo>
                <a:pt x="2198" y="928"/>
              </a:lnTo>
              <a:lnTo>
                <a:pt x="2195" y="936"/>
              </a:lnTo>
              <a:lnTo>
                <a:pt x="2195" y="936"/>
              </a:lnTo>
              <a:lnTo>
                <a:pt x="2193" y="938"/>
              </a:lnTo>
              <a:lnTo>
                <a:pt x="2191" y="940"/>
              </a:lnTo>
              <a:lnTo>
                <a:pt x="2190" y="941"/>
              </a:lnTo>
              <a:lnTo>
                <a:pt x="2191" y="945"/>
              </a:lnTo>
              <a:lnTo>
                <a:pt x="2182" y="950"/>
              </a:lnTo>
              <a:lnTo>
                <a:pt x="2178" y="954"/>
              </a:lnTo>
              <a:lnTo>
                <a:pt x="2177" y="961"/>
              </a:lnTo>
              <a:lnTo>
                <a:pt x="2177" y="962"/>
              </a:lnTo>
              <a:lnTo>
                <a:pt x="2175" y="967"/>
              </a:lnTo>
              <a:lnTo>
                <a:pt x="2173" y="971"/>
              </a:lnTo>
              <a:lnTo>
                <a:pt x="2175" y="976"/>
              </a:lnTo>
              <a:lnTo>
                <a:pt x="2175" y="980"/>
              </a:lnTo>
              <a:lnTo>
                <a:pt x="2172" y="982"/>
              </a:lnTo>
              <a:lnTo>
                <a:pt x="2175" y="988"/>
              </a:lnTo>
              <a:lnTo>
                <a:pt x="2172" y="995"/>
              </a:lnTo>
              <a:lnTo>
                <a:pt x="2165" y="1006"/>
              </a:lnTo>
              <a:lnTo>
                <a:pt x="2160" y="1024"/>
              </a:lnTo>
              <a:lnTo>
                <a:pt x="2157" y="1029"/>
              </a:lnTo>
              <a:lnTo>
                <a:pt x="2154" y="1035"/>
              </a:lnTo>
              <a:lnTo>
                <a:pt x="2152" y="1037"/>
              </a:lnTo>
              <a:lnTo>
                <a:pt x="2151" y="1039"/>
              </a:lnTo>
              <a:lnTo>
                <a:pt x="2150" y="1043"/>
              </a:lnTo>
              <a:lnTo>
                <a:pt x="2143" y="1050"/>
              </a:lnTo>
              <a:lnTo>
                <a:pt x="2140" y="1051"/>
              </a:lnTo>
              <a:lnTo>
                <a:pt x="2135" y="1054"/>
              </a:lnTo>
              <a:lnTo>
                <a:pt x="2129" y="1056"/>
              </a:lnTo>
              <a:lnTo>
                <a:pt x="2123" y="1059"/>
              </a:lnTo>
              <a:lnTo>
                <a:pt x="2115" y="1059"/>
              </a:lnTo>
              <a:lnTo>
                <a:pt x="2112" y="1050"/>
              </a:lnTo>
              <a:lnTo>
                <a:pt x="2101" y="1050"/>
              </a:lnTo>
              <a:lnTo>
                <a:pt x="2089" y="1058"/>
              </a:lnTo>
              <a:lnTo>
                <a:pt x="2082" y="1065"/>
              </a:lnTo>
              <a:lnTo>
                <a:pt x="2072" y="1084"/>
              </a:lnTo>
              <a:lnTo>
                <a:pt x="2068" y="1089"/>
              </a:lnTo>
              <a:lnTo>
                <a:pt x="2057" y="1096"/>
              </a:lnTo>
              <a:lnTo>
                <a:pt x="2054" y="1100"/>
              </a:lnTo>
              <a:lnTo>
                <a:pt x="2051" y="1106"/>
              </a:lnTo>
              <a:lnTo>
                <a:pt x="2007" y="1061"/>
              </a:lnTo>
              <a:lnTo>
                <a:pt x="2000" y="1056"/>
              </a:lnTo>
              <a:lnTo>
                <a:pt x="1994" y="1053"/>
              </a:lnTo>
              <a:lnTo>
                <a:pt x="1988" y="1051"/>
              </a:lnTo>
              <a:lnTo>
                <a:pt x="1974" y="1049"/>
              </a:lnTo>
              <a:lnTo>
                <a:pt x="1940" y="1030"/>
              </a:lnTo>
              <a:lnTo>
                <a:pt x="1927" y="1022"/>
              </a:lnTo>
              <a:lnTo>
                <a:pt x="1915" y="1016"/>
              </a:lnTo>
              <a:lnTo>
                <a:pt x="1901" y="1017"/>
              </a:lnTo>
              <a:lnTo>
                <a:pt x="1895" y="1021"/>
              </a:lnTo>
              <a:lnTo>
                <a:pt x="1889" y="1025"/>
              </a:lnTo>
              <a:lnTo>
                <a:pt x="1876" y="1044"/>
              </a:lnTo>
              <a:lnTo>
                <a:pt x="1859" y="1060"/>
              </a:lnTo>
              <a:lnTo>
                <a:pt x="1856" y="1065"/>
              </a:lnTo>
              <a:lnTo>
                <a:pt x="1845" y="1085"/>
              </a:lnTo>
              <a:lnTo>
                <a:pt x="1843" y="1091"/>
              </a:lnTo>
              <a:lnTo>
                <a:pt x="1845" y="1103"/>
              </a:lnTo>
              <a:lnTo>
                <a:pt x="1845" y="1116"/>
              </a:lnTo>
              <a:lnTo>
                <a:pt x="1846" y="1122"/>
              </a:lnTo>
              <a:lnTo>
                <a:pt x="1848" y="1128"/>
              </a:lnTo>
              <a:lnTo>
                <a:pt x="1850" y="1133"/>
              </a:lnTo>
              <a:lnTo>
                <a:pt x="1850" y="1141"/>
              </a:lnTo>
              <a:lnTo>
                <a:pt x="1850" y="1148"/>
              </a:lnTo>
              <a:lnTo>
                <a:pt x="1848" y="1154"/>
              </a:lnTo>
              <a:lnTo>
                <a:pt x="1847" y="1162"/>
              </a:lnTo>
              <a:lnTo>
                <a:pt x="1845" y="1175"/>
              </a:lnTo>
              <a:lnTo>
                <a:pt x="1848" y="1227"/>
              </a:lnTo>
              <a:lnTo>
                <a:pt x="1848" y="1249"/>
              </a:lnTo>
              <a:lnTo>
                <a:pt x="1848" y="1257"/>
              </a:lnTo>
              <a:lnTo>
                <a:pt x="1851" y="1264"/>
              </a:lnTo>
              <a:lnTo>
                <a:pt x="1861" y="1288"/>
              </a:lnTo>
              <a:lnTo>
                <a:pt x="1841" y="1303"/>
              </a:lnTo>
              <a:lnTo>
                <a:pt x="1801" y="1325"/>
              </a:lnTo>
              <a:lnTo>
                <a:pt x="1758" y="1363"/>
              </a:lnTo>
              <a:lnTo>
                <a:pt x="1753" y="1366"/>
              </a:lnTo>
              <a:lnTo>
                <a:pt x="1746" y="1367"/>
              </a:lnTo>
              <a:lnTo>
                <a:pt x="1744" y="1368"/>
              </a:lnTo>
              <a:lnTo>
                <a:pt x="1741" y="1369"/>
              </a:lnTo>
              <a:lnTo>
                <a:pt x="1730" y="1369"/>
              </a:lnTo>
              <a:lnTo>
                <a:pt x="1709" y="1374"/>
              </a:lnTo>
              <a:lnTo>
                <a:pt x="1697" y="1374"/>
              </a:lnTo>
              <a:lnTo>
                <a:pt x="1689" y="1377"/>
              </a:lnTo>
              <a:lnTo>
                <a:pt x="1683" y="1377"/>
              </a:lnTo>
              <a:lnTo>
                <a:pt x="1680" y="1377"/>
              </a:lnTo>
              <a:lnTo>
                <a:pt x="1667" y="1382"/>
              </a:lnTo>
              <a:lnTo>
                <a:pt x="1660" y="1382"/>
              </a:lnTo>
              <a:lnTo>
                <a:pt x="1641" y="1378"/>
              </a:lnTo>
              <a:lnTo>
                <a:pt x="1631" y="1374"/>
              </a:lnTo>
              <a:lnTo>
                <a:pt x="1623" y="1371"/>
              </a:lnTo>
              <a:lnTo>
                <a:pt x="1620" y="1371"/>
              </a:lnTo>
              <a:lnTo>
                <a:pt x="1613" y="1374"/>
              </a:lnTo>
              <a:lnTo>
                <a:pt x="1587" y="1411"/>
              </a:lnTo>
              <a:lnTo>
                <a:pt x="1570" y="1455"/>
              </a:lnTo>
              <a:lnTo>
                <a:pt x="1560" y="1476"/>
              </a:lnTo>
              <a:lnTo>
                <a:pt x="1555" y="1498"/>
              </a:lnTo>
              <a:lnTo>
                <a:pt x="1547" y="1520"/>
              </a:lnTo>
              <a:lnTo>
                <a:pt x="1542" y="1550"/>
              </a:lnTo>
              <a:lnTo>
                <a:pt x="1540" y="1566"/>
              </a:lnTo>
              <a:lnTo>
                <a:pt x="1539" y="1574"/>
              </a:lnTo>
              <a:lnTo>
                <a:pt x="1496" y="1673"/>
              </a:lnTo>
              <a:lnTo>
                <a:pt x="1486" y="1685"/>
              </a:lnTo>
              <a:lnTo>
                <a:pt x="1485" y="1689"/>
              </a:lnTo>
              <a:lnTo>
                <a:pt x="1479" y="1712"/>
              </a:lnTo>
              <a:lnTo>
                <a:pt x="1470" y="1736"/>
              </a:lnTo>
              <a:lnTo>
                <a:pt x="1469" y="1742"/>
              </a:lnTo>
              <a:lnTo>
                <a:pt x="1470" y="1747"/>
              </a:lnTo>
              <a:lnTo>
                <a:pt x="1472" y="1758"/>
              </a:lnTo>
              <a:lnTo>
                <a:pt x="1465" y="1775"/>
              </a:lnTo>
              <a:lnTo>
                <a:pt x="1428" y="1838"/>
              </a:lnTo>
              <a:lnTo>
                <a:pt x="1419" y="1849"/>
              </a:lnTo>
              <a:lnTo>
                <a:pt x="1408" y="1857"/>
              </a:lnTo>
              <a:lnTo>
                <a:pt x="1385" y="1867"/>
              </a:lnTo>
              <a:lnTo>
                <a:pt x="1364" y="1879"/>
              </a:lnTo>
              <a:lnTo>
                <a:pt x="1365" y="1882"/>
              </a:lnTo>
              <a:lnTo>
                <a:pt x="1361" y="1884"/>
              </a:lnTo>
              <a:lnTo>
                <a:pt x="1359" y="1882"/>
              </a:lnTo>
              <a:lnTo>
                <a:pt x="1356" y="1882"/>
              </a:lnTo>
              <a:lnTo>
                <a:pt x="1340" y="1885"/>
              </a:lnTo>
              <a:lnTo>
                <a:pt x="1335" y="1885"/>
              </a:lnTo>
              <a:lnTo>
                <a:pt x="1332" y="1883"/>
              </a:lnTo>
              <a:lnTo>
                <a:pt x="1327" y="1883"/>
              </a:lnTo>
              <a:lnTo>
                <a:pt x="1315" y="1885"/>
              </a:lnTo>
              <a:lnTo>
                <a:pt x="1309" y="1885"/>
              </a:lnTo>
              <a:lnTo>
                <a:pt x="1288" y="1879"/>
              </a:lnTo>
              <a:lnTo>
                <a:pt x="1261" y="1873"/>
              </a:lnTo>
              <a:lnTo>
                <a:pt x="1256" y="1869"/>
              </a:lnTo>
              <a:lnTo>
                <a:pt x="1252" y="1866"/>
              </a:lnTo>
              <a:lnTo>
                <a:pt x="1245" y="1856"/>
              </a:lnTo>
              <a:lnTo>
                <a:pt x="1245" y="1857"/>
              </a:lnTo>
              <a:lnTo>
                <a:pt x="1245" y="1862"/>
              </a:lnTo>
              <a:lnTo>
                <a:pt x="1245" y="1863"/>
              </a:lnTo>
              <a:lnTo>
                <a:pt x="1229" y="1862"/>
              </a:lnTo>
              <a:lnTo>
                <a:pt x="1228" y="1861"/>
              </a:lnTo>
              <a:lnTo>
                <a:pt x="1228" y="1859"/>
              </a:lnTo>
              <a:lnTo>
                <a:pt x="1226" y="1858"/>
              </a:lnTo>
              <a:lnTo>
                <a:pt x="1223" y="1861"/>
              </a:lnTo>
              <a:lnTo>
                <a:pt x="1221" y="1861"/>
              </a:lnTo>
              <a:lnTo>
                <a:pt x="1218" y="1859"/>
              </a:lnTo>
              <a:lnTo>
                <a:pt x="1214" y="1859"/>
              </a:lnTo>
              <a:lnTo>
                <a:pt x="1213" y="1857"/>
              </a:lnTo>
              <a:lnTo>
                <a:pt x="1213" y="1856"/>
              </a:lnTo>
              <a:lnTo>
                <a:pt x="1210" y="1853"/>
              </a:lnTo>
              <a:lnTo>
                <a:pt x="1205" y="1848"/>
              </a:lnTo>
              <a:lnTo>
                <a:pt x="1204" y="1848"/>
              </a:lnTo>
              <a:lnTo>
                <a:pt x="1200" y="1848"/>
              </a:lnTo>
              <a:lnTo>
                <a:pt x="1200" y="1851"/>
              </a:lnTo>
              <a:lnTo>
                <a:pt x="1200" y="1853"/>
              </a:lnTo>
              <a:lnTo>
                <a:pt x="1200" y="1856"/>
              </a:lnTo>
              <a:lnTo>
                <a:pt x="1187" y="1861"/>
              </a:lnTo>
              <a:lnTo>
                <a:pt x="1171" y="1862"/>
              </a:lnTo>
              <a:lnTo>
                <a:pt x="1142" y="1859"/>
              </a:lnTo>
              <a:lnTo>
                <a:pt x="1113" y="1856"/>
              </a:lnTo>
              <a:lnTo>
                <a:pt x="1105" y="1857"/>
              </a:lnTo>
              <a:lnTo>
                <a:pt x="1097" y="1858"/>
              </a:lnTo>
              <a:lnTo>
                <a:pt x="1093" y="1858"/>
              </a:lnTo>
              <a:lnTo>
                <a:pt x="1087" y="1853"/>
              </a:lnTo>
              <a:lnTo>
                <a:pt x="1078" y="1851"/>
              </a:lnTo>
              <a:lnTo>
                <a:pt x="1074" y="1848"/>
              </a:lnTo>
              <a:lnTo>
                <a:pt x="1071" y="1843"/>
              </a:lnTo>
              <a:lnTo>
                <a:pt x="1064" y="1832"/>
              </a:lnTo>
              <a:lnTo>
                <a:pt x="1058" y="1827"/>
              </a:lnTo>
              <a:lnTo>
                <a:pt x="1051" y="1822"/>
              </a:lnTo>
              <a:lnTo>
                <a:pt x="1024" y="1804"/>
              </a:lnTo>
              <a:lnTo>
                <a:pt x="998" y="1788"/>
              </a:lnTo>
              <a:lnTo>
                <a:pt x="969" y="1769"/>
              </a:lnTo>
              <a:lnTo>
                <a:pt x="945" y="1753"/>
              </a:lnTo>
              <a:lnTo>
                <a:pt x="922" y="1739"/>
              </a:lnTo>
              <a:lnTo>
                <a:pt x="891" y="1720"/>
              </a:lnTo>
              <a:lnTo>
                <a:pt x="864" y="1702"/>
              </a:lnTo>
              <a:lnTo>
                <a:pt x="838" y="1685"/>
              </a:lnTo>
              <a:lnTo>
                <a:pt x="823" y="1675"/>
              </a:lnTo>
              <a:lnTo>
                <a:pt x="822" y="1675"/>
              </a:lnTo>
              <a:lnTo>
                <a:pt x="820" y="1675"/>
              </a:lnTo>
              <a:lnTo>
                <a:pt x="818" y="1675"/>
              </a:lnTo>
              <a:lnTo>
                <a:pt x="818" y="1674"/>
              </a:lnTo>
              <a:lnTo>
                <a:pt x="817" y="1668"/>
              </a:lnTo>
              <a:lnTo>
                <a:pt x="816" y="1664"/>
              </a:lnTo>
              <a:lnTo>
                <a:pt x="813" y="1663"/>
              </a:lnTo>
              <a:lnTo>
                <a:pt x="812" y="1661"/>
              </a:lnTo>
              <a:lnTo>
                <a:pt x="806" y="1661"/>
              </a:lnTo>
              <a:lnTo>
                <a:pt x="805" y="1660"/>
              </a:lnTo>
              <a:lnTo>
                <a:pt x="800" y="1653"/>
              </a:lnTo>
              <a:lnTo>
                <a:pt x="797" y="1651"/>
              </a:lnTo>
              <a:lnTo>
                <a:pt x="786" y="1649"/>
              </a:lnTo>
              <a:lnTo>
                <a:pt x="767" y="1639"/>
              </a:lnTo>
              <a:lnTo>
                <a:pt x="750" y="1634"/>
              </a:lnTo>
              <a:lnTo>
                <a:pt x="699" y="1635"/>
              </a:lnTo>
              <a:lnTo>
                <a:pt x="697" y="1634"/>
              </a:lnTo>
              <a:lnTo>
                <a:pt x="701" y="1632"/>
              </a:lnTo>
              <a:lnTo>
                <a:pt x="710" y="1628"/>
              </a:lnTo>
              <a:lnTo>
                <a:pt x="716" y="1624"/>
              </a:lnTo>
              <a:lnTo>
                <a:pt x="717" y="1623"/>
              </a:lnTo>
              <a:lnTo>
                <a:pt x="718" y="1622"/>
              </a:lnTo>
              <a:lnTo>
                <a:pt x="722" y="1611"/>
              </a:lnTo>
              <a:lnTo>
                <a:pt x="727" y="1600"/>
              </a:lnTo>
              <a:lnTo>
                <a:pt x="739" y="1580"/>
              </a:lnTo>
              <a:lnTo>
                <a:pt x="759" y="1554"/>
              </a:lnTo>
              <a:lnTo>
                <a:pt x="767" y="1540"/>
              </a:lnTo>
              <a:lnTo>
                <a:pt x="768" y="1524"/>
              </a:lnTo>
              <a:lnTo>
                <a:pt x="767" y="1517"/>
              </a:lnTo>
              <a:lnTo>
                <a:pt x="760" y="1503"/>
              </a:lnTo>
              <a:lnTo>
                <a:pt x="759" y="1497"/>
              </a:lnTo>
              <a:lnTo>
                <a:pt x="759" y="1491"/>
              </a:lnTo>
              <a:lnTo>
                <a:pt x="771" y="1450"/>
              </a:lnTo>
              <a:lnTo>
                <a:pt x="778" y="1439"/>
              </a:lnTo>
              <a:lnTo>
                <a:pt x="785" y="1429"/>
              </a:lnTo>
              <a:lnTo>
                <a:pt x="791" y="1425"/>
              </a:lnTo>
              <a:lnTo>
                <a:pt x="799" y="1424"/>
              </a:lnTo>
              <a:lnTo>
                <a:pt x="818" y="1428"/>
              </a:lnTo>
              <a:lnTo>
                <a:pt x="826" y="1428"/>
              </a:lnTo>
              <a:lnTo>
                <a:pt x="852" y="1424"/>
              </a:lnTo>
              <a:lnTo>
                <a:pt x="856" y="1424"/>
              </a:lnTo>
              <a:lnTo>
                <a:pt x="864" y="1424"/>
              </a:lnTo>
              <a:lnTo>
                <a:pt x="870" y="1426"/>
              </a:lnTo>
              <a:lnTo>
                <a:pt x="881" y="1433"/>
              </a:lnTo>
              <a:lnTo>
                <a:pt x="889" y="1435"/>
              </a:lnTo>
              <a:lnTo>
                <a:pt x="903" y="1434"/>
              </a:lnTo>
              <a:lnTo>
                <a:pt x="917" y="1429"/>
              </a:lnTo>
              <a:lnTo>
                <a:pt x="945" y="1414"/>
              </a:lnTo>
              <a:lnTo>
                <a:pt x="956" y="1410"/>
              </a:lnTo>
              <a:lnTo>
                <a:pt x="962" y="1407"/>
              </a:lnTo>
              <a:lnTo>
                <a:pt x="966" y="1404"/>
              </a:lnTo>
              <a:lnTo>
                <a:pt x="969" y="1398"/>
              </a:lnTo>
              <a:lnTo>
                <a:pt x="974" y="1395"/>
              </a:lnTo>
              <a:lnTo>
                <a:pt x="979" y="1394"/>
              </a:lnTo>
              <a:lnTo>
                <a:pt x="985" y="1395"/>
              </a:lnTo>
              <a:lnTo>
                <a:pt x="999" y="1400"/>
              </a:lnTo>
              <a:lnTo>
                <a:pt x="1011" y="1404"/>
              </a:lnTo>
              <a:lnTo>
                <a:pt x="1017" y="1408"/>
              </a:lnTo>
              <a:lnTo>
                <a:pt x="1022" y="1411"/>
              </a:lnTo>
              <a:lnTo>
                <a:pt x="1027" y="1415"/>
              </a:lnTo>
              <a:lnTo>
                <a:pt x="1034" y="1415"/>
              </a:lnTo>
              <a:lnTo>
                <a:pt x="1039" y="1411"/>
              </a:lnTo>
              <a:lnTo>
                <a:pt x="1040" y="1405"/>
              </a:lnTo>
              <a:lnTo>
                <a:pt x="1040" y="1399"/>
              </a:lnTo>
              <a:lnTo>
                <a:pt x="1039" y="1387"/>
              </a:lnTo>
              <a:lnTo>
                <a:pt x="1040" y="1381"/>
              </a:lnTo>
              <a:lnTo>
                <a:pt x="1041" y="1376"/>
              </a:lnTo>
              <a:lnTo>
                <a:pt x="1045" y="1369"/>
              </a:lnTo>
              <a:lnTo>
                <a:pt x="1050" y="1357"/>
              </a:lnTo>
              <a:lnTo>
                <a:pt x="1052" y="1343"/>
              </a:lnTo>
              <a:lnTo>
                <a:pt x="1052" y="1329"/>
              </a:lnTo>
              <a:lnTo>
                <a:pt x="1048" y="1310"/>
              </a:lnTo>
              <a:lnTo>
                <a:pt x="1050" y="1305"/>
              </a:lnTo>
              <a:lnTo>
                <a:pt x="1055" y="1301"/>
              </a:lnTo>
              <a:lnTo>
                <a:pt x="1068" y="1300"/>
              </a:lnTo>
              <a:lnTo>
                <a:pt x="1085" y="1290"/>
              </a:lnTo>
              <a:lnTo>
                <a:pt x="1089" y="1287"/>
              </a:lnTo>
              <a:lnTo>
                <a:pt x="1090" y="1279"/>
              </a:lnTo>
              <a:lnTo>
                <a:pt x="1088" y="1273"/>
              </a:lnTo>
              <a:lnTo>
                <a:pt x="1083" y="1269"/>
              </a:lnTo>
              <a:lnTo>
                <a:pt x="1077" y="1268"/>
              </a:lnTo>
              <a:lnTo>
                <a:pt x="1072" y="1263"/>
              </a:lnTo>
              <a:lnTo>
                <a:pt x="1069" y="1257"/>
              </a:lnTo>
              <a:lnTo>
                <a:pt x="1067" y="1244"/>
              </a:lnTo>
              <a:lnTo>
                <a:pt x="1061" y="1233"/>
              </a:lnTo>
              <a:lnTo>
                <a:pt x="1060" y="1226"/>
              </a:lnTo>
              <a:lnTo>
                <a:pt x="1057" y="1222"/>
              </a:lnTo>
              <a:lnTo>
                <a:pt x="1052" y="1218"/>
              </a:lnTo>
              <a:lnTo>
                <a:pt x="1024" y="1207"/>
              </a:lnTo>
              <a:lnTo>
                <a:pt x="1015" y="1205"/>
              </a:lnTo>
              <a:lnTo>
                <a:pt x="1009" y="1204"/>
              </a:lnTo>
              <a:lnTo>
                <a:pt x="1008" y="1200"/>
              </a:lnTo>
              <a:lnTo>
                <a:pt x="1008" y="1193"/>
              </a:lnTo>
              <a:lnTo>
                <a:pt x="1005" y="1173"/>
              </a:lnTo>
              <a:lnTo>
                <a:pt x="1005" y="1165"/>
              </a:lnTo>
              <a:lnTo>
                <a:pt x="1008" y="1160"/>
              </a:lnTo>
              <a:lnTo>
                <a:pt x="1015" y="1149"/>
              </a:lnTo>
              <a:lnTo>
                <a:pt x="1020" y="1139"/>
              </a:lnTo>
              <a:lnTo>
                <a:pt x="1025" y="1124"/>
              </a:lnTo>
              <a:lnTo>
                <a:pt x="1026" y="1111"/>
              </a:lnTo>
              <a:lnTo>
                <a:pt x="1021" y="1100"/>
              </a:lnTo>
              <a:lnTo>
                <a:pt x="1011" y="1090"/>
              </a:lnTo>
              <a:lnTo>
                <a:pt x="1011" y="1077"/>
              </a:lnTo>
              <a:lnTo>
                <a:pt x="1016" y="1066"/>
              </a:lnTo>
              <a:lnTo>
                <a:pt x="1029" y="1049"/>
              </a:lnTo>
              <a:lnTo>
                <a:pt x="1034" y="1044"/>
              </a:lnTo>
              <a:lnTo>
                <a:pt x="1039" y="1044"/>
              </a:lnTo>
              <a:lnTo>
                <a:pt x="1045" y="1049"/>
              </a:lnTo>
              <a:lnTo>
                <a:pt x="1046" y="1050"/>
              </a:lnTo>
              <a:lnTo>
                <a:pt x="1055" y="1050"/>
              </a:lnTo>
              <a:lnTo>
                <a:pt x="1058" y="1050"/>
              </a:lnTo>
              <a:lnTo>
                <a:pt x="1064" y="1048"/>
              </a:lnTo>
              <a:lnTo>
                <a:pt x="1071" y="1049"/>
              </a:lnTo>
              <a:lnTo>
                <a:pt x="1076" y="1053"/>
              </a:lnTo>
              <a:lnTo>
                <a:pt x="1079" y="1056"/>
              </a:lnTo>
              <a:lnTo>
                <a:pt x="1084" y="1060"/>
              </a:lnTo>
              <a:lnTo>
                <a:pt x="1087" y="1061"/>
              </a:lnTo>
              <a:lnTo>
                <a:pt x="1099" y="1068"/>
              </a:lnTo>
              <a:lnTo>
                <a:pt x="1104" y="1073"/>
              </a:lnTo>
              <a:lnTo>
                <a:pt x="1110" y="1081"/>
              </a:lnTo>
              <a:lnTo>
                <a:pt x="1114" y="1081"/>
              </a:lnTo>
              <a:lnTo>
                <a:pt x="1120" y="1080"/>
              </a:lnTo>
              <a:lnTo>
                <a:pt x="1125" y="1079"/>
              </a:lnTo>
              <a:lnTo>
                <a:pt x="1130" y="1079"/>
              </a:lnTo>
              <a:lnTo>
                <a:pt x="1135" y="1080"/>
              </a:lnTo>
              <a:lnTo>
                <a:pt x="1145" y="1089"/>
              </a:lnTo>
              <a:lnTo>
                <a:pt x="1146" y="1100"/>
              </a:lnTo>
              <a:lnTo>
                <a:pt x="1139" y="1110"/>
              </a:lnTo>
              <a:lnTo>
                <a:pt x="1121" y="1116"/>
              </a:lnTo>
              <a:lnTo>
                <a:pt x="1118" y="1121"/>
              </a:lnTo>
              <a:lnTo>
                <a:pt x="1114" y="1131"/>
              </a:lnTo>
              <a:lnTo>
                <a:pt x="1113" y="1137"/>
              </a:lnTo>
              <a:lnTo>
                <a:pt x="1119" y="1147"/>
              </a:lnTo>
              <a:lnTo>
                <a:pt x="1118" y="1153"/>
              </a:lnTo>
              <a:lnTo>
                <a:pt x="1113" y="1159"/>
              </a:lnTo>
              <a:lnTo>
                <a:pt x="1108" y="1162"/>
              </a:lnTo>
              <a:lnTo>
                <a:pt x="1102" y="1160"/>
              </a:lnTo>
              <a:lnTo>
                <a:pt x="1095" y="1158"/>
              </a:lnTo>
              <a:lnTo>
                <a:pt x="1092" y="1158"/>
              </a:lnTo>
              <a:lnTo>
                <a:pt x="1089" y="1164"/>
              </a:lnTo>
              <a:lnTo>
                <a:pt x="1089" y="1171"/>
              </a:lnTo>
              <a:lnTo>
                <a:pt x="1090" y="1176"/>
              </a:lnTo>
              <a:lnTo>
                <a:pt x="1124" y="1236"/>
              </a:lnTo>
              <a:lnTo>
                <a:pt x="1129" y="1243"/>
              </a:lnTo>
              <a:lnTo>
                <a:pt x="1135" y="1243"/>
              </a:lnTo>
              <a:lnTo>
                <a:pt x="1141" y="1242"/>
              </a:lnTo>
              <a:lnTo>
                <a:pt x="1146" y="1242"/>
              </a:lnTo>
              <a:lnTo>
                <a:pt x="1152" y="1241"/>
              </a:lnTo>
              <a:lnTo>
                <a:pt x="1172" y="1228"/>
              </a:lnTo>
              <a:lnTo>
                <a:pt x="1173" y="1225"/>
              </a:lnTo>
              <a:lnTo>
                <a:pt x="1170" y="1222"/>
              </a:lnTo>
              <a:lnTo>
                <a:pt x="1153" y="1212"/>
              </a:lnTo>
              <a:lnTo>
                <a:pt x="1146" y="1206"/>
              </a:lnTo>
              <a:lnTo>
                <a:pt x="1145" y="1202"/>
              </a:lnTo>
              <a:lnTo>
                <a:pt x="1146" y="1200"/>
              </a:lnTo>
              <a:lnTo>
                <a:pt x="1151" y="1196"/>
              </a:lnTo>
              <a:lnTo>
                <a:pt x="1153" y="1191"/>
              </a:lnTo>
              <a:lnTo>
                <a:pt x="1163" y="1175"/>
              </a:lnTo>
              <a:lnTo>
                <a:pt x="1166" y="1164"/>
              </a:lnTo>
              <a:lnTo>
                <a:pt x="1170" y="1159"/>
              </a:lnTo>
              <a:lnTo>
                <a:pt x="1176" y="1154"/>
              </a:lnTo>
              <a:lnTo>
                <a:pt x="1181" y="1152"/>
              </a:lnTo>
              <a:lnTo>
                <a:pt x="1184" y="1147"/>
              </a:lnTo>
              <a:lnTo>
                <a:pt x="1184" y="1139"/>
              </a:lnTo>
              <a:lnTo>
                <a:pt x="1181" y="1116"/>
              </a:lnTo>
              <a:lnTo>
                <a:pt x="1183" y="1102"/>
              </a:lnTo>
              <a:lnTo>
                <a:pt x="1188" y="1092"/>
              </a:lnTo>
              <a:lnTo>
                <a:pt x="1198" y="1087"/>
              </a:lnTo>
              <a:lnTo>
                <a:pt x="1212" y="1085"/>
              </a:lnTo>
              <a:lnTo>
                <a:pt x="1223" y="1086"/>
              </a:lnTo>
              <a:lnTo>
                <a:pt x="1234" y="1087"/>
              </a:lnTo>
              <a:lnTo>
                <a:pt x="1254" y="1094"/>
              </a:lnTo>
              <a:lnTo>
                <a:pt x="1256" y="1094"/>
              </a:lnTo>
              <a:lnTo>
                <a:pt x="1264" y="1095"/>
              </a:lnTo>
              <a:lnTo>
                <a:pt x="1273" y="1094"/>
              </a:lnTo>
              <a:lnTo>
                <a:pt x="1273" y="1095"/>
              </a:lnTo>
              <a:lnTo>
                <a:pt x="1277" y="1100"/>
              </a:lnTo>
              <a:lnTo>
                <a:pt x="1280" y="1102"/>
              </a:lnTo>
              <a:lnTo>
                <a:pt x="1299" y="1112"/>
              </a:lnTo>
              <a:lnTo>
                <a:pt x="1301" y="1115"/>
              </a:lnTo>
              <a:lnTo>
                <a:pt x="1307" y="1122"/>
              </a:lnTo>
              <a:lnTo>
                <a:pt x="1315" y="1137"/>
              </a:lnTo>
              <a:lnTo>
                <a:pt x="1320" y="1144"/>
              </a:lnTo>
              <a:lnTo>
                <a:pt x="1323" y="1150"/>
              </a:lnTo>
              <a:lnTo>
                <a:pt x="1323" y="1153"/>
              </a:lnTo>
              <a:lnTo>
                <a:pt x="1335" y="1164"/>
              </a:lnTo>
              <a:lnTo>
                <a:pt x="1348" y="1165"/>
              </a:lnTo>
              <a:lnTo>
                <a:pt x="1374" y="1162"/>
              </a:lnTo>
              <a:lnTo>
                <a:pt x="1370" y="1157"/>
              </a:lnTo>
              <a:lnTo>
                <a:pt x="1367" y="1152"/>
              </a:lnTo>
              <a:lnTo>
                <a:pt x="1362" y="1139"/>
              </a:lnTo>
              <a:lnTo>
                <a:pt x="1362" y="1133"/>
              </a:lnTo>
              <a:lnTo>
                <a:pt x="1365" y="1128"/>
              </a:lnTo>
              <a:lnTo>
                <a:pt x="1370" y="1123"/>
              </a:lnTo>
              <a:lnTo>
                <a:pt x="1372" y="1117"/>
              </a:lnTo>
              <a:lnTo>
                <a:pt x="1372" y="1105"/>
              </a:lnTo>
              <a:lnTo>
                <a:pt x="1366" y="1080"/>
              </a:lnTo>
              <a:lnTo>
                <a:pt x="1364" y="1068"/>
              </a:lnTo>
              <a:lnTo>
                <a:pt x="1362" y="1063"/>
              </a:lnTo>
              <a:lnTo>
                <a:pt x="1357" y="1058"/>
              </a:lnTo>
              <a:lnTo>
                <a:pt x="1338" y="1039"/>
              </a:lnTo>
              <a:lnTo>
                <a:pt x="1328" y="1032"/>
              </a:lnTo>
              <a:lnTo>
                <a:pt x="1324" y="1028"/>
              </a:lnTo>
              <a:lnTo>
                <a:pt x="1320" y="1024"/>
              </a:lnTo>
              <a:lnTo>
                <a:pt x="1313" y="1023"/>
              </a:lnTo>
              <a:lnTo>
                <a:pt x="1301" y="1022"/>
              </a:lnTo>
              <a:lnTo>
                <a:pt x="1296" y="1021"/>
              </a:lnTo>
              <a:lnTo>
                <a:pt x="1260" y="1003"/>
              </a:lnTo>
              <a:lnTo>
                <a:pt x="1251" y="1000"/>
              </a:lnTo>
              <a:lnTo>
                <a:pt x="1246" y="997"/>
              </a:lnTo>
              <a:lnTo>
                <a:pt x="1241" y="993"/>
              </a:lnTo>
              <a:lnTo>
                <a:pt x="1239" y="990"/>
              </a:lnTo>
              <a:lnTo>
                <a:pt x="1239" y="981"/>
              </a:lnTo>
              <a:lnTo>
                <a:pt x="1246" y="939"/>
              </a:lnTo>
              <a:lnTo>
                <a:pt x="1240" y="923"/>
              </a:lnTo>
              <a:lnTo>
                <a:pt x="1231" y="910"/>
              </a:lnTo>
              <a:lnTo>
                <a:pt x="1223" y="903"/>
              </a:lnTo>
              <a:lnTo>
                <a:pt x="1217" y="904"/>
              </a:lnTo>
              <a:lnTo>
                <a:pt x="1207" y="908"/>
              </a:lnTo>
              <a:lnTo>
                <a:pt x="1198" y="905"/>
              </a:lnTo>
              <a:lnTo>
                <a:pt x="1189" y="899"/>
              </a:lnTo>
              <a:lnTo>
                <a:pt x="1181" y="897"/>
              </a:lnTo>
              <a:lnTo>
                <a:pt x="1171" y="896"/>
              </a:lnTo>
              <a:lnTo>
                <a:pt x="1162" y="889"/>
              </a:lnTo>
              <a:lnTo>
                <a:pt x="1155" y="887"/>
              </a:lnTo>
              <a:lnTo>
                <a:pt x="1150" y="896"/>
              </a:lnTo>
              <a:lnTo>
                <a:pt x="1147" y="901"/>
              </a:lnTo>
              <a:lnTo>
                <a:pt x="1136" y="913"/>
              </a:lnTo>
              <a:lnTo>
                <a:pt x="1132" y="917"/>
              </a:lnTo>
              <a:lnTo>
                <a:pt x="1107" y="922"/>
              </a:lnTo>
              <a:lnTo>
                <a:pt x="1098" y="919"/>
              </a:lnTo>
              <a:lnTo>
                <a:pt x="1090" y="915"/>
              </a:lnTo>
              <a:lnTo>
                <a:pt x="1085" y="910"/>
              </a:lnTo>
              <a:lnTo>
                <a:pt x="1084" y="905"/>
              </a:lnTo>
              <a:lnTo>
                <a:pt x="1085" y="896"/>
              </a:lnTo>
              <a:lnTo>
                <a:pt x="1087" y="886"/>
              </a:lnTo>
              <a:lnTo>
                <a:pt x="1090" y="877"/>
              </a:lnTo>
              <a:lnTo>
                <a:pt x="1099" y="871"/>
              </a:lnTo>
              <a:lnTo>
                <a:pt x="1136" y="847"/>
              </a:lnTo>
              <a:lnTo>
                <a:pt x="1139" y="844"/>
              </a:lnTo>
              <a:lnTo>
                <a:pt x="1141" y="832"/>
              </a:lnTo>
              <a:lnTo>
                <a:pt x="1144" y="826"/>
              </a:lnTo>
              <a:lnTo>
                <a:pt x="1151" y="818"/>
              </a:lnTo>
              <a:lnTo>
                <a:pt x="1155" y="813"/>
              </a:lnTo>
              <a:lnTo>
                <a:pt x="1156" y="805"/>
              </a:lnTo>
              <a:lnTo>
                <a:pt x="1158" y="802"/>
              </a:lnTo>
              <a:lnTo>
                <a:pt x="1162" y="798"/>
              </a:lnTo>
              <a:lnTo>
                <a:pt x="1170" y="795"/>
              </a:lnTo>
              <a:lnTo>
                <a:pt x="1175" y="793"/>
              </a:lnTo>
              <a:lnTo>
                <a:pt x="1179" y="790"/>
              </a:lnTo>
              <a:lnTo>
                <a:pt x="1182" y="787"/>
              </a:lnTo>
              <a:lnTo>
                <a:pt x="1182" y="781"/>
              </a:lnTo>
              <a:lnTo>
                <a:pt x="1179" y="760"/>
              </a:lnTo>
              <a:lnTo>
                <a:pt x="1179" y="747"/>
              </a:lnTo>
              <a:lnTo>
                <a:pt x="1181" y="742"/>
              </a:lnTo>
              <a:lnTo>
                <a:pt x="1186" y="732"/>
              </a:lnTo>
              <a:lnTo>
                <a:pt x="1187" y="726"/>
              </a:lnTo>
              <a:lnTo>
                <a:pt x="1189" y="721"/>
              </a:lnTo>
              <a:lnTo>
                <a:pt x="1199" y="711"/>
              </a:lnTo>
              <a:lnTo>
                <a:pt x="1205" y="700"/>
              </a:lnTo>
              <a:lnTo>
                <a:pt x="1218" y="685"/>
              </a:lnTo>
              <a:lnTo>
                <a:pt x="1226" y="670"/>
              </a:lnTo>
              <a:lnTo>
                <a:pt x="1230" y="659"/>
              </a:lnTo>
              <a:lnTo>
                <a:pt x="1233" y="654"/>
              </a:lnTo>
              <a:lnTo>
                <a:pt x="1234" y="652"/>
              </a:lnTo>
              <a:lnTo>
                <a:pt x="1229" y="631"/>
              </a:lnTo>
              <a:lnTo>
                <a:pt x="1226" y="621"/>
              </a:lnTo>
              <a:lnTo>
                <a:pt x="1226" y="617"/>
              </a:lnTo>
              <a:lnTo>
                <a:pt x="1224" y="611"/>
              </a:lnTo>
              <a:lnTo>
                <a:pt x="1215" y="599"/>
              </a:lnTo>
              <a:lnTo>
                <a:pt x="1214" y="592"/>
              </a:lnTo>
              <a:lnTo>
                <a:pt x="1229" y="588"/>
              </a:lnTo>
              <a:lnTo>
                <a:pt x="1231" y="592"/>
              </a:lnTo>
              <a:lnTo>
                <a:pt x="1238" y="615"/>
              </a:lnTo>
              <a:lnTo>
                <a:pt x="1239" y="620"/>
              </a:lnTo>
              <a:lnTo>
                <a:pt x="1243" y="623"/>
              </a:lnTo>
              <a:lnTo>
                <a:pt x="1249" y="632"/>
              </a:lnTo>
              <a:lnTo>
                <a:pt x="1251" y="626"/>
              </a:lnTo>
              <a:lnTo>
                <a:pt x="1251" y="620"/>
              </a:lnTo>
              <a:lnTo>
                <a:pt x="1251" y="614"/>
              </a:lnTo>
              <a:lnTo>
                <a:pt x="1251" y="606"/>
              </a:lnTo>
              <a:lnTo>
                <a:pt x="1256" y="589"/>
              </a:lnTo>
              <a:lnTo>
                <a:pt x="1249" y="584"/>
              </a:lnTo>
              <a:lnTo>
                <a:pt x="1246" y="580"/>
              </a:lnTo>
              <a:lnTo>
                <a:pt x="1245" y="575"/>
              </a:lnTo>
              <a:lnTo>
                <a:pt x="1247" y="562"/>
              </a:lnTo>
              <a:lnTo>
                <a:pt x="1246" y="555"/>
              </a:lnTo>
              <a:lnTo>
                <a:pt x="1245" y="549"/>
              </a:lnTo>
              <a:lnTo>
                <a:pt x="1241" y="544"/>
              </a:lnTo>
              <a:lnTo>
                <a:pt x="1224" y="536"/>
              </a:lnTo>
              <a:lnTo>
                <a:pt x="1219" y="532"/>
              </a:lnTo>
              <a:lnTo>
                <a:pt x="1214" y="532"/>
              </a:lnTo>
              <a:lnTo>
                <a:pt x="1208" y="533"/>
              </a:lnTo>
              <a:lnTo>
                <a:pt x="1202" y="534"/>
              </a:lnTo>
              <a:lnTo>
                <a:pt x="1200" y="536"/>
              </a:lnTo>
              <a:lnTo>
                <a:pt x="1194" y="542"/>
              </a:lnTo>
              <a:lnTo>
                <a:pt x="1191" y="548"/>
              </a:lnTo>
              <a:lnTo>
                <a:pt x="1189" y="549"/>
              </a:lnTo>
              <a:lnTo>
                <a:pt x="1188" y="552"/>
              </a:lnTo>
              <a:lnTo>
                <a:pt x="1186" y="569"/>
              </a:lnTo>
              <a:lnTo>
                <a:pt x="1183" y="574"/>
              </a:lnTo>
              <a:lnTo>
                <a:pt x="1175" y="581"/>
              </a:lnTo>
              <a:lnTo>
                <a:pt x="1163" y="585"/>
              </a:lnTo>
              <a:lnTo>
                <a:pt x="1153" y="583"/>
              </a:lnTo>
              <a:lnTo>
                <a:pt x="1150" y="573"/>
              </a:lnTo>
              <a:lnTo>
                <a:pt x="1149" y="562"/>
              </a:lnTo>
              <a:lnTo>
                <a:pt x="1146" y="555"/>
              </a:lnTo>
              <a:lnTo>
                <a:pt x="1146" y="553"/>
              </a:lnTo>
              <a:lnTo>
                <a:pt x="1145" y="552"/>
              </a:lnTo>
              <a:lnTo>
                <a:pt x="1140" y="548"/>
              </a:lnTo>
              <a:lnTo>
                <a:pt x="1136" y="544"/>
              </a:lnTo>
              <a:lnTo>
                <a:pt x="1130" y="543"/>
              </a:lnTo>
              <a:lnTo>
                <a:pt x="1115" y="547"/>
              </a:lnTo>
              <a:lnTo>
                <a:pt x="1078" y="552"/>
              </a:lnTo>
              <a:lnTo>
                <a:pt x="1027" y="564"/>
              </a:lnTo>
              <a:lnTo>
                <a:pt x="1020" y="564"/>
              </a:lnTo>
              <a:lnTo>
                <a:pt x="1001" y="560"/>
              </a:lnTo>
              <a:lnTo>
                <a:pt x="995" y="560"/>
              </a:lnTo>
              <a:lnTo>
                <a:pt x="992" y="562"/>
              </a:lnTo>
              <a:lnTo>
                <a:pt x="988" y="563"/>
              </a:lnTo>
              <a:lnTo>
                <a:pt x="982" y="559"/>
              </a:lnTo>
              <a:lnTo>
                <a:pt x="964" y="557"/>
              </a:lnTo>
              <a:lnTo>
                <a:pt x="958" y="557"/>
              </a:lnTo>
              <a:lnTo>
                <a:pt x="954" y="552"/>
              </a:lnTo>
              <a:lnTo>
                <a:pt x="951" y="544"/>
              </a:lnTo>
              <a:lnTo>
                <a:pt x="946" y="539"/>
              </a:lnTo>
              <a:lnTo>
                <a:pt x="940" y="539"/>
              </a:lnTo>
              <a:lnTo>
                <a:pt x="933" y="542"/>
              </a:lnTo>
              <a:lnTo>
                <a:pt x="930" y="547"/>
              </a:lnTo>
              <a:lnTo>
                <a:pt x="926" y="552"/>
              </a:lnTo>
              <a:lnTo>
                <a:pt x="921" y="564"/>
              </a:lnTo>
              <a:lnTo>
                <a:pt x="920" y="571"/>
              </a:lnTo>
              <a:lnTo>
                <a:pt x="921" y="574"/>
              </a:lnTo>
              <a:lnTo>
                <a:pt x="924" y="579"/>
              </a:lnTo>
              <a:lnTo>
                <a:pt x="924" y="580"/>
              </a:lnTo>
              <a:lnTo>
                <a:pt x="926" y="583"/>
              </a:lnTo>
              <a:lnTo>
                <a:pt x="931" y="585"/>
              </a:lnTo>
              <a:lnTo>
                <a:pt x="935" y="588"/>
              </a:lnTo>
              <a:lnTo>
                <a:pt x="954" y="592"/>
              </a:lnTo>
              <a:lnTo>
                <a:pt x="957" y="594"/>
              </a:lnTo>
              <a:lnTo>
                <a:pt x="958" y="597"/>
              </a:lnTo>
              <a:lnTo>
                <a:pt x="954" y="621"/>
              </a:lnTo>
              <a:lnTo>
                <a:pt x="954" y="641"/>
              </a:lnTo>
              <a:lnTo>
                <a:pt x="956" y="646"/>
              </a:lnTo>
              <a:lnTo>
                <a:pt x="959" y="654"/>
              </a:lnTo>
              <a:lnTo>
                <a:pt x="962" y="659"/>
              </a:lnTo>
              <a:lnTo>
                <a:pt x="962" y="664"/>
              </a:lnTo>
              <a:lnTo>
                <a:pt x="961" y="667"/>
              </a:lnTo>
              <a:lnTo>
                <a:pt x="953" y="669"/>
              </a:lnTo>
              <a:lnTo>
                <a:pt x="948" y="670"/>
              </a:lnTo>
              <a:lnTo>
                <a:pt x="942" y="669"/>
              </a:lnTo>
              <a:lnTo>
                <a:pt x="938" y="667"/>
              </a:lnTo>
              <a:lnTo>
                <a:pt x="932" y="656"/>
              </a:lnTo>
              <a:lnTo>
                <a:pt x="926" y="652"/>
              </a:lnTo>
              <a:lnTo>
                <a:pt x="917" y="653"/>
              </a:lnTo>
              <a:lnTo>
                <a:pt x="900" y="658"/>
              </a:lnTo>
              <a:lnTo>
                <a:pt x="900" y="665"/>
              </a:lnTo>
              <a:lnTo>
                <a:pt x="910" y="677"/>
              </a:lnTo>
              <a:lnTo>
                <a:pt x="912" y="684"/>
              </a:lnTo>
              <a:lnTo>
                <a:pt x="911" y="689"/>
              </a:lnTo>
              <a:lnTo>
                <a:pt x="906" y="699"/>
              </a:lnTo>
              <a:lnTo>
                <a:pt x="904" y="704"/>
              </a:lnTo>
              <a:lnTo>
                <a:pt x="904" y="709"/>
              </a:lnTo>
              <a:lnTo>
                <a:pt x="904" y="737"/>
              </a:lnTo>
              <a:lnTo>
                <a:pt x="905" y="747"/>
              </a:lnTo>
              <a:lnTo>
                <a:pt x="912" y="768"/>
              </a:lnTo>
              <a:lnTo>
                <a:pt x="912" y="772"/>
              </a:lnTo>
              <a:lnTo>
                <a:pt x="905" y="800"/>
              </a:lnTo>
              <a:lnTo>
                <a:pt x="904" y="803"/>
              </a:lnTo>
              <a:lnTo>
                <a:pt x="901" y="808"/>
              </a:lnTo>
              <a:lnTo>
                <a:pt x="900" y="821"/>
              </a:lnTo>
              <a:lnTo>
                <a:pt x="896" y="829"/>
              </a:lnTo>
              <a:lnTo>
                <a:pt x="896" y="830"/>
              </a:lnTo>
              <a:lnTo>
                <a:pt x="893" y="830"/>
              </a:lnTo>
              <a:lnTo>
                <a:pt x="884" y="835"/>
              </a:lnTo>
              <a:lnTo>
                <a:pt x="857" y="847"/>
              </a:lnTo>
              <a:lnTo>
                <a:pt x="839" y="861"/>
              </a:lnTo>
              <a:lnTo>
                <a:pt x="831" y="866"/>
              </a:lnTo>
              <a:lnTo>
                <a:pt x="822" y="867"/>
              </a:lnTo>
              <a:lnTo>
                <a:pt x="801" y="866"/>
              </a:lnTo>
              <a:lnTo>
                <a:pt x="781" y="870"/>
              </a:lnTo>
              <a:lnTo>
                <a:pt x="771" y="871"/>
              </a:lnTo>
              <a:lnTo>
                <a:pt x="759" y="868"/>
              </a:lnTo>
              <a:lnTo>
                <a:pt x="745" y="866"/>
              </a:lnTo>
              <a:lnTo>
                <a:pt x="734" y="861"/>
              </a:lnTo>
              <a:lnTo>
                <a:pt x="687" y="829"/>
              </a:lnTo>
              <a:lnTo>
                <a:pt x="682" y="829"/>
              </a:lnTo>
              <a:lnTo>
                <a:pt x="661" y="820"/>
              </a:lnTo>
              <a:lnTo>
                <a:pt x="655" y="819"/>
              </a:lnTo>
              <a:lnTo>
                <a:pt x="650" y="818"/>
              </a:lnTo>
              <a:lnTo>
                <a:pt x="638" y="818"/>
              </a:lnTo>
              <a:lnTo>
                <a:pt x="635" y="818"/>
              </a:lnTo>
              <a:lnTo>
                <a:pt x="626" y="814"/>
              </a:lnTo>
              <a:lnTo>
                <a:pt x="622" y="813"/>
              </a:lnTo>
              <a:lnTo>
                <a:pt x="617" y="809"/>
              </a:lnTo>
              <a:lnTo>
                <a:pt x="614" y="809"/>
              </a:lnTo>
              <a:lnTo>
                <a:pt x="608" y="808"/>
              </a:lnTo>
              <a:lnTo>
                <a:pt x="592" y="802"/>
              </a:lnTo>
              <a:lnTo>
                <a:pt x="580" y="795"/>
              </a:lnTo>
              <a:lnTo>
                <a:pt x="570" y="788"/>
              </a:lnTo>
              <a:lnTo>
                <a:pt x="560" y="782"/>
              </a:lnTo>
              <a:lnTo>
                <a:pt x="539" y="778"/>
              </a:lnTo>
              <a:lnTo>
                <a:pt x="534" y="776"/>
              </a:lnTo>
              <a:lnTo>
                <a:pt x="532" y="769"/>
              </a:lnTo>
              <a:lnTo>
                <a:pt x="533" y="762"/>
              </a:lnTo>
              <a:lnTo>
                <a:pt x="534" y="755"/>
              </a:lnTo>
              <a:lnTo>
                <a:pt x="534" y="751"/>
              </a:lnTo>
              <a:lnTo>
                <a:pt x="528" y="741"/>
              </a:lnTo>
              <a:lnTo>
                <a:pt x="520" y="727"/>
              </a:lnTo>
              <a:lnTo>
                <a:pt x="518" y="724"/>
              </a:lnTo>
              <a:lnTo>
                <a:pt x="513" y="721"/>
              </a:lnTo>
              <a:lnTo>
                <a:pt x="504" y="717"/>
              </a:lnTo>
              <a:lnTo>
                <a:pt x="487" y="706"/>
              </a:lnTo>
              <a:lnTo>
                <a:pt x="482" y="701"/>
              </a:lnTo>
              <a:lnTo>
                <a:pt x="482" y="696"/>
              </a:lnTo>
              <a:lnTo>
                <a:pt x="490" y="687"/>
              </a:lnTo>
              <a:lnTo>
                <a:pt x="493" y="682"/>
              </a:lnTo>
              <a:lnTo>
                <a:pt x="496" y="675"/>
              </a:lnTo>
              <a:lnTo>
                <a:pt x="496" y="669"/>
              </a:lnTo>
              <a:lnTo>
                <a:pt x="488" y="643"/>
              </a:lnTo>
              <a:lnTo>
                <a:pt x="486" y="638"/>
              </a:lnTo>
              <a:lnTo>
                <a:pt x="482" y="636"/>
              </a:lnTo>
              <a:lnTo>
                <a:pt x="476" y="635"/>
              </a:lnTo>
              <a:lnTo>
                <a:pt x="470" y="633"/>
              </a:lnTo>
              <a:lnTo>
                <a:pt x="464" y="635"/>
              </a:lnTo>
              <a:lnTo>
                <a:pt x="457" y="636"/>
              </a:lnTo>
              <a:lnTo>
                <a:pt x="454" y="639"/>
              </a:lnTo>
              <a:lnTo>
                <a:pt x="448" y="649"/>
              </a:lnTo>
              <a:lnTo>
                <a:pt x="448" y="654"/>
              </a:lnTo>
              <a:lnTo>
                <a:pt x="452" y="661"/>
              </a:lnTo>
              <a:lnTo>
                <a:pt x="461" y="667"/>
              </a:lnTo>
              <a:lnTo>
                <a:pt x="465" y="670"/>
              </a:lnTo>
              <a:lnTo>
                <a:pt x="467" y="675"/>
              </a:lnTo>
              <a:lnTo>
                <a:pt x="465" y="679"/>
              </a:lnTo>
              <a:lnTo>
                <a:pt x="461" y="685"/>
              </a:lnTo>
              <a:lnTo>
                <a:pt x="455" y="690"/>
              </a:lnTo>
              <a:lnTo>
                <a:pt x="451" y="693"/>
              </a:lnTo>
              <a:lnTo>
                <a:pt x="449" y="694"/>
              </a:lnTo>
              <a:lnTo>
                <a:pt x="440" y="695"/>
              </a:lnTo>
              <a:lnTo>
                <a:pt x="435" y="698"/>
              </a:lnTo>
              <a:lnTo>
                <a:pt x="431" y="699"/>
              </a:lnTo>
              <a:lnTo>
                <a:pt x="420" y="706"/>
              </a:lnTo>
              <a:lnTo>
                <a:pt x="414" y="709"/>
              </a:lnTo>
              <a:lnTo>
                <a:pt x="409" y="709"/>
              </a:lnTo>
              <a:lnTo>
                <a:pt x="402" y="705"/>
              </a:lnTo>
              <a:lnTo>
                <a:pt x="398" y="701"/>
              </a:lnTo>
              <a:lnTo>
                <a:pt x="397" y="695"/>
              </a:lnTo>
              <a:lnTo>
                <a:pt x="394" y="689"/>
              </a:lnTo>
              <a:lnTo>
                <a:pt x="382" y="689"/>
              </a:lnTo>
              <a:lnTo>
                <a:pt x="377" y="690"/>
              </a:lnTo>
              <a:lnTo>
                <a:pt x="372" y="690"/>
              </a:lnTo>
              <a:lnTo>
                <a:pt x="368" y="690"/>
              </a:lnTo>
              <a:lnTo>
                <a:pt x="363" y="694"/>
              </a:lnTo>
              <a:lnTo>
                <a:pt x="362" y="695"/>
              </a:lnTo>
              <a:lnTo>
                <a:pt x="356" y="699"/>
              </a:lnTo>
              <a:lnTo>
                <a:pt x="352" y="700"/>
              </a:lnTo>
              <a:lnTo>
                <a:pt x="347" y="700"/>
              </a:lnTo>
              <a:lnTo>
                <a:pt x="346" y="700"/>
              </a:lnTo>
              <a:lnTo>
                <a:pt x="342" y="706"/>
              </a:lnTo>
              <a:lnTo>
                <a:pt x="342" y="712"/>
              </a:lnTo>
              <a:lnTo>
                <a:pt x="341" y="717"/>
              </a:lnTo>
              <a:lnTo>
                <a:pt x="330" y="725"/>
              </a:lnTo>
              <a:lnTo>
                <a:pt x="324" y="735"/>
              </a:lnTo>
              <a:lnTo>
                <a:pt x="319" y="738"/>
              </a:lnTo>
              <a:lnTo>
                <a:pt x="315" y="746"/>
              </a:lnTo>
              <a:lnTo>
                <a:pt x="315" y="760"/>
              </a:lnTo>
              <a:lnTo>
                <a:pt x="320" y="784"/>
              </a:lnTo>
              <a:lnTo>
                <a:pt x="321" y="789"/>
              </a:lnTo>
              <a:lnTo>
                <a:pt x="318" y="794"/>
              </a:lnTo>
              <a:lnTo>
                <a:pt x="313" y="798"/>
              </a:lnTo>
              <a:lnTo>
                <a:pt x="307" y="802"/>
              </a:lnTo>
              <a:lnTo>
                <a:pt x="304" y="803"/>
              </a:lnTo>
              <a:lnTo>
                <a:pt x="303" y="804"/>
              </a:lnTo>
              <a:lnTo>
                <a:pt x="300" y="805"/>
              </a:lnTo>
              <a:lnTo>
                <a:pt x="294" y="803"/>
              </a:lnTo>
              <a:lnTo>
                <a:pt x="291" y="802"/>
              </a:lnTo>
              <a:lnTo>
                <a:pt x="282" y="802"/>
              </a:lnTo>
              <a:lnTo>
                <a:pt x="277" y="799"/>
              </a:lnTo>
              <a:lnTo>
                <a:pt x="278" y="794"/>
              </a:lnTo>
              <a:lnTo>
                <a:pt x="283" y="789"/>
              </a:lnTo>
              <a:lnTo>
                <a:pt x="287" y="785"/>
              </a:lnTo>
              <a:lnTo>
                <a:pt x="289" y="782"/>
              </a:lnTo>
              <a:lnTo>
                <a:pt x="286" y="778"/>
              </a:lnTo>
              <a:lnTo>
                <a:pt x="258" y="768"/>
              </a:lnTo>
              <a:lnTo>
                <a:pt x="253" y="766"/>
              </a:lnTo>
              <a:lnTo>
                <a:pt x="251" y="760"/>
              </a:lnTo>
              <a:lnTo>
                <a:pt x="250" y="746"/>
              </a:lnTo>
              <a:lnTo>
                <a:pt x="247" y="741"/>
              </a:lnTo>
              <a:lnTo>
                <a:pt x="239" y="731"/>
              </a:lnTo>
              <a:lnTo>
                <a:pt x="229" y="724"/>
              </a:lnTo>
              <a:lnTo>
                <a:pt x="220" y="716"/>
              </a:lnTo>
              <a:lnTo>
                <a:pt x="214" y="704"/>
              </a:lnTo>
              <a:lnTo>
                <a:pt x="214" y="691"/>
              </a:lnTo>
              <a:lnTo>
                <a:pt x="219" y="679"/>
              </a:lnTo>
              <a:lnTo>
                <a:pt x="235" y="656"/>
              </a:lnTo>
              <a:lnTo>
                <a:pt x="237" y="652"/>
              </a:lnTo>
              <a:lnTo>
                <a:pt x="235" y="648"/>
              </a:lnTo>
              <a:lnTo>
                <a:pt x="223" y="644"/>
              </a:lnTo>
              <a:lnTo>
                <a:pt x="220" y="642"/>
              </a:lnTo>
              <a:lnTo>
                <a:pt x="223" y="638"/>
              </a:lnTo>
              <a:lnTo>
                <a:pt x="235" y="633"/>
              </a:lnTo>
              <a:lnTo>
                <a:pt x="251" y="623"/>
              </a:lnTo>
              <a:lnTo>
                <a:pt x="265" y="618"/>
              </a:lnTo>
              <a:lnTo>
                <a:pt x="272" y="616"/>
              </a:lnTo>
              <a:lnTo>
                <a:pt x="273" y="612"/>
              </a:lnTo>
              <a:lnTo>
                <a:pt x="266" y="606"/>
              </a:lnTo>
              <a:lnTo>
                <a:pt x="251" y="604"/>
              </a:lnTo>
              <a:lnTo>
                <a:pt x="235" y="605"/>
              </a:lnTo>
              <a:lnTo>
                <a:pt x="215" y="607"/>
              </a:lnTo>
              <a:lnTo>
                <a:pt x="206" y="607"/>
              </a:lnTo>
              <a:lnTo>
                <a:pt x="199" y="605"/>
              </a:lnTo>
              <a:lnTo>
                <a:pt x="194" y="597"/>
              </a:lnTo>
              <a:lnTo>
                <a:pt x="189" y="589"/>
              </a:lnTo>
              <a:lnTo>
                <a:pt x="184" y="585"/>
              </a:lnTo>
              <a:lnTo>
                <a:pt x="168" y="581"/>
              </a:lnTo>
              <a:lnTo>
                <a:pt x="161" y="578"/>
              </a:lnTo>
              <a:lnTo>
                <a:pt x="155" y="571"/>
              </a:lnTo>
              <a:lnTo>
                <a:pt x="145" y="558"/>
              </a:lnTo>
              <a:lnTo>
                <a:pt x="137" y="552"/>
              </a:lnTo>
              <a:lnTo>
                <a:pt x="110" y="537"/>
              </a:lnTo>
              <a:lnTo>
                <a:pt x="96" y="527"/>
              </a:lnTo>
              <a:lnTo>
                <a:pt x="73" y="503"/>
              </a:lnTo>
              <a:lnTo>
                <a:pt x="59" y="495"/>
              </a:lnTo>
              <a:lnTo>
                <a:pt x="51" y="491"/>
              </a:lnTo>
              <a:lnTo>
                <a:pt x="43" y="490"/>
              </a:lnTo>
              <a:lnTo>
                <a:pt x="37" y="492"/>
              </a:lnTo>
              <a:lnTo>
                <a:pt x="25" y="502"/>
              </a:lnTo>
              <a:lnTo>
                <a:pt x="21" y="502"/>
              </a:lnTo>
              <a:lnTo>
                <a:pt x="17" y="500"/>
              </a:lnTo>
              <a:lnTo>
                <a:pt x="12" y="495"/>
              </a:lnTo>
              <a:lnTo>
                <a:pt x="6" y="492"/>
              </a:lnTo>
              <a:lnTo>
                <a:pt x="7" y="485"/>
              </a:lnTo>
              <a:lnTo>
                <a:pt x="4" y="406"/>
              </a:lnTo>
              <a:lnTo>
                <a:pt x="0" y="325"/>
              </a:lnTo>
              <a:lnTo>
                <a:pt x="12" y="325"/>
              </a:lnTo>
              <a:lnTo>
                <a:pt x="63" y="330"/>
              </a:lnTo>
              <a:lnTo>
                <a:pt x="70" y="329"/>
              </a:lnTo>
              <a:lnTo>
                <a:pt x="75" y="325"/>
              </a:lnTo>
              <a:lnTo>
                <a:pt x="79" y="320"/>
              </a:lnTo>
              <a:lnTo>
                <a:pt x="83" y="315"/>
              </a:lnTo>
              <a:lnTo>
                <a:pt x="85" y="310"/>
              </a:lnTo>
              <a:lnTo>
                <a:pt x="87" y="304"/>
              </a:lnTo>
              <a:lnTo>
                <a:pt x="98" y="256"/>
              </a:lnTo>
              <a:lnTo>
                <a:pt x="103" y="205"/>
              </a:lnTo>
              <a:lnTo>
                <a:pt x="110" y="202"/>
              </a:lnTo>
              <a:lnTo>
                <a:pt x="116" y="202"/>
              </a:lnTo>
              <a:lnTo>
                <a:pt x="126" y="199"/>
              </a:lnTo>
              <a:lnTo>
                <a:pt x="131" y="200"/>
              </a:lnTo>
              <a:lnTo>
                <a:pt x="137" y="205"/>
              </a:lnTo>
              <a:lnTo>
                <a:pt x="150" y="216"/>
              </a:lnTo>
              <a:lnTo>
                <a:pt x="157" y="220"/>
              </a:lnTo>
              <a:lnTo>
                <a:pt x="166" y="219"/>
              </a:lnTo>
              <a:lnTo>
                <a:pt x="195" y="185"/>
              </a:lnTo>
              <a:lnTo>
                <a:pt x="206" y="166"/>
              </a:lnTo>
              <a:lnTo>
                <a:pt x="223" y="116"/>
              </a:lnTo>
              <a:lnTo>
                <a:pt x="220" y="111"/>
              </a:lnTo>
              <a:lnTo>
                <a:pt x="216" y="108"/>
              </a:lnTo>
              <a:lnTo>
                <a:pt x="214" y="101"/>
              </a:lnTo>
              <a:lnTo>
                <a:pt x="215" y="99"/>
              </a:lnTo>
              <a:lnTo>
                <a:pt x="250" y="101"/>
              </a:lnTo>
              <a:lnTo>
                <a:pt x="255" y="103"/>
              </a:lnTo>
              <a:lnTo>
                <a:pt x="256" y="106"/>
              </a:lnTo>
              <a:lnTo>
                <a:pt x="255" y="112"/>
              </a:lnTo>
              <a:lnTo>
                <a:pt x="256" y="120"/>
              </a:lnTo>
              <a:lnTo>
                <a:pt x="258" y="124"/>
              </a:lnTo>
              <a:lnTo>
                <a:pt x="266" y="124"/>
              </a:lnTo>
              <a:lnTo>
                <a:pt x="287" y="121"/>
              </a:lnTo>
              <a:lnTo>
                <a:pt x="295" y="121"/>
              </a:lnTo>
              <a:lnTo>
                <a:pt x="309" y="124"/>
              </a:lnTo>
              <a:lnTo>
                <a:pt x="314" y="124"/>
              </a:lnTo>
              <a:lnTo>
                <a:pt x="319" y="125"/>
              </a:lnTo>
              <a:lnTo>
                <a:pt x="325" y="127"/>
              </a:lnTo>
              <a:lnTo>
                <a:pt x="335" y="135"/>
              </a:lnTo>
              <a:lnTo>
                <a:pt x="389" y="190"/>
              </a:lnTo>
              <a:lnTo>
                <a:pt x="427" y="235"/>
              </a:lnTo>
              <a:lnTo>
                <a:pt x="440" y="249"/>
              </a:lnTo>
              <a:lnTo>
                <a:pt x="451" y="247"/>
              </a:lnTo>
              <a:lnTo>
                <a:pt x="455" y="247"/>
              </a:lnTo>
              <a:lnTo>
                <a:pt x="459" y="252"/>
              </a:lnTo>
              <a:lnTo>
                <a:pt x="465" y="265"/>
              </a:lnTo>
              <a:lnTo>
                <a:pt x="465" y="268"/>
              </a:lnTo>
              <a:lnTo>
                <a:pt x="465" y="283"/>
              </a:lnTo>
              <a:lnTo>
                <a:pt x="467" y="287"/>
              </a:lnTo>
              <a:lnTo>
                <a:pt x="471" y="288"/>
              </a:lnTo>
              <a:lnTo>
                <a:pt x="475" y="288"/>
              </a:lnTo>
              <a:lnTo>
                <a:pt x="482" y="288"/>
              </a:lnTo>
              <a:lnTo>
                <a:pt x="493" y="289"/>
              </a:lnTo>
              <a:lnTo>
                <a:pt x="498" y="288"/>
              </a:lnTo>
              <a:lnTo>
                <a:pt x="501" y="289"/>
              </a:lnTo>
              <a:lnTo>
                <a:pt x="503" y="293"/>
              </a:lnTo>
              <a:lnTo>
                <a:pt x="506" y="298"/>
              </a:lnTo>
              <a:lnTo>
                <a:pt x="516" y="315"/>
              </a:lnTo>
              <a:lnTo>
                <a:pt x="518" y="319"/>
              </a:lnTo>
              <a:lnTo>
                <a:pt x="520" y="319"/>
              </a:lnTo>
              <a:lnTo>
                <a:pt x="529" y="319"/>
              </a:lnTo>
              <a:lnTo>
                <a:pt x="534" y="324"/>
              </a:lnTo>
              <a:lnTo>
                <a:pt x="538" y="341"/>
              </a:lnTo>
              <a:lnTo>
                <a:pt x="544" y="344"/>
              </a:lnTo>
              <a:lnTo>
                <a:pt x="584" y="292"/>
              </a:lnTo>
              <a:lnTo>
                <a:pt x="591" y="270"/>
              </a:lnTo>
              <a:lnTo>
                <a:pt x="595" y="250"/>
              </a:lnTo>
              <a:lnTo>
                <a:pt x="592" y="235"/>
              </a:lnTo>
              <a:lnTo>
                <a:pt x="585" y="226"/>
              </a:lnTo>
              <a:lnTo>
                <a:pt x="580" y="224"/>
              </a:lnTo>
              <a:lnTo>
                <a:pt x="561" y="202"/>
              </a:lnTo>
              <a:lnTo>
                <a:pt x="553" y="194"/>
              </a:lnTo>
              <a:lnTo>
                <a:pt x="554" y="193"/>
              </a:lnTo>
              <a:lnTo>
                <a:pt x="559" y="189"/>
              </a:lnTo>
              <a:lnTo>
                <a:pt x="561" y="184"/>
              </a:lnTo>
              <a:lnTo>
                <a:pt x="561" y="179"/>
              </a:lnTo>
              <a:lnTo>
                <a:pt x="558" y="172"/>
              </a:lnTo>
              <a:lnTo>
                <a:pt x="556" y="166"/>
              </a:lnTo>
              <a:lnTo>
                <a:pt x="558" y="140"/>
              </a:lnTo>
              <a:lnTo>
                <a:pt x="556" y="91"/>
              </a:lnTo>
              <a:lnTo>
                <a:pt x="559" y="91"/>
              </a:lnTo>
              <a:lnTo>
                <a:pt x="564" y="95"/>
              </a:lnTo>
              <a:lnTo>
                <a:pt x="569" y="95"/>
              </a:lnTo>
              <a:lnTo>
                <a:pt x="575" y="93"/>
              </a:lnTo>
              <a:lnTo>
                <a:pt x="585" y="86"/>
              </a:lnTo>
              <a:lnTo>
                <a:pt x="609" y="69"/>
              </a:lnTo>
              <a:lnTo>
                <a:pt x="618" y="59"/>
              </a:lnTo>
              <a:lnTo>
                <a:pt x="633" y="36"/>
              </a:lnTo>
              <a:lnTo>
                <a:pt x="637" y="30"/>
              </a:lnTo>
              <a:lnTo>
                <a:pt x="647" y="20"/>
              </a:lnTo>
              <a:lnTo>
                <a:pt x="653" y="16"/>
              </a:lnTo>
              <a:lnTo>
                <a:pt x="658" y="14"/>
              </a:lnTo>
              <a:lnTo>
                <a:pt x="675" y="11"/>
              </a:lnTo>
              <a:lnTo>
                <a:pt x="676" y="12"/>
              </a:lnTo>
              <a:lnTo>
                <a:pt x="666" y="39"/>
              </a:lnTo>
              <a:lnTo>
                <a:pt x="666" y="43"/>
              </a:lnTo>
              <a:lnTo>
                <a:pt x="668" y="44"/>
              </a:lnTo>
              <a:lnTo>
                <a:pt x="673" y="46"/>
              </a:lnTo>
              <a:lnTo>
                <a:pt x="677" y="48"/>
              </a:lnTo>
              <a:lnTo>
                <a:pt x="681" y="49"/>
              </a:lnTo>
              <a:lnTo>
                <a:pt x="687" y="48"/>
              </a:lnTo>
              <a:lnTo>
                <a:pt x="694" y="36"/>
              </a:lnTo>
              <a:lnTo>
                <a:pt x="697" y="32"/>
              </a:lnTo>
              <a:lnTo>
                <a:pt x="721" y="21"/>
              </a:lnTo>
              <a:lnTo>
                <a:pt x="726" y="21"/>
              </a:lnTo>
              <a:lnTo>
                <a:pt x="738" y="28"/>
              </a:lnTo>
              <a:lnTo>
                <a:pt x="752" y="35"/>
              </a:lnTo>
              <a:lnTo>
                <a:pt x="758" y="38"/>
              </a:lnTo>
              <a:lnTo>
                <a:pt x="786" y="47"/>
              </a:lnTo>
              <a:lnTo>
                <a:pt x="791" y="48"/>
              </a:lnTo>
              <a:lnTo>
                <a:pt x="795" y="46"/>
              </a:lnTo>
              <a:lnTo>
                <a:pt x="797" y="42"/>
              </a:lnTo>
              <a:lnTo>
                <a:pt x="800" y="37"/>
              </a:lnTo>
              <a:lnTo>
                <a:pt x="802" y="32"/>
              </a:lnTo>
              <a:lnTo>
                <a:pt x="806" y="22"/>
              </a:lnTo>
              <a:lnTo>
                <a:pt x="813" y="28"/>
              </a:lnTo>
              <a:lnTo>
                <a:pt x="818" y="32"/>
              </a:lnTo>
              <a:lnTo>
                <a:pt x="825" y="33"/>
              </a:lnTo>
              <a:lnTo>
                <a:pt x="842" y="33"/>
              </a:lnTo>
              <a:lnTo>
                <a:pt x="847" y="36"/>
              </a:lnTo>
              <a:lnTo>
                <a:pt x="847" y="43"/>
              </a:lnTo>
              <a:lnTo>
                <a:pt x="843" y="51"/>
              </a:lnTo>
              <a:lnTo>
                <a:pt x="841" y="59"/>
              </a:lnTo>
              <a:lnTo>
                <a:pt x="843" y="69"/>
              </a:lnTo>
              <a:lnTo>
                <a:pt x="851" y="75"/>
              </a:lnTo>
              <a:lnTo>
                <a:pt x="853" y="77"/>
              </a:lnTo>
              <a:lnTo>
                <a:pt x="854" y="78"/>
              </a:lnTo>
              <a:lnTo>
                <a:pt x="856" y="77"/>
              </a:lnTo>
              <a:lnTo>
                <a:pt x="859" y="77"/>
              </a:lnTo>
              <a:lnTo>
                <a:pt x="863" y="77"/>
              </a:lnTo>
              <a:lnTo>
                <a:pt x="868" y="78"/>
              </a:lnTo>
              <a:lnTo>
                <a:pt x="872" y="80"/>
              </a:lnTo>
              <a:lnTo>
                <a:pt x="874" y="83"/>
              </a:lnTo>
              <a:lnTo>
                <a:pt x="874" y="85"/>
              </a:lnTo>
              <a:lnTo>
                <a:pt x="874" y="91"/>
              </a:lnTo>
              <a:lnTo>
                <a:pt x="875" y="95"/>
              </a:lnTo>
              <a:lnTo>
                <a:pt x="877" y="98"/>
              </a:lnTo>
              <a:lnTo>
                <a:pt x="879" y="100"/>
              </a:lnTo>
              <a:lnTo>
                <a:pt x="881" y="101"/>
              </a:lnTo>
              <a:lnTo>
                <a:pt x="884" y="101"/>
              </a:lnTo>
              <a:lnTo>
                <a:pt x="886" y="98"/>
              </a:lnTo>
              <a:lnTo>
                <a:pt x="888" y="94"/>
              </a:lnTo>
              <a:lnTo>
                <a:pt x="889" y="90"/>
              </a:lnTo>
              <a:lnTo>
                <a:pt x="893" y="89"/>
              </a:lnTo>
              <a:lnTo>
                <a:pt x="903" y="90"/>
              </a:lnTo>
              <a:lnTo>
                <a:pt x="911" y="93"/>
              </a:lnTo>
              <a:lnTo>
                <a:pt x="937" y="104"/>
              </a:lnTo>
              <a:lnTo>
                <a:pt x="942" y="108"/>
              </a:lnTo>
              <a:lnTo>
                <a:pt x="947" y="115"/>
              </a:lnTo>
              <a:lnTo>
                <a:pt x="953" y="122"/>
              </a:lnTo>
              <a:lnTo>
                <a:pt x="954" y="125"/>
              </a:lnTo>
              <a:lnTo>
                <a:pt x="959" y="130"/>
              </a:lnTo>
              <a:lnTo>
                <a:pt x="984" y="150"/>
              </a:lnTo>
              <a:lnTo>
                <a:pt x="989" y="150"/>
              </a:lnTo>
              <a:lnTo>
                <a:pt x="996" y="145"/>
              </a:lnTo>
              <a:lnTo>
                <a:pt x="1000" y="145"/>
              </a:lnTo>
              <a:lnTo>
                <a:pt x="1003" y="145"/>
              </a:lnTo>
              <a:lnTo>
                <a:pt x="1005" y="145"/>
              </a:lnTo>
              <a:lnTo>
                <a:pt x="1008" y="146"/>
              </a:lnTo>
              <a:lnTo>
                <a:pt x="1010" y="145"/>
              </a:lnTo>
              <a:lnTo>
                <a:pt x="1029" y="134"/>
              </a:lnTo>
              <a:lnTo>
                <a:pt x="1031" y="131"/>
              </a:lnTo>
              <a:lnTo>
                <a:pt x="1034" y="127"/>
              </a:lnTo>
              <a:lnTo>
                <a:pt x="1035" y="126"/>
              </a:lnTo>
              <a:lnTo>
                <a:pt x="1037" y="125"/>
              </a:lnTo>
              <a:lnTo>
                <a:pt x="1040" y="125"/>
              </a:lnTo>
              <a:lnTo>
                <a:pt x="1045" y="125"/>
              </a:lnTo>
              <a:lnTo>
                <a:pt x="1047" y="124"/>
              </a:lnTo>
              <a:lnTo>
                <a:pt x="1060" y="114"/>
              </a:lnTo>
              <a:lnTo>
                <a:pt x="1099" y="96"/>
              </a:lnTo>
              <a:lnTo>
                <a:pt x="1115" y="91"/>
              </a:lnTo>
              <a:lnTo>
                <a:pt x="1118" y="90"/>
              </a:lnTo>
              <a:lnTo>
                <a:pt x="1120" y="89"/>
              </a:lnTo>
              <a:lnTo>
                <a:pt x="1126" y="83"/>
              </a:lnTo>
              <a:lnTo>
                <a:pt x="1128" y="82"/>
              </a:lnTo>
              <a:lnTo>
                <a:pt x="1129" y="77"/>
              </a:lnTo>
              <a:lnTo>
                <a:pt x="1130" y="75"/>
              </a:lnTo>
              <a:lnTo>
                <a:pt x="1132" y="74"/>
              </a:lnTo>
              <a:lnTo>
                <a:pt x="1140" y="72"/>
              </a:lnTo>
              <a:lnTo>
                <a:pt x="1147" y="69"/>
              </a:lnTo>
              <a:lnTo>
                <a:pt x="1150" y="69"/>
              </a:lnTo>
              <a:lnTo>
                <a:pt x="1152" y="69"/>
              </a:lnTo>
              <a:lnTo>
                <a:pt x="1160" y="70"/>
              </a:lnTo>
              <a:lnTo>
                <a:pt x="1166" y="70"/>
              </a:lnTo>
              <a:lnTo>
                <a:pt x="1173" y="69"/>
              </a:lnTo>
              <a:lnTo>
                <a:pt x="1179" y="67"/>
              </a:lnTo>
              <a:lnTo>
                <a:pt x="1183" y="62"/>
              </a:lnTo>
              <a:lnTo>
                <a:pt x="1183" y="58"/>
              </a:lnTo>
              <a:lnTo>
                <a:pt x="1183" y="56"/>
              </a:lnTo>
              <a:lnTo>
                <a:pt x="1182" y="49"/>
              </a:lnTo>
              <a:lnTo>
                <a:pt x="1181" y="46"/>
              </a:lnTo>
              <a:lnTo>
                <a:pt x="1183" y="44"/>
              </a:lnTo>
              <a:lnTo>
                <a:pt x="1186" y="43"/>
              </a:lnTo>
              <a:lnTo>
                <a:pt x="1188" y="41"/>
              </a:lnTo>
              <a:lnTo>
                <a:pt x="1189" y="38"/>
              </a:lnTo>
              <a:lnTo>
                <a:pt x="1197" y="9"/>
              </a:lnTo>
              <a:lnTo>
                <a:pt x="1198" y="5"/>
              </a:lnTo>
              <a:lnTo>
                <a:pt x="1200" y="4"/>
              </a:lnTo>
              <a:lnTo>
                <a:pt x="1265" y="0"/>
              </a:lnTo>
              <a:close/>
            </a:path>
          </a:pathLst>
        </a:custGeom>
        <a:solidFill>
          <a:schemeClr val="bg1">
            <a:lumMod val="85000"/>
          </a:schemeClr>
        </a:solidFill>
        <a:ln w="0">
          <a:solidFill>
            <a:schemeClr val="bg1">
              <a:lumMod val="75000"/>
            </a:schemeClr>
          </a:solid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clientData/>
  </xdr:twoCellAnchor>
  <xdr:twoCellAnchor>
    <xdr:from>
      <xdr:col>1</xdr:col>
      <xdr:colOff>64635</xdr:colOff>
      <xdr:row>132</xdr:row>
      <xdr:rowOff>82777</xdr:rowOff>
    </xdr:from>
    <xdr:to>
      <xdr:col>22</xdr:col>
      <xdr:colOff>174312</xdr:colOff>
      <xdr:row>151</xdr:row>
      <xdr:rowOff>176155</xdr:rowOff>
    </xdr:to>
    <xdr:sp macro="" textlink="">
      <xdr:nvSpPr>
        <xdr:cNvPr id="20" name="Freeform 19">
          <a:extLst>
            <a:ext uri="{FF2B5EF4-FFF2-40B4-BE49-F238E27FC236}">
              <a16:creationId xmlns:a16="http://schemas.microsoft.com/office/drawing/2014/main" id="{00000000-0008-0000-0400-000014000000}"/>
            </a:ext>
          </a:extLst>
        </xdr:cNvPr>
        <xdr:cNvSpPr>
          <a:spLocks/>
        </xdr:cNvSpPr>
      </xdr:nvSpPr>
      <xdr:spPr bwMode="auto">
        <a:xfrm>
          <a:off x="247198" y="14814777"/>
          <a:ext cx="3840302" cy="3371566"/>
        </a:xfrm>
        <a:custGeom>
          <a:avLst/>
          <a:gdLst>
            <a:gd name="T0" fmla="*/ 1030 w 2420"/>
            <a:gd name="T1" fmla="*/ 31 h 2111"/>
            <a:gd name="T2" fmla="*/ 1015 w 2420"/>
            <a:gd name="T3" fmla="*/ 60 h 2111"/>
            <a:gd name="T4" fmla="*/ 983 w 2420"/>
            <a:gd name="T5" fmla="*/ 119 h 2111"/>
            <a:gd name="T6" fmla="*/ 1007 w 2420"/>
            <a:gd name="T7" fmla="*/ 210 h 2111"/>
            <a:gd name="T8" fmla="*/ 1083 w 2420"/>
            <a:gd name="T9" fmla="*/ 323 h 2111"/>
            <a:gd name="T10" fmla="*/ 1150 w 2420"/>
            <a:gd name="T11" fmla="*/ 410 h 2111"/>
            <a:gd name="T12" fmla="*/ 1178 w 2420"/>
            <a:gd name="T13" fmla="*/ 464 h 2111"/>
            <a:gd name="T14" fmla="*/ 1333 w 2420"/>
            <a:gd name="T15" fmla="*/ 576 h 2111"/>
            <a:gd name="T16" fmla="*/ 1557 w 2420"/>
            <a:gd name="T17" fmla="*/ 652 h 2111"/>
            <a:gd name="T18" fmla="*/ 1772 w 2420"/>
            <a:gd name="T19" fmla="*/ 724 h 2111"/>
            <a:gd name="T20" fmla="*/ 1999 w 2420"/>
            <a:gd name="T21" fmla="*/ 802 h 2111"/>
            <a:gd name="T22" fmla="*/ 2420 w 2420"/>
            <a:gd name="T23" fmla="*/ 854 h 2111"/>
            <a:gd name="T24" fmla="*/ 2297 w 2420"/>
            <a:gd name="T25" fmla="*/ 973 h 2111"/>
            <a:gd name="T26" fmla="*/ 2168 w 2420"/>
            <a:gd name="T27" fmla="*/ 1099 h 2111"/>
            <a:gd name="T28" fmla="*/ 2044 w 2420"/>
            <a:gd name="T29" fmla="*/ 1220 h 2111"/>
            <a:gd name="T30" fmla="*/ 1913 w 2420"/>
            <a:gd name="T31" fmla="*/ 1351 h 2111"/>
            <a:gd name="T32" fmla="*/ 1688 w 2420"/>
            <a:gd name="T33" fmla="*/ 1595 h 2111"/>
            <a:gd name="T34" fmla="*/ 1528 w 2420"/>
            <a:gd name="T35" fmla="*/ 1699 h 2111"/>
            <a:gd name="T36" fmla="*/ 1401 w 2420"/>
            <a:gd name="T37" fmla="*/ 1692 h 2111"/>
            <a:gd name="T38" fmla="*/ 1239 w 2420"/>
            <a:gd name="T39" fmla="*/ 1711 h 2111"/>
            <a:gd name="T40" fmla="*/ 1046 w 2420"/>
            <a:gd name="T41" fmla="*/ 1822 h 2111"/>
            <a:gd name="T42" fmla="*/ 873 w 2420"/>
            <a:gd name="T43" fmla="*/ 1893 h 2111"/>
            <a:gd name="T44" fmla="*/ 768 w 2420"/>
            <a:gd name="T45" fmla="*/ 1946 h 2111"/>
            <a:gd name="T46" fmla="*/ 684 w 2420"/>
            <a:gd name="T47" fmla="*/ 1953 h 2111"/>
            <a:gd name="T48" fmla="*/ 522 w 2420"/>
            <a:gd name="T49" fmla="*/ 1924 h 2111"/>
            <a:gd name="T50" fmla="*/ 439 w 2420"/>
            <a:gd name="T51" fmla="*/ 1882 h 2111"/>
            <a:gd name="T52" fmla="*/ 297 w 2420"/>
            <a:gd name="T53" fmla="*/ 1939 h 2111"/>
            <a:gd name="T54" fmla="*/ 202 w 2420"/>
            <a:gd name="T55" fmla="*/ 1991 h 2111"/>
            <a:gd name="T56" fmla="*/ 114 w 2420"/>
            <a:gd name="T57" fmla="*/ 2111 h 2111"/>
            <a:gd name="T58" fmla="*/ 57 w 2420"/>
            <a:gd name="T59" fmla="*/ 2087 h 2111"/>
            <a:gd name="T60" fmla="*/ 67 w 2420"/>
            <a:gd name="T61" fmla="*/ 2034 h 2111"/>
            <a:gd name="T62" fmla="*/ 178 w 2420"/>
            <a:gd name="T63" fmla="*/ 1770 h 2111"/>
            <a:gd name="T64" fmla="*/ 262 w 2420"/>
            <a:gd name="T65" fmla="*/ 1567 h 2111"/>
            <a:gd name="T66" fmla="*/ 369 w 2420"/>
            <a:gd name="T67" fmla="*/ 1565 h 2111"/>
            <a:gd name="T68" fmla="*/ 487 w 2420"/>
            <a:gd name="T69" fmla="*/ 1453 h 2111"/>
            <a:gd name="T70" fmla="*/ 485 w 2420"/>
            <a:gd name="T71" fmla="*/ 1318 h 2111"/>
            <a:gd name="T72" fmla="*/ 540 w 2420"/>
            <a:gd name="T73" fmla="*/ 1213 h 2111"/>
            <a:gd name="T74" fmla="*/ 693 w 2420"/>
            <a:gd name="T75" fmla="*/ 1296 h 2111"/>
            <a:gd name="T76" fmla="*/ 768 w 2420"/>
            <a:gd name="T77" fmla="*/ 1252 h 2111"/>
            <a:gd name="T78" fmla="*/ 804 w 2420"/>
            <a:gd name="T79" fmla="*/ 1202 h 2111"/>
            <a:gd name="T80" fmla="*/ 817 w 2420"/>
            <a:gd name="T81" fmla="*/ 1150 h 2111"/>
            <a:gd name="T82" fmla="*/ 842 w 2420"/>
            <a:gd name="T83" fmla="*/ 1115 h 2111"/>
            <a:gd name="T84" fmla="*/ 766 w 2420"/>
            <a:gd name="T85" fmla="*/ 1015 h 2111"/>
            <a:gd name="T86" fmla="*/ 773 w 2420"/>
            <a:gd name="T87" fmla="*/ 901 h 2111"/>
            <a:gd name="T88" fmla="*/ 801 w 2420"/>
            <a:gd name="T89" fmla="*/ 734 h 2111"/>
            <a:gd name="T90" fmla="*/ 946 w 2420"/>
            <a:gd name="T91" fmla="*/ 775 h 2111"/>
            <a:gd name="T92" fmla="*/ 1036 w 2420"/>
            <a:gd name="T93" fmla="*/ 740 h 2111"/>
            <a:gd name="T94" fmla="*/ 1028 w 2420"/>
            <a:gd name="T95" fmla="*/ 633 h 2111"/>
            <a:gd name="T96" fmla="*/ 962 w 2420"/>
            <a:gd name="T97" fmla="*/ 530 h 2111"/>
            <a:gd name="T98" fmla="*/ 898 w 2420"/>
            <a:gd name="T99" fmla="*/ 421 h 2111"/>
            <a:gd name="T100" fmla="*/ 791 w 2420"/>
            <a:gd name="T101" fmla="*/ 402 h 2111"/>
            <a:gd name="T102" fmla="*/ 714 w 2420"/>
            <a:gd name="T103" fmla="*/ 448 h 2111"/>
            <a:gd name="T104" fmla="*/ 654 w 2420"/>
            <a:gd name="T105" fmla="*/ 451 h 2111"/>
            <a:gd name="T106" fmla="*/ 555 w 2420"/>
            <a:gd name="T107" fmla="*/ 462 h 2111"/>
            <a:gd name="T108" fmla="*/ 503 w 2420"/>
            <a:gd name="T109" fmla="*/ 488 h 2111"/>
            <a:gd name="T110" fmla="*/ 482 w 2420"/>
            <a:gd name="T111" fmla="*/ 471 h 2111"/>
            <a:gd name="T112" fmla="*/ 440 w 2420"/>
            <a:gd name="T113" fmla="*/ 454 h 2111"/>
            <a:gd name="T114" fmla="*/ 523 w 2420"/>
            <a:gd name="T115" fmla="*/ 312 h 2111"/>
            <a:gd name="T116" fmla="*/ 555 w 2420"/>
            <a:gd name="T117" fmla="*/ 97 h 2111"/>
            <a:gd name="T118" fmla="*/ 721 w 2420"/>
            <a:gd name="T119" fmla="*/ 33 h 2111"/>
            <a:gd name="T120" fmla="*/ 775 w 2420"/>
            <a:gd name="T121" fmla="*/ 45 h 2111"/>
            <a:gd name="T122" fmla="*/ 853 w 2420"/>
            <a:gd name="T123" fmla="*/ 29 h 2111"/>
            <a:gd name="T124" fmla="*/ 905 w 2420"/>
            <a:gd name="T125" fmla="*/ 20 h 21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 ang="0">
              <a:pos x="T112" y="T113"/>
            </a:cxn>
            <a:cxn ang="0">
              <a:pos x="T114" y="T115"/>
            </a:cxn>
            <a:cxn ang="0">
              <a:pos x="T116" y="T117"/>
            </a:cxn>
            <a:cxn ang="0">
              <a:pos x="T118" y="T119"/>
            </a:cxn>
            <a:cxn ang="0">
              <a:pos x="T120" y="T121"/>
            </a:cxn>
            <a:cxn ang="0">
              <a:pos x="T122" y="T123"/>
            </a:cxn>
            <a:cxn ang="0">
              <a:pos x="T124" y="T125"/>
            </a:cxn>
          </a:cxnLst>
          <a:rect l="0" t="0" r="r" b="b"/>
          <a:pathLst>
            <a:path w="2420" h="2111">
              <a:moveTo>
                <a:pt x="960" y="0"/>
              </a:moveTo>
              <a:lnTo>
                <a:pt x="979" y="5"/>
              </a:lnTo>
              <a:lnTo>
                <a:pt x="986" y="5"/>
              </a:lnTo>
              <a:lnTo>
                <a:pt x="991" y="7"/>
              </a:lnTo>
              <a:lnTo>
                <a:pt x="998" y="23"/>
              </a:lnTo>
              <a:lnTo>
                <a:pt x="1003" y="26"/>
              </a:lnTo>
              <a:lnTo>
                <a:pt x="1009" y="28"/>
              </a:lnTo>
              <a:lnTo>
                <a:pt x="1020" y="29"/>
              </a:lnTo>
              <a:lnTo>
                <a:pt x="1026" y="30"/>
              </a:lnTo>
              <a:lnTo>
                <a:pt x="1030" y="31"/>
              </a:lnTo>
              <a:lnTo>
                <a:pt x="1034" y="30"/>
              </a:lnTo>
              <a:lnTo>
                <a:pt x="1036" y="26"/>
              </a:lnTo>
              <a:lnTo>
                <a:pt x="1040" y="24"/>
              </a:lnTo>
              <a:lnTo>
                <a:pt x="1044" y="25"/>
              </a:lnTo>
              <a:lnTo>
                <a:pt x="1040" y="31"/>
              </a:lnTo>
              <a:lnTo>
                <a:pt x="1038" y="42"/>
              </a:lnTo>
              <a:lnTo>
                <a:pt x="1035" y="47"/>
              </a:lnTo>
              <a:lnTo>
                <a:pt x="1031" y="51"/>
              </a:lnTo>
              <a:lnTo>
                <a:pt x="1019" y="56"/>
              </a:lnTo>
              <a:lnTo>
                <a:pt x="1015" y="60"/>
              </a:lnTo>
              <a:lnTo>
                <a:pt x="1013" y="66"/>
              </a:lnTo>
              <a:lnTo>
                <a:pt x="1012" y="71"/>
              </a:lnTo>
              <a:lnTo>
                <a:pt x="1010" y="75"/>
              </a:lnTo>
              <a:lnTo>
                <a:pt x="1007" y="80"/>
              </a:lnTo>
              <a:lnTo>
                <a:pt x="997" y="87"/>
              </a:lnTo>
              <a:lnTo>
                <a:pt x="993" y="92"/>
              </a:lnTo>
              <a:lnTo>
                <a:pt x="991" y="98"/>
              </a:lnTo>
              <a:lnTo>
                <a:pt x="988" y="109"/>
              </a:lnTo>
              <a:lnTo>
                <a:pt x="986" y="115"/>
              </a:lnTo>
              <a:lnTo>
                <a:pt x="983" y="119"/>
              </a:lnTo>
              <a:lnTo>
                <a:pt x="977" y="123"/>
              </a:lnTo>
              <a:lnTo>
                <a:pt x="972" y="124"/>
              </a:lnTo>
              <a:lnTo>
                <a:pt x="968" y="127"/>
              </a:lnTo>
              <a:lnTo>
                <a:pt x="968" y="133"/>
              </a:lnTo>
              <a:lnTo>
                <a:pt x="974" y="145"/>
              </a:lnTo>
              <a:lnTo>
                <a:pt x="982" y="156"/>
              </a:lnTo>
              <a:lnTo>
                <a:pt x="997" y="171"/>
              </a:lnTo>
              <a:lnTo>
                <a:pt x="1000" y="177"/>
              </a:lnTo>
              <a:lnTo>
                <a:pt x="1004" y="185"/>
              </a:lnTo>
              <a:lnTo>
                <a:pt x="1007" y="210"/>
              </a:lnTo>
              <a:lnTo>
                <a:pt x="1013" y="228"/>
              </a:lnTo>
              <a:lnTo>
                <a:pt x="1020" y="244"/>
              </a:lnTo>
              <a:lnTo>
                <a:pt x="1028" y="253"/>
              </a:lnTo>
              <a:lnTo>
                <a:pt x="1054" y="270"/>
              </a:lnTo>
              <a:lnTo>
                <a:pt x="1060" y="276"/>
              </a:lnTo>
              <a:lnTo>
                <a:pt x="1065" y="285"/>
              </a:lnTo>
              <a:lnTo>
                <a:pt x="1068" y="294"/>
              </a:lnTo>
              <a:lnTo>
                <a:pt x="1070" y="302"/>
              </a:lnTo>
              <a:lnTo>
                <a:pt x="1076" y="316"/>
              </a:lnTo>
              <a:lnTo>
                <a:pt x="1083" y="323"/>
              </a:lnTo>
              <a:lnTo>
                <a:pt x="1093" y="327"/>
              </a:lnTo>
              <a:lnTo>
                <a:pt x="1106" y="330"/>
              </a:lnTo>
              <a:lnTo>
                <a:pt x="1115" y="334"/>
              </a:lnTo>
              <a:lnTo>
                <a:pt x="1120" y="343"/>
              </a:lnTo>
              <a:lnTo>
                <a:pt x="1129" y="388"/>
              </a:lnTo>
              <a:lnTo>
                <a:pt x="1133" y="398"/>
              </a:lnTo>
              <a:lnTo>
                <a:pt x="1138" y="405"/>
              </a:lnTo>
              <a:lnTo>
                <a:pt x="1145" y="406"/>
              </a:lnTo>
              <a:lnTo>
                <a:pt x="1148" y="407"/>
              </a:lnTo>
              <a:lnTo>
                <a:pt x="1150" y="410"/>
              </a:lnTo>
              <a:lnTo>
                <a:pt x="1152" y="416"/>
              </a:lnTo>
              <a:lnTo>
                <a:pt x="1155" y="420"/>
              </a:lnTo>
              <a:lnTo>
                <a:pt x="1157" y="422"/>
              </a:lnTo>
              <a:lnTo>
                <a:pt x="1162" y="425"/>
              </a:lnTo>
              <a:lnTo>
                <a:pt x="1165" y="427"/>
              </a:lnTo>
              <a:lnTo>
                <a:pt x="1171" y="441"/>
              </a:lnTo>
              <a:lnTo>
                <a:pt x="1174" y="446"/>
              </a:lnTo>
              <a:lnTo>
                <a:pt x="1174" y="454"/>
              </a:lnTo>
              <a:lnTo>
                <a:pt x="1175" y="459"/>
              </a:lnTo>
              <a:lnTo>
                <a:pt x="1178" y="464"/>
              </a:lnTo>
              <a:lnTo>
                <a:pt x="1193" y="473"/>
              </a:lnTo>
              <a:lnTo>
                <a:pt x="1213" y="485"/>
              </a:lnTo>
              <a:lnTo>
                <a:pt x="1219" y="485"/>
              </a:lnTo>
              <a:lnTo>
                <a:pt x="1225" y="483"/>
              </a:lnTo>
              <a:lnTo>
                <a:pt x="1229" y="483"/>
              </a:lnTo>
              <a:lnTo>
                <a:pt x="1234" y="485"/>
              </a:lnTo>
              <a:lnTo>
                <a:pt x="1255" y="504"/>
              </a:lnTo>
              <a:lnTo>
                <a:pt x="1279" y="526"/>
              </a:lnTo>
              <a:lnTo>
                <a:pt x="1313" y="558"/>
              </a:lnTo>
              <a:lnTo>
                <a:pt x="1333" y="576"/>
              </a:lnTo>
              <a:lnTo>
                <a:pt x="1343" y="582"/>
              </a:lnTo>
              <a:lnTo>
                <a:pt x="1365" y="589"/>
              </a:lnTo>
              <a:lnTo>
                <a:pt x="1389" y="597"/>
              </a:lnTo>
              <a:lnTo>
                <a:pt x="1413" y="605"/>
              </a:lnTo>
              <a:lnTo>
                <a:pt x="1437" y="613"/>
              </a:lnTo>
              <a:lnTo>
                <a:pt x="1460" y="621"/>
              </a:lnTo>
              <a:lnTo>
                <a:pt x="1485" y="629"/>
              </a:lnTo>
              <a:lnTo>
                <a:pt x="1509" y="638"/>
              </a:lnTo>
              <a:lnTo>
                <a:pt x="1533" y="645"/>
              </a:lnTo>
              <a:lnTo>
                <a:pt x="1557" y="652"/>
              </a:lnTo>
              <a:lnTo>
                <a:pt x="1580" y="661"/>
              </a:lnTo>
              <a:lnTo>
                <a:pt x="1605" y="668"/>
              </a:lnTo>
              <a:lnTo>
                <a:pt x="1628" y="677"/>
              </a:lnTo>
              <a:lnTo>
                <a:pt x="1653" y="685"/>
              </a:lnTo>
              <a:lnTo>
                <a:pt x="1677" y="693"/>
              </a:lnTo>
              <a:lnTo>
                <a:pt x="1700" y="701"/>
              </a:lnTo>
              <a:lnTo>
                <a:pt x="1725" y="708"/>
              </a:lnTo>
              <a:lnTo>
                <a:pt x="1748" y="717"/>
              </a:lnTo>
              <a:lnTo>
                <a:pt x="1748" y="717"/>
              </a:lnTo>
              <a:lnTo>
                <a:pt x="1772" y="724"/>
              </a:lnTo>
              <a:lnTo>
                <a:pt x="1794" y="732"/>
              </a:lnTo>
              <a:lnTo>
                <a:pt x="1818" y="740"/>
              </a:lnTo>
              <a:lnTo>
                <a:pt x="1840" y="748"/>
              </a:lnTo>
              <a:lnTo>
                <a:pt x="1862" y="755"/>
              </a:lnTo>
              <a:lnTo>
                <a:pt x="1886" y="763"/>
              </a:lnTo>
              <a:lnTo>
                <a:pt x="1908" y="771"/>
              </a:lnTo>
              <a:lnTo>
                <a:pt x="1931" y="779"/>
              </a:lnTo>
              <a:lnTo>
                <a:pt x="1954" y="786"/>
              </a:lnTo>
              <a:lnTo>
                <a:pt x="1977" y="793"/>
              </a:lnTo>
              <a:lnTo>
                <a:pt x="1999" y="802"/>
              </a:lnTo>
              <a:lnTo>
                <a:pt x="2023" y="810"/>
              </a:lnTo>
              <a:lnTo>
                <a:pt x="2045" y="817"/>
              </a:lnTo>
              <a:lnTo>
                <a:pt x="2069" y="824"/>
              </a:lnTo>
              <a:lnTo>
                <a:pt x="2091" y="833"/>
              </a:lnTo>
              <a:lnTo>
                <a:pt x="2114" y="840"/>
              </a:lnTo>
              <a:lnTo>
                <a:pt x="2132" y="847"/>
              </a:lnTo>
              <a:lnTo>
                <a:pt x="2147" y="854"/>
              </a:lnTo>
              <a:lnTo>
                <a:pt x="2171" y="854"/>
              </a:lnTo>
              <a:lnTo>
                <a:pt x="2380" y="854"/>
              </a:lnTo>
              <a:lnTo>
                <a:pt x="2420" y="854"/>
              </a:lnTo>
              <a:lnTo>
                <a:pt x="2406" y="866"/>
              </a:lnTo>
              <a:lnTo>
                <a:pt x="2393" y="880"/>
              </a:lnTo>
              <a:lnTo>
                <a:pt x="2379" y="892"/>
              </a:lnTo>
              <a:lnTo>
                <a:pt x="2367" y="906"/>
              </a:lnTo>
              <a:lnTo>
                <a:pt x="2353" y="918"/>
              </a:lnTo>
              <a:lnTo>
                <a:pt x="2339" y="932"/>
              </a:lnTo>
              <a:lnTo>
                <a:pt x="2327" y="944"/>
              </a:lnTo>
              <a:lnTo>
                <a:pt x="2313" y="957"/>
              </a:lnTo>
              <a:lnTo>
                <a:pt x="2300" y="970"/>
              </a:lnTo>
              <a:lnTo>
                <a:pt x="2297" y="973"/>
              </a:lnTo>
              <a:lnTo>
                <a:pt x="2287" y="983"/>
              </a:lnTo>
              <a:lnTo>
                <a:pt x="2274" y="996"/>
              </a:lnTo>
              <a:lnTo>
                <a:pt x="2260" y="1009"/>
              </a:lnTo>
              <a:lnTo>
                <a:pt x="2247" y="1021"/>
              </a:lnTo>
              <a:lnTo>
                <a:pt x="2234" y="1035"/>
              </a:lnTo>
              <a:lnTo>
                <a:pt x="2221" y="1047"/>
              </a:lnTo>
              <a:lnTo>
                <a:pt x="2207" y="1061"/>
              </a:lnTo>
              <a:lnTo>
                <a:pt x="2195" y="1073"/>
              </a:lnTo>
              <a:lnTo>
                <a:pt x="2181" y="1085"/>
              </a:lnTo>
              <a:lnTo>
                <a:pt x="2168" y="1099"/>
              </a:lnTo>
              <a:lnTo>
                <a:pt x="2155" y="1111"/>
              </a:lnTo>
              <a:lnTo>
                <a:pt x="2142" y="1125"/>
              </a:lnTo>
              <a:lnTo>
                <a:pt x="2128" y="1137"/>
              </a:lnTo>
              <a:lnTo>
                <a:pt x="2116" y="1150"/>
              </a:lnTo>
              <a:lnTo>
                <a:pt x="2102" y="1163"/>
              </a:lnTo>
              <a:lnTo>
                <a:pt x="2088" y="1176"/>
              </a:lnTo>
              <a:lnTo>
                <a:pt x="2075" y="1188"/>
              </a:lnTo>
              <a:lnTo>
                <a:pt x="2062" y="1202"/>
              </a:lnTo>
              <a:lnTo>
                <a:pt x="2049" y="1214"/>
              </a:lnTo>
              <a:lnTo>
                <a:pt x="2044" y="1220"/>
              </a:lnTo>
              <a:lnTo>
                <a:pt x="2032" y="1231"/>
              </a:lnTo>
              <a:lnTo>
                <a:pt x="2019" y="1244"/>
              </a:lnTo>
              <a:lnTo>
                <a:pt x="2013" y="1249"/>
              </a:lnTo>
              <a:lnTo>
                <a:pt x="2008" y="1255"/>
              </a:lnTo>
              <a:lnTo>
                <a:pt x="1996" y="1266"/>
              </a:lnTo>
              <a:lnTo>
                <a:pt x="1980" y="1283"/>
              </a:lnTo>
              <a:lnTo>
                <a:pt x="1962" y="1299"/>
              </a:lnTo>
              <a:lnTo>
                <a:pt x="1946" y="1317"/>
              </a:lnTo>
              <a:lnTo>
                <a:pt x="1930" y="1334"/>
              </a:lnTo>
              <a:lnTo>
                <a:pt x="1913" y="1351"/>
              </a:lnTo>
              <a:lnTo>
                <a:pt x="1897" y="1369"/>
              </a:lnTo>
              <a:lnTo>
                <a:pt x="1879" y="1386"/>
              </a:lnTo>
              <a:lnTo>
                <a:pt x="1863" y="1402"/>
              </a:lnTo>
              <a:lnTo>
                <a:pt x="1834" y="1434"/>
              </a:lnTo>
              <a:lnTo>
                <a:pt x="1805" y="1466"/>
              </a:lnTo>
              <a:lnTo>
                <a:pt x="1776" y="1499"/>
              </a:lnTo>
              <a:lnTo>
                <a:pt x="1750" y="1527"/>
              </a:lnTo>
              <a:lnTo>
                <a:pt x="1746" y="1531"/>
              </a:lnTo>
              <a:lnTo>
                <a:pt x="1718" y="1563"/>
              </a:lnTo>
              <a:lnTo>
                <a:pt x="1688" y="1595"/>
              </a:lnTo>
              <a:lnTo>
                <a:pt x="1659" y="1627"/>
              </a:lnTo>
              <a:lnTo>
                <a:pt x="1630" y="1659"/>
              </a:lnTo>
              <a:lnTo>
                <a:pt x="1615" y="1677"/>
              </a:lnTo>
              <a:lnTo>
                <a:pt x="1614" y="1677"/>
              </a:lnTo>
              <a:lnTo>
                <a:pt x="1593" y="1699"/>
              </a:lnTo>
              <a:lnTo>
                <a:pt x="1585" y="1703"/>
              </a:lnTo>
              <a:lnTo>
                <a:pt x="1570" y="1702"/>
              </a:lnTo>
              <a:lnTo>
                <a:pt x="1556" y="1702"/>
              </a:lnTo>
              <a:lnTo>
                <a:pt x="1542" y="1700"/>
              </a:lnTo>
              <a:lnTo>
                <a:pt x="1528" y="1699"/>
              </a:lnTo>
              <a:lnTo>
                <a:pt x="1514" y="1699"/>
              </a:lnTo>
              <a:lnTo>
                <a:pt x="1500" y="1698"/>
              </a:lnTo>
              <a:lnTo>
                <a:pt x="1499" y="1698"/>
              </a:lnTo>
              <a:lnTo>
                <a:pt x="1485" y="1697"/>
              </a:lnTo>
              <a:lnTo>
                <a:pt x="1471" y="1697"/>
              </a:lnTo>
              <a:lnTo>
                <a:pt x="1458" y="1695"/>
              </a:lnTo>
              <a:lnTo>
                <a:pt x="1443" y="1694"/>
              </a:lnTo>
              <a:lnTo>
                <a:pt x="1429" y="1694"/>
              </a:lnTo>
              <a:lnTo>
                <a:pt x="1415" y="1693"/>
              </a:lnTo>
              <a:lnTo>
                <a:pt x="1401" y="1692"/>
              </a:lnTo>
              <a:lnTo>
                <a:pt x="1387" y="1692"/>
              </a:lnTo>
              <a:lnTo>
                <a:pt x="1373" y="1690"/>
              </a:lnTo>
              <a:lnTo>
                <a:pt x="1359" y="1689"/>
              </a:lnTo>
              <a:lnTo>
                <a:pt x="1344" y="1689"/>
              </a:lnTo>
              <a:lnTo>
                <a:pt x="1328" y="1688"/>
              </a:lnTo>
              <a:lnTo>
                <a:pt x="1318" y="1690"/>
              </a:lnTo>
              <a:lnTo>
                <a:pt x="1295" y="1699"/>
              </a:lnTo>
              <a:lnTo>
                <a:pt x="1286" y="1700"/>
              </a:lnTo>
              <a:lnTo>
                <a:pt x="1259" y="1706"/>
              </a:lnTo>
              <a:lnTo>
                <a:pt x="1239" y="1711"/>
              </a:lnTo>
              <a:lnTo>
                <a:pt x="1208" y="1719"/>
              </a:lnTo>
              <a:lnTo>
                <a:pt x="1190" y="1727"/>
              </a:lnTo>
              <a:lnTo>
                <a:pt x="1159" y="1742"/>
              </a:lnTo>
              <a:lnTo>
                <a:pt x="1128" y="1757"/>
              </a:lnTo>
              <a:lnTo>
                <a:pt x="1097" y="1772"/>
              </a:lnTo>
              <a:lnTo>
                <a:pt x="1075" y="1791"/>
              </a:lnTo>
              <a:lnTo>
                <a:pt x="1054" y="1807"/>
              </a:lnTo>
              <a:lnTo>
                <a:pt x="1051" y="1810"/>
              </a:lnTo>
              <a:lnTo>
                <a:pt x="1050" y="1813"/>
              </a:lnTo>
              <a:lnTo>
                <a:pt x="1046" y="1822"/>
              </a:lnTo>
              <a:lnTo>
                <a:pt x="1041" y="1841"/>
              </a:lnTo>
              <a:lnTo>
                <a:pt x="1038" y="1850"/>
              </a:lnTo>
              <a:lnTo>
                <a:pt x="1029" y="1859"/>
              </a:lnTo>
              <a:lnTo>
                <a:pt x="1029" y="1859"/>
              </a:lnTo>
              <a:lnTo>
                <a:pt x="1019" y="1866"/>
              </a:lnTo>
              <a:lnTo>
                <a:pt x="1008" y="1871"/>
              </a:lnTo>
              <a:lnTo>
                <a:pt x="988" y="1873"/>
              </a:lnTo>
              <a:lnTo>
                <a:pt x="947" y="1881"/>
              </a:lnTo>
              <a:lnTo>
                <a:pt x="905" y="1888"/>
              </a:lnTo>
              <a:lnTo>
                <a:pt x="873" y="1893"/>
              </a:lnTo>
              <a:lnTo>
                <a:pt x="853" y="1893"/>
              </a:lnTo>
              <a:lnTo>
                <a:pt x="830" y="1893"/>
              </a:lnTo>
              <a:lnTo>
                <a:pt x="820" y="1896"/>
              </a:lnTo>
              <a:lnTo>
                <a:pt x="811" y="1901"/>
              </a:lnTo>
              <a:lnTo>
                <a:pt x="795" y="1913"/>
              </a:lnTo>
              <a:lnTo>
                <a:pt x="777" y="1925"/>
              </a:lnTo>
              <a:lnTo>
                <a:pt x="772" y="1929"/>
              </a:lnTo>
              <a:lnTo>
                <a:pt x="769" y="1934"/>
              </a:lnTo>
              <a:lnTo>
                <a:pt x="770" y="1943"/>
              </a:lnTo>
              <a:lnTo>
                <a:pt x="768" y="1946"/>
              </a:lnTo>
              <a:lnTo>
                <a:pt x="764" y="1949"/>
              </a:lnTo>
              <a:lnTo>
                <a:pt x="761" y="1955"/>
              </a:lnTo>
              <a:lnTo>
                <a:pt x="748" y="1963"/>
              </a:lnTo>
              <a:lnTo>
                <a:pt x="736" y="1960"/>
              </a:lnTo>
              <a:lnTo>
                <a:pt x="723" y="1954"/>
              </a:lnTo>
              <a:lnTo>
                <a:pt x="711" y="1949"/>
              </a:lnTo>
              <a:lnTo>
                <a:pt x="699" y="1956"/>
              </a:lnTo>
              <a:lnTo>
                <a:pt x="695" y="1956"/>
              </a:lnTo>
              <a:lnTo>
                <a:pt x="691" y="1956"/>
              </a:lnTo>
              <a:lnTo>
                <a:pt x="684" y="1953"/>
              </a:lnTo>
              <a:lnTo>
                <a:pt x="680" y="1953"/>
              </a:lnTo>
              <a:lnTo>
                <a:pt x="658" y="1958"/>
              </a:lnTo>
              <a:lnTo>
                <a:pt x="651" y="1959"/>
              </a:lnTo>
              <a:lnTo>
                <a:pt x="637" y="1963"/>
              </a:lnTo>
              <a:lnTo>
                <a:pt x="607" y="1964"/>
              </a:lnTo>
              <a:lnTo>
                <a:pt x="579" y="1966"/>
              </a:lnTo>
              <a:lnTo>
                <a:pt x="565" y="1964"/>
              </a:lnTo>
              <a:lnTo>
                <a:pt x="552" y="1959"/>
              </a:lnTo>
              <a:lnTo>
                <a:pt x="539" y="1949"/>
              </a:lnTo>
              <a:lnTo>
                <a:pt x="522" y="1924"/>
              </a:lnTo>
              <a:lnTo>
                <a:pt x="515" y="1918"/>
              </a:lnTo>
              <a:lnTo>
                <a:pt x="511" y="1916"/>
              </a:lnTo>
              <a:lnTo>
                <a:pt x="497" y="1911"/>
              </a:lnTo>
              <a:lnTo>
                <a:pt x="492" y="1908"/>
              </a:lnTo>
              <a:lnTo>
                <a:pt x="490" y="1906"/>
              </a:lnTo>
              <a:lnTo>
                <a:pt x="485" y="1897"/>
              </a:lnTo>
              <a:lnTo>
                <a:pt x="479" y="1890"/>
              </a:lnTo>
              <a:lnTo>
                <a:pt x="463" y="1878"/>
              </a:lnTo>
              <a:lnTo>
                <a:pt x="456" y="1871"/>
              </a:lnTo>
              <a:lnTo>
                <a:pt x="439" y="1882"/>
              </a:lnTo>
              <a:lnTo>
                <a:pt x="417" y="1891"/>
              </a:lnTo>
              <a:lnTo>
                <a:pt x="387" y="1902"/>
              </a:lnTo>
              <a:lnTo>
                <a:pt x="353" y="1916"/>
              </a:lnTo>
              <a:lnTo>
                <a:pt x="351" y="1917"/>
              </a:lnTo>
              <a:lnTo>
                <a:pt x="349" y="1922"/>
              </a:lnTo>
              <a:lnTo>
                <a:pt x="348" y="1923"/>
              </a:lnTo>
              <a:lnTo>
                <a:pt x="327" y="1930"/>
              </a:lnTo>
              <a:lnTo>
                <a:pt x="298" y="1939"/>
              </a:lnTo>
              <a:lnTo>
                <a:pt x="298" y="1940"/>
              </a:lnTo>
              <a:lnTo>
                <a:pt x="297" y="1939"/>
              </a:lnTo>
              <a:lnTo>
                <a:pt x="297" y="1939"/>
              </a:lnTo>
              <a:lnTo>
                <a:pt x="293" y="1939"/>
              </a:lnTo>
              <a:lnTo>
                <a:pt x="293" y="1940"/>
              </a:lnTo>
              <a:lnTo>
                <a:pt x="293" y="1942"/>
              </a:lnTo>
              <a:lnTo>
                <a:pt x="292" y="1943"/>
              </a:lnTo>
              <a:lnTo>
                <a:pt x="280" y="1949"/>
              </a:lnTo>
              <a:lnTo>
                <a:pt x="254" y="1963"/>
              </a:lnTo>
              <a:lnTo>
                <a:pt x="230" y="1974"/>
              </a:lnTo>
              <a:lnTo>
                <a:pt x="207" y="1985"/>
              </a:lnTo>
              <a:lnTo>
                <a:pt x="202" y="1991"/>
              </a:lnTo>
              <a:lnTo>
                <a:pt x="197" y="2006"/>
              </a:lnTo>
              <a:lnTo>
                <a:pt x="188" y="2026"/>
              </a:lnTo>
              <a:lnTo>
                <a:pt x="184" y="2034"/>
              </a:lnTo>
              <a:lnTo>
                <a:pt x="179" y="2040"/>
              </a:lnTo>
              <a:lnTo>
                <a:pt x="157" y="2060"/>
              </a:lnTo>
              <a:lnTo>
                <a:pt x="140" y="2076"/>
              </a:lnTo>
              <a:lnTo>
                <a:pt x="132" y="2085"/>
              </a:lnTo>
              <a:lnTo>
                <a:pt x="126" y="2104"/>
              </a:lnTo>
              <a:lnTo>
                <a:pt x="123" y="2111"/>
              </a:lnTo>
              <a:lnTo>
                <a:pt x="114" y="2111"/>
              </a:lnTo>
              <a:lnTo>
                <a:pt x="109" y="2109"/>
              </a:lnTo>
              <a:lnTo>
                <a:pt x="107" y="2105"/>
              </a:lnTo>
              <a:lnTo>
                <a:pt x="105" y="2101"/>
              </a:lnTo>
              <a:lnTo>
                <a:pt x="103" y="2097"/>
              </a:lnTo>
              <a:lnTo>
                <a:pt x="95" y="2095"/>
              </a:lnTo>
              <a:lnTo>
                <a:pt x="61" y="2094"/>
              </a:lnTo>
              <a:lnTo>
                <a:pt x="63" y="2089"/>
              </a:lnTo>
              <a:lnTo>
                <a:pt x="62" y="2086"/>
              </a:lnTo>
              <a:lnTo>
                <a:pt x="58" y="2086"/>
              </a:lnTo>
              <a:lnTo>
                <a:pt x="57" y="2087"/>
              </a:lnTo>
              <a:lnTo>
                <a:pt x="46" y="2094"/>
              </a:lnTo>
              <a:lnTo>
                <a:pt x="36" y="2094"/>
              </a:lnTo>
              <a:lnTo>
                <a:pt x="25" y="2091"/>
              </a:lnTo>
              <a:lnTo>
                <a:pt x="0" y="2080"/>
              </a:lnTo>
              <a:lnTo>
                <a:pt x="4" y="2078"/>
              </a:lnTo>
              <a:lnTo>
                <a:pt x="3" y="2075"/>
              </a:lnTo>
              <a:lnTo>
                <a:pt x="24" y="2063"/>
              </a:lnTo>
              <a:lnTo>
                <a:pt x="47" y="2053"/>
              </a:lnTo>
              <a:lnTo>
                <a:pt x="58" y="2045"/>
              </a:lnTo>
              <a:lnTo>
                <a:pt x="67" y="2034"/>
              </a:lnTo>
              <a:lnTo>
                <a:pt x="104" y="1971"/>
              </a:lnTo>
              <a:lnTo>
                <a:pt x="111" y="1954"/>
              </a:lnTo>
              <a:lnTo>
                <a:pt x="109" y="1943"/>
              </a:lnTo>
              <a:lnTo>
                <a:pt x="108" y="1938"/>
              </a:lnTo>
              <a:lnTo>
                <a:pt x="109" y="1932"/>
              </a:lnTo>
              <a:lnTo>
                <a:pt x="118" y="1908"/>
              </a:lnTo>
              <a:lnTo>
                <a:pt x="124" y="1885"/>
              </a:lnTo>
              <a:lnTo>
                <a:pt x="125" y="1881"/>
              </a:lnTo>
              <a:lnTo>
                <a:pt x="135" y="1869"/>
              </a:lnTo>
              <a:lnTo>
                <a:pt x="178" y="1770"/>
              </a:lnTo>
              <a:lnTo>
                <a:pt x="179" y="1762"/>
              </a:lnTo>
              <a:lnTo>
                <a:pt x="181" y="1746"/>
              </a:lnTo>
              <a:lnTo>
                <a:pt x="186" y="1716"/>
              </a:lnTo>
              <a:lnTo>
                <a:pt x="194" y="1694"/>
              </a:lnTo>
              <a:lnTo>
                <a:pt x="199" y="1672"/>
              </a:lnTo>
              <a:lnTo>
                <a:pt x="209" y="1651"/>
              </a:lnTo>
              <a:lnTo>
                <a:pt x="226" y="1607"/>
              </a:lnTo>
              <a:lnTo>
                <a:pt x="252" y="1570"/>
              </a:lnTo>
              <a:lnTo>
                <a:pt x="259" y="1567"/>
              </a:lnTo>
              <a:lnTo>
                <a:pt x="262" y="1567"/>
              </a:lnTo>
              <a:lnTo>
                <a:pt x="270" y="1570"/>
              </a:lnTo>
              <a:lnTo>
                <a:pt x="280" y="1574"/>
              </a:lnTo>
              <a:lnTo>
                <a:pt x="299" y="1578"/>
              </a:lnTo>
              <a:lnTo>
                <a:pt x="306" y="1578"/>
              </a:lnTo>
              <a:lnTo>
                <a:pt x="319" y="1573"/>
              </a:lnTo>
              <a:lnTo>
                <a:pt x="322" y="1573"/>
              </a:lnTo>
              <a:lnTo>
                <a:pt x="328" y="1573"/>
              </a:lnTo>
              <a:lnTo>
                <a:pt x="336" y="1570"/>
              </a:lnTo>
              <a:lnTo>
                <a:pt x="348" y="1570"/>
              </a:lnTo>
              <a:lnTo>
                <a:pt x="369" y="1565"/>
              </a:lnTo>
              <a:lnTo>
                <a:pt x="380" y="1565"/>
              </a:lnTo>
              <a:lnTo>
                <a:pt x="383" y="1564"/>
              </a:lnTo>
              <a:lnTo>
                <a:pt x="385" y="1563"/>
              </a:lnTo>
              <a:lnTo>
                <a:pt x="392" y="1562"/>
              </a:lnTo>
              <a:lnTo>
                <a:pt x="397" y="1559"/>
              </a:lnTo>
              <a:lnTo>
                <a:pt x="440" y="1521"/>
              </a:lnTo>
              <a:lnTo>
                <a:pt x="480" y="1499"/>
              </a:lnTo>
              <a:lnTo>
                <a:pt x="500" y="1484"/>
              </a:lnTo>
              <a:lnTo>
                <a:pt x="490" y="1460"/>
              </a:lnTo>
              <a:lnTo>
                <a:pt x="487" y="1453"/>
              </a:lnTo>
              <a:lnTo>
                <a:pt x="487" y="1445"/>
              </a:lnTo>
              <a:lnTo>
                <a:pt x="487" y="1423"/>
              </a:lnTo>
              <a:lnTo>
                <a:pt x="484" y="1371"/>
              </a:lnTo>
              <a:lnTo>
                <a:pt x="486" y="1358"/>
              </a:lnTo>
              <a:lnTo>
                <a:pt x="487" y="1350"/>
              </a:lnTo>
              <a:lnTo>
                <a:pt x="489" y="1344"/>
              </a:lnTo>
              <a:lnTo>
                <a:pt x="489" y="1337"/>
              </a:lnTo>
              <a:lnTo>
                <a:pt x="489" y="1329"/>
              </a:lnTo>
              <a:lnTo>
                <a:pt x="487" y="1324"/>
              </a:lnTo>
              <a:lnTo>
                <a:pt x="485" y="1318"/>
              </a:lnTo>
              <a:lnTo>
                <a:pt x="484" y="1312"/>
              </a:lnTo>
              <a:lnTo>
                <a:pt x="484" y="1299"/>
              </a:lnTo>
              <a:lnTo>
                <a:pt x="482" y="1287"/>
              </a:lnTo>
              <a:lnTo>
                <a:pt x="484" y="1281"/>
              </a:lnTo>
              <a:lnTo>
                <a:pt x="495" y="1261"/>
              </a:lnTo>
              <a:lnTo>
                <a:pt x="498" y="1256"/>
              </a:lnTo>
              <a:lnTo>
                <a:pt x="515" y="1240"/>
              </a:lnTo>
              <a:lnTo>
                <a:pt x="528" y="1221"/>
              </a:lnTo>
              <a:lnTo>
                <a:pt x="534" y="1217"/>
              </a:lnTo>
              <a:lnTo>
                <a:pt x="540" y="1213"/>
              </a:lnTo>
              <a:lnTo>
                <a:pt x="554" y="1212"/>
              </a:lnTo>
              <a:lnTo>
                <a:pt x="566" y="1218"/>
              </a:lnTo>
              <a:lnTo>
                <a:pt x="579" y="1226"/>
              </a:lnTo>
              <a:lnTo>
                <a:pt x="613" y="1245"/>
              </a:lnTo>
              <a:lnTo>
                <a:pt x="627" y="1247"/>
              </a:lnTo>
              <a:lnTo>
                <a:pt x="633" y="1249"/>
              </a:lnTo>
              <a:lnTo>
                <a:pt x="639" y="1252"/>
              </a:lnTo>
              <a:lnTo>
                <a:pt x="646" y="1257"/>
              </a:lnTo>
              <a:lnTo>
                <a:pt x="690" y="1302"/>
              </a:lnTo>
              <a:lnTo>
                <a:pt x="693" y="1296"/>
              </a:lnTo>
              <a:lnTo>
                <a:pt x="696" y="1292"/>
              </a:lnTo>
              <a:lnTo>
                <a:pt x="707" y="1285"/>
              </a:lnTo>
              <a:lnTo>
                <a:pt x="711" y="1280"/>
              </a:lnTo>
              <a:lnTo>
                <a:pt x="721" y="1261"/>
              </a:lnTo>
              <a:lnTo>
                <a:pt x="728" y="1254"/>
              </a:lnTo>
              <a:lnTo>
                <a:pt x="740" y="1246"/>
              </a:lnTo>
              <a:lnTo>
                <a:pt x="751" y="1246"/>
              </a:lnTo>
              <a:lnTo>
                <a:pt x="754" y="1255"/>
              </a:lnTo>
              <a:lnTo>
                <a:pt x="762" y="1255"/>
              </a:lnTo>
              <a:lnTo>
                <a:pt x="768" y="1252"/>
              </a:lnTo>
              <a:lnTo>
                <a:pt x="774" y="1250"/>
              </a:lnTo>
              <a:lnTo>
                <a:pt x="779" y="1247"/>
              </a:lnTo>
              <a:lnTo>
                <a:pt x="782" y="1246"/>
              </a:lnTo>
              <a:lnTo>
                <a:pt x="789" y="1239"/>
              </a:lnTo>
              <a:lnTo>
                <a:pt x="790" y="1235"/>
              </a:lnTo>
              <a:lnTo>
                <a:pt x="791" y="1233"/>
              </a:lnTo>
              <a:lnTo>
                <a:pt x="793" y="1231"/>
              </a:lnTo>
              <a:lnTo>
                <a:pt x="796" y="1225"/>
              </a:lnTo>
              <a:lnTo>
                <a:pt x="799" y="1220"/>
              </a:lnTo>
              <a:lnTo>
                <a:pt x="804" y="1202"/>
              </a:lnTo>
              <a:lnTo>
                <a:pt x="811" y="1191"/>
              </a:lnTo>
              <a:lnTo>
                <a:pt x="814" y="1184"/>
              </a:lnTo>
              <a:lnTo>
                <a:pt x="811" y="1178"/>
              </a:lnTo>
              <a:lnTo>
                <a:pt x="814" y="1176"/>
              </a:lnTo>
              <a:lnTo>
                <a:pt x="814" y="1172"/>
              </a:lnTo>
              <a:lnTo>
                <a:pt x="812" y="1167"/>
              </a:lnTo>
              <a:lnTo>
                <a:pt x="814" y="1163"/>
              </a:lnTo>
              <a:lnTo>
                <a:pt x="816" y="1158"/>
              </a:lnTo>
              <a:lnTo>
                <a:pt x="816" y="1157"/>
              </a:lnTo>
              <a:lnTo>
                <a:pt x="817" y="1150"/>
              </a:lnTo>
              <a:lnTo>
                <a:pt x="821" y="1146"/>
              </a:lnTo>
              <a:lnTo>
                <a:pt x="830" y="1141"/>
              </a:lnTo>
              <a:lnTo>
                <a:pt x="829" y="1137"/>
              </a:lnTo>
              <a:lnTo>
                <a:pt x="830" y="1136"/>
              </a:lnTo>
              <a:lnTo>
                <a:pt x="832" y="1134"/>
              </a:lnTo>
              <a:lnTo>
                <a:pt x="834" y="1132"/>
              </a:lnTo>
              <a:lnTo>
                <a:pt x="834" y="1132"/>
              </a:lnTo>
              <a:lnTo>
                <a:pt x="837" y="1124"/>
              </a:lnTo>
              <a:lnTo>
                <a:pt x="841" y="1119"/>
              </a:lnTo>
              <a:lnTo>
                <a:pt x="842" y="1115"/>
              </a:lnTo>
              <a:lnTo>
                <a:pt x="842" y="1111"/>
              </a:lnTo>
              <a:lnTo>
                <a:pt x="842" y="1106"/>
              </a:lnTo>
              <a:lnTo>
                <a:pt x="842" y="1103"/>
              </a:lnTo>
              <a:lnTo>
                <a:pt x="843" y="1100"/>
              </a:lnTo>
              <a:lnTo>
                <a:pt x="850" y="1092"/>
              </a:lnTo>
              <a:lnTo>
                <a:pt x="853" y="1079"/>
              </a:lnTo>
              <a:lnTo>
                <a:pt x="855" y="1067"/>
              </a:lnTo>
              <a:lnTo>
                <a:pt x="851" y="1050"/>
              </a:lnTo>
              <a:lnTo>
                <a:pt x="848" y="1047"/>
              </a:lnTo>
              <a:lnTo>
                <a:pt x="766" y="1015"/>
              </a:lnTo>
              <a:lnTo>
                <a:pt x="763" y="1010"/>
              </a:lnTo>
              <a:lnTo>
                <a:pt x="761" y="1003"/>
              </a:lnTo>
              <a:lnTo>
                <a:pt x="758" y="988"/>
              </a:lnTo>
              <a:lnTo>
                <a:pt x="758" y="981"/>
              </a:lnTo>
              <a:lnTo>
                <a:pt x="759" y="977"/>
              </a:lnTo>
              <a:lnTo>
                <a:pt x="763" y="965"/>
              </a:lnTo>
              <a:lnTo>
                <a:pt x="775" y="937"/>
              </a:lnTo>
              <a:lnTo>
                <a:pt x="780" y="922"/>
              </a:lnTo>
              <a:lnTo>
                <a:pt x="778" y="910"/>
              </a:lnTo>
              <a:lnTo>
                <a:pt x="773" y="901"/>
              </a:lnTo>
              <a:lnTo>
                <a:pt x="770" y="895"/>
              </a:lnTo>
              <a:lnTo>
                <a:pt x="770" y="887"/>
              </a:lnTo>
              <a:lnTo>
                <a:pt x="774" y="822"/>
              </a:lnTo>
              <a:lnTo>
                <a:pt x="777" y="806"/>
              </a:lnTo>
              <a:lnTo>
                <a:pt x="782" y="792"/>
              </a:lnTo>
              <a:lnTo>
                <a:pt x="798" y="771"/>
              </a:lnTo>
              <a:lnTo>
                <a:pt x="800" y="764"/>
              </a:lnTo>
              <a:lnTo>
                <a:pt x="801" y="756"/>
              </a:lnTo>
              <a:lnTo>
                <a:pt x="799" y="740"/>
              </a:lnTo>
              <a:lnTo>
                <a:pt x="801" y="734"/>
              </a:lnTo>
              <a:lnTo>
                <a:pt x="811" y="720"/>
              </a:lnTo>
              <a:lnTo>
                <a:pt x="824" y="709"/>
              </a:lnTo>
              <a:lnTo>
                <a:pt x="848" y="687"/>
              </a:lnTo>
              <a:lnTo>
                <a:pt x="867" y="682"/>
              </a:lnTo>
              <a:lnTo>
                <a:pt x="878" y="702"/>
              </a:lnTo>
              <a:lnTo>
                <a:pt x="882" y="706"/>
              </a:lnTo>
              <a:lnTo>
                <a:pt x="914" y="712"/>
              </a:lnTo>
              <a:lnTo>
                <a:pt x="930" y="718"/>
              </a:lnTo>
              <a:lnTo>
                <a:pt x="937" y="729"/>
              </a:lnTo>
              <a:lnTo>
                <a:pt x="946" y="775"/>
              </a:lnTo>
              <a:lnTo>
                <a:pt x="950" y="790"/>
              </a:lnTo>
              <a:lnTo>
                <a:pt x="957" y="802"/>
              </a:lnTo>
              <a:lnTo>
                <a:pt x="965" y="813"/>
              </a:lnTo>
              <a:lnTo>
                <a:pt x="974" y="814"/>
              </a:lnTo>
              <a:lnTo>
                <a:pt x="984" y="803"/>
              </a:lnTo>
              <a:lnTo>
                <a:pt x="994" y="764"/>
              </a:lnTo>
              <a:lnTo>
                <a:pt x="1002" y="753"/>
              </a:lnTo>
              <a:lnTo>
                <a:pt x="1008" y="750"/>
              </a:lnTo>
              <a:lnTo>
                <a:pt x="1031" y="744"/>
              </a:lnTo>
              <a:lnTo>
                <a:pt x="1036" y="740"/>
              </a:lnTo>
              <a:lnTo>
                <a:pt x="1038" y="733"/>
              </a:lnTo>
              <a:lnTo>
                <a:pt x="1039" y="727"/>
              </a:lnTo>
              <a:lnTo>
                <a:pt x="1041" y="713"/>
              </a:lnTo>
              <a:lnTo>
                <a:pt x="1041" y="706"/>
              </a:lnTo>
              <a:lnTo>
                <a:pt x="1040" y="698"/>
              </a:lnTo>
              <a:lnTo>
                <a:pt x="1039" y="691"/>
              </a:lnTo>
              <a:lnTo>
                <a:pt x="1036" y="686"/>
              </a:lnTo>
              <a:lnTo>
                <a:pt x="1021" y="671"/>
              </a:lnTo>
              <a:lnTo>
                <a:pt x="1019" y="659"/>
              </a:lnTo>
              <a:lnTo>
                <a:pt x="1028" y="633"/>
              </a:lnTo>
              <a:lnTo>
                <a:pt x="1025" y="621"/>
              </a:lnTo>
              <a:lnTo>
                <a:pt x="1020" y="617"/>
              </a:lnTo>
              <a:lnTo>
                <a:pt x="1009" y="608"/>
              </a:lnTo>
              <a:lnTo>
                <a:pt x="1003" y="603"/>
              </a:lnTo>
              <a:lnTo>
                <a:pt x="984" y="583"/>
              </a:lnTo>
              <a:lnTo>
                <a:pt x="967" y="556"/>
              </a:lnTo>
              <a:lnTo>
                <a:pt x="962" y="545"/>
              </a:lnTo>
              <a:lnTo>
                <a:pt x="962" y="540"/>
              </a:lnTo>
              <a:lnTo>
                <a:pt x="962" y="532"/>
              </a:lnTo>
              <a:lnTo>
                <a:pt x="962" y="530"/>
              </a:lnTo>
              <a:lnTo>
                <a:pt x="957" y="525"/>
              </a:lnTo>
              <a:lnTo>
                <a:pt x="953" y="520"/>
              </a:lnTo>
              <a:lnTo>
                <a:pt x="945" y="494"/>
              </a:lnTo>
              <a:lnTo>
                <a:pt x="944" y="489"/>
              </a:lnTo>
              <a:lnTo>
                <a:pt x="944" y="483"/>
              </a:lnTo>
              <a:lnTo>
                <a:pt x="942" y="480"/>
              </a:lnTo>
              <a:lnTo>
                <a:pt x="925" y="446"/>
              </a:lnTo>
              <a:lnTo>
                <a:pt x="916" y="433"/>
              </a:lnTo>
              <a:lnTo>
                <a:pt x="906" y="424"/>
              </a:lnTo>
              <a:lnTo>
                <a:pt x="898" y="421"/>
              </a:lnTo>
              <a:lnTo>
                <a:pt x="899" y="394"/>
              </a:lnTo>
              <a:lnTo>
                <a:pt x="897" y="383"/>
              </a:lnTo>
              <a:lnTo>
                <a:pt x="885" y="379"/>
              </a:lnTo>
              <a:lnTo>
                <a:pt x="874" y="368"/>
              </a:lnTo>
              <a:lnTo>
                <a:pt x="862" y="363"/>
              </a:lnTo>
              <a:lnTo>
                <a:pt x="847" y="364"/>
              </a:lnTo>
              <a:lnTo>
                <a:pt x="835" y="373"/>
              </a:lnTo>
              <a:lnTo>
                <a:pt x="804" y="405"/>
              </a:lnTo>
              <a:lnTo>
                <a:pt x="799" y="405"/>
              </a:lnTo>
              <a:lnTo>
                <a:pt x="791" y="402"/>
              </a:lnTo>
              <a:lnTo>
                <a:pt x="770" y="391"/>
              </a:lnTo>
              <a:lnTo>
                <a:pt x="763" y="389"/>
              </a:lnTo>
              <a:lnTo>
                <a:pt x="756" y="391"/>
              </a:lnTo>
              <a:lnTo>
                <a:pt x="743" y="399"/>
              </a:lnTo>
              <a:lnTo>
                <a:pt x="737" y="399"/>
              </a:lnTo>
              <a:lnTo>
                <a:pt x="728" y="401"/>
              </a:lnTo>
              <a:lnTo>
                <a:pt x="722" y="416"/>
              </a:lnTo>
              <a:lnTo>
                <a:pt x="720" y="435"/>
              </a:lnTo>
              <a:lnTo>
                <a:pt x="721" y="447"/>
              </a:lnTo>
              <a:lnTo>
                <a:pt x="714" y="448"/>
              </a:lnTo>
              <a:lnTo>
                <a:pt x="707" y="448"/>
              </a:lnTo>
              <a:lnTo>
                <a:pt x="701" y="446"/>
              </a:lnTo>
              <a:lnTo>
                <a:pt x="698" y="440"/>
              </a:lnTo>
              <a:lnTo>
                <a:pt x="694" y="436"/>
              </a:lnTo>
              <a:lnTo>
                <a:pt x="688" y="435"/>
              </a:lnTo>
              <a:lnTo>
                <a:pt x="680" y="436"/>
              </a:lnTo>
              <a:lnTo>
                <a:pt x="674" y="437"/>
              </a:lnTo>
              <a:lnTo>
                <a:pt x="669" y="441"/>
              </a:lnTo>
              <a:lnTo>
                <a:pt x="659" y="448"/>
              </a:lnTo>
              <a:lnTo>
                <a:pt x="654" y="451"/>
              </a:lnTo>
              <a:lnTo>
                <a:pt x="648" y="451"/>
              </a:lnTo>
              <a:lnTo>
                <a:pt x="628" y="443"/>
              </a:lnTo>
              <a:lnTo>
                <a:pt x="606" y="438"/>
              </a:lnTo>
              <a:lnTo>
                <a:pt x="594" y="438"/>
              </a:lnTo>
              <a:lnTo>
                <a:pt x="584" y="441"/>
              </a:lnTo>
              <a:lnTo>
                <a:pt x="580" y="443"/>
              </a:lnTo>
              <a:lnTo>
                <a:pt x="573" y="451"/>
              </a:lnTo>
              <a:lnTo>
                <a:pt x="568" y="456"/>
              </a:lnTo>
              <a:lnTo>
                <a:pt x="562" y="459"/>
              </a:lnTo>
              <a:lnTo>
                <a:pt x="555" y="462"/>
              </a:lnTo>
              <a:lnTo>
                <a:pt x="542" y="467"/>
              </a:lnTo>
              <a:lnTo>
                <a:pt x="537" y="469"/>
              </a:lnTo>
              <a:lnTo>
                <a:pt x="531" y="473"/>
              </a:lnTo>
              <a:lnTo>
                <a:pt x="526" y="478"/>
              </a:lnTo>
              <a:lnTo>
                <a:pt x="523" y="479"/>
              </a:lnTo>
              <a:lnTo>
                <a:pt x="521" y="479"/>
              </a:lnTo>
              <a:lnTo>
                <a:pt x="517" y="479"/>
              </a:lnTo>
              <a:lnTo>
                <a:pt x="515" y="480"/>
              </a:lnTo>
              <a:lnTo>
                <a:pt x="512" y="482"/>
              </a:lnTo>
              <a:lnTo>
                <a:pt x="503" y="488"/>
              </a:lnTo>
              <a:lnTo>
                <a:pt x="491" y="492"/>
              </a:lnTo>
              <a:lnTo>
                <a:pt x="485" y="493"/>
              </a:lnTo>
              <a:lnTo>
                <a:pt x="479" y="493"/>
              </a:lnTo>
              <a:lnTo>
                <a:pt x="472" y="492"/>
              </a:lnTo>
              <a:lnTo>
                <a:pt x="469" y="488"/>
              </a:lnTo>
              <a:lnTo>
                <a:pt x="466" y="482"/>
              </a:lnTo>
              <a:lnTo>
                <a:pt x="464" y="474"/>
              </a:lnTo>
              <a:lnTo>
                <a:pt x="465" y="469"/>
              </a:lnTo>
              <a:lnTo>
                <a:pt x="470" y="468"/>
              </a:lnTo>
              <a:lnTo>
                <a:pt x="482" y="471"/>
              </a:lnTo>
              <a:lnTo>
                <a:pt x="490" y="471"/>
              </a:lnTo>
              <a:lnTo>
                <a:pt x="496" y="469"/>
              </a:lnTo>
              <a:lnTo>
                <a:pt x="500" y="466"/>
              </a:lnTo>
              <a:lnTo>
                <a:pt x="497" y="459"/>
              </a:lnTo>
              <a:lnTo>
                <a:pt x="484" y="452"/>
              </a:lnTo>
              <a:lnTo>
                <a:pt x="471" y="452"/>
              </a:lnTo>
              <a:lnTo>
                <a:pt x="458" y="454"/>
              </a:lnTo>
              <a:lnTo>
                <a:pt x="443" y="454"/>
              </a:lnTo>
              <a:lnTo>
                <a:pt x="442" y="454"/>
              </a:lnTo>
              <a:lnTo>
                <a:pt x="440" y="454"/>
              </a:lnTo>
              <a:lnTo>
                <a:pt x="439" y="454"/>
              </a:lnTo>
              <a:lnTo>
                <a:pt x="438" y="456"/>
              </a:lnTo>
              <a:lnTo>
                <a:pt x="440" y="436"/>
              </a:lnTo>
              <a:lnTo>
                <a:pt x="445" y="416"/>
              </a:lnTo>
              <a:lnTo>
                <a:pt x="449" y="406"/>
              </a:lnTo>
              <a:lnTo>
                <a:pt x="472" y="368"/>
              </a:lnTo>
              <a:lnTo>
                <a:pt x="487" y="352"/>
              </a:lnTo>
              <a:lnTo>
                <a:pt x="522" y="322"/>
              </a:lnTo>
              <a:lnTo>
                <a:pt x="527" y="316"/>
              </a:lnTo>
              <a:lnTo>
                <a:pt x="523" y="312"/>
              </a:lnTo>
              <a:lnTo>
                <a:pt x="512" y="307"/>
              </a:lnTo>
              <a:lnTo>
                <a:pt x="507" y="302"/>
              </a:lnTo>
              <a:lnTo>
                <a:pt x="505" y="296"/>
              </a:lnTo>
              <a:lnTo>
                <a:pt x="505" y="289"/>
              </a:lnTo>
              <a:lnTo>
                <a:pt x="544" y="138"/>
              </a:lnTo>
              <a:lnTo>
                <a:pt x="544" y="130"/>
              </a:lnTo>
              <a:lnTo>
                <a:pt x="543" y="119"/>
              </a:lnTo>
              <a:lnTo>
                <a:pt x="543" y="114"/>
              </a:lnTo>
              <a:lnTo>
                <a:pt x="545" y="108"/>
              </a:lnTo>
              <a:lnTo>
                <a:pt x="555" y="97"/>
              </a:lnTo>
              <a:lnTo>
                <a:pt x="576" y="76"/>
              </a:lnTo>
              <a:lnTo>
                <a:pt x="584" y="64"/>
              </a:lnTo>
              <a:lnTo>
                <a:pt x="585" y="56"/>
              </a:lnTo>
              <a:lnTo>
                <a:pt x="586" y="49"/>
              </a:lnTo>
              <a:lnTo>
                <a:pt x="589" y="41"/>
              </a:lnTo>
              <a:lnTo>
                <a:pt x="594" y="36"/>
              </a:lnTo>
              <a:lnTo>
                <a:pt x="600" y="34"/>
              </a:lnTo>
              <a:lnTo>
                <a:pt x="709" y="35"/>
              </a:lnTo>
              <a:lnTo>
                <a:pt x="716" y="34"/>
              </a:lnTo>
              <a:lnTo>
                <a:pt x="721" y="33"/>
              </a:lnTo>
              <a:lnTo>
                <a:pt x="726" y="29"/>
              </a:lnTo>
              <a:lnTo>
                <a:pt x="728" y="28"/>
              </a:lnTo>
              <a:lnTo>
                <a:pt x="728" y="28"/>
              </a:lnTo>
              <a:lnTo>
                <a:pt x="731" y="30"/>
              </a:lnTo>
              <a:lnTo>
                <a:pt x="737" y="33"/>
              </a:lnTo>
              <a:lnTo>
                <a:pt x="769" y="40"/>
              </a:lnTo>
              <a:lnTo>
                <a:pt x="770" y="41"/>
              </a:lnTo>
              <a:lnTo>
                <a:pt x="772" y="42"/>
              </a:lnTo>
              <a:lnTo>
                <a:pt x="773" y="44"/>
              </a:lnTo>
              <a:lnTo>
                <a:pt x="775" y="45"/>
              </a:lnTo>
              <a:lnTo>
                <a:pt x="777" y="44"/>
              </a:lnTo>
              <a:lnTo>
                <a:pt x="778" y="42"/>
              </a:lnTo>
              <a:lnTo>
                <a:pt x="780" y="41"/>
              </a:lnTo>
              <a:lnTo>
                <a:pt x="795" y="41"/>
              </a:lnTo>
              <a:lnTo>
                <a:pt x="803" y="39"/>
              </a:lnTo>
              <a:lnTo>
                <a:pt x="811" y="30"/>
              </a:lnTo>
              <a:lnTo>
                <a:pt x="819" y="28"/>
              </a:lnTo>
              <a:lnTo>
                <a:pt x="834" y="26"/>
              </a:lnTo>
              <a:lnTo>
                <a:pt x="847" y="29"/>
              </a:lnTo>
              <a:lnTo>
                <a:pt x="853" y="29"/>
              </a:lnTo>
              <a:lnTo>
                <a:pt x="857" y="29"/>
              </a:lnTo>
              <a:lnTo>
                <a:pt x="866" y="24"/>
              </a:lnTo>
              <a:lnTo>
                <a:pt x="868" y="24"/>
              </a:lnTo>
              <a:lnTo>
                <a:pt x="873" y="24"/>
              </a:lnTo>
              <a:lnTo>
                <a:pt x="876" y="24"/>
              </a:lnTo>
              <a:lnTo>
                <a:pt x="884" y="20"/>
              </a:lnTo>
              <a:lnTo>
                <a:pt x="890" y="21"/>
              </a:lnTo>
              <a:lnTo>
                <a:pt x="895" y="23"/>
              </a:lnTo>
              <a:lnTo>
                <a:pt x="899" y="24"/>
              </a:lnTo>
              <a:lnTo>
                <a:pt x="905" y="20"/>
              </a:lnTo>
              <a:lnTo>
                <a:pt x="923" y="9"/>
              </a:lnTo>
              <a:lnTo>
                <a:pt x="947" y="2"/>
              </a:lnTo>
              <a:lnTo>
                <a:pt x="958" y="0"/>
              </a:lnTo>
              <a:lnTo>
                <a:pt x="960" y="0"/>
              </a:lnTo>
              <a:close/>
            </a:path>
          </a:pathLst>
        </a:custGeom>
        <a:solidFill>
          <a:schemeClr val="bg1">
            <a:lumMod val="85000"/>
          </a:schemeClr>
        </a:solidFill>
        <a:ln w="0">
          <a:solidFill>
            <a:schemeClr val="bg1">
              <a:lumMod val="75000"/>
            </a:schemeClr>
          </a:solid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1218987" rtl="0" eaLnBrk="1" latinLnBrk="0" hangingPunct="1">
            <a:defRPr sz="2400" kern="1200">
              <a:solidFill>
                <a:schemeClr val="tx1"/>
              </a:solidFill>
              <a:latin typeface="+mn-lt"/>
              <a:ea typeface="+mn-ea"/>
              <a:cs typeface="+mn-cs"/>
            </a:defRPr>
          </a:lvl1pPr>
          <a:lvl2pPr marL="609493" algn="l" defTabSz="1218987" rtl="0" eaLnBrk="1" latinLnBrk="0" hangingPunct="1">
            <a:defRPr sz="2400" kern="1200">
              <a:solidFill>
                <a:schemeClr val="tx1"/>
              </a:solidFill>
              <a:latin typeface="+mn-lt"/>
              <a:ea typeface="+mn-ea"/>
              <a:cs typeface="+mn-cs"/>
            </a:defRPr>
          </a:lvl2pPr>
          <a:lvl3pPr marL="1218987" algn="l" defTabSz="1218987" rtl="0" eaLnBrk="1" latinLnBrk="0" hangingPunct="1">
            <a:defRPr sz="2400" kern="1200">
              <a:solidFill>
                <a:schemeClr val="tx1"/>
              </a:solidFill>
              <a:latin typeface="+mn-lt"/>
              <a:ea typeface="+mn-ea"/>
              <a:cs typeface="+mn-cs"/>
            </a:defRPr>
          </a:lvl3pPr>
          <a:lvl4pPr marL="1828480" algn="l" defTabSz="1218987" rtl="0" eaLnBrk="1" latinLnBrk="0" hangingPunct="1">
            <a:defRPr sz="2400" kern="1200">
              <a:solidFill>
                <a:schemeClr val="tx1"/>
              </a:solidFill>
              <a:latin typeface="+mn-lt"/>
              <a:ea typeface="+mn-ea"/>
              <a:cs typeface="+mn-cs"/>
            </a:defRPr>
          </a:lvl4pPr>
          <a:lvl5pPr marL="2437973" algn="l" defTabSz="1218987" rtl="0" eaLnBrk="1" latinLnBrk="0" hangingPunct="1">
            <a:defRPr sz="2400" kern="1200">
              <a:solidFill>
                <a:schemeClr val="tx1"/>
              </a:solidFill>
              <a:latin typeface="+mn-lt"/>
              <a:ea typeface="+mn-ea"/>
              <a:cs typeface="+mn-cs"/>
            </a:defRPr>
          </a:lvl5pPr>
          <a:lvl6pPr marL="3047467" algn="l" defTabSz="1218987" rtl="0" eaLnBrk="1" latinLnBrk="0" hangingPunct="1">
            <a:defRPr sz="2400" kern="1200">
              <a:solidFill>
                <a:schemeClr val="tx1"/>
              </a:solidFill>
              <a:latin typeface="+mn-lt"/>
              <a:ea typeface="+mn-ea"/>
              <a:cs typeface="+mn-cs"/>
            </a:defRPr>
          </a:lvl6pPr>
          <a:lvl7pPr marL="3656960" algn="l" defTabSz="1218987" rtl="0" eaLnBrk="1" latinLnBrk="0" hangingPunct="1">
            <a:defRPr sz="2400" kern="1200">
              <a:solidFill>
                <a:schemeClr val="tx1"/>
              </a:solidFill>
              <a:latin typeface="+mn-lt"/>
              <a:ea typeface="+mn-ea"/>
              <a:cs typeface="+mn-cs"/>
            </a:defRPr>
          </a:lvl7pPr>
          <a:lvl8pPr marL="4266453" algn="l" defTabSz="1218987" rtl="0" eaLnBrk="1" latinLnBrk="0" hangingPunct="1">
            <a:defRPr sz="2400" kern="1200">
              <a:solidFill>
                <a:schemeClr val="tx1"/>
              </a:solidFill>
              <a:latin typeface="+mn-lt"/>
              <a:ea typeface="+mn-ea"/>
              <a:cs typeface="+mn-cs"/>
            </a:defRPr>
          </a:lvl8pPr>
          <a:lvl9pPr marL="4875947" algn="l" defTabSz="1218987" rtl="0" eaLnBrk="1" latinLnBrk="0" hangingPunct="1">
            <a:defRPr sz="2400" kern="1200">
              <a:solidFill>
                <a:schemeClr val="tx1"/>
              </a:solidFill>
              <a:latin typeface="+mn-lt"/>
              <a:ea typeface="+mn-ea"/>
              <a:cs typeface="+mn-cs"/>
            </a:defRPr>
          </a:lvl9pPr>
        </a:lstStyle>
        <a:p>
          <a:endParaRPr lang="en-IN"/>
        </a:p>
      </xdr:txBody>
    </xdr:sp>
    <xdr:clientData/>
  </xdr:twoCellAnchor>
</xdr:wsDr>
</file>

<file path=xl/drawings/drawing8.xml><?xml version="1.0" encoding="utf-8"?>
<c:userShapes xmlns:c="http://schemas.openxmlformats.org/drawingml/2006/chart">
  <cdr:relSizeAnchor xmlns:cdr="http://schemas.openxmlformats.org/drawingml/2006/chartDrawing">
    <cdr:from>
      <cdr:x>0.08686</cdr:x>
      <cdr:y>0.0023</cdr:y>
    </cdr:from>
    <cdr:to>
      <cdr:x>1</cdr:x>
      <cdr:y>0.69811</cdr:y>
    </cdr:to>
    <cdr:sp macro="" textlink="">
      <cdr:nvSpPr>
        <cdr:cNvPr id="2" name="Rectangle 1"/>
        <cdr:cNvSpPr/>
      </cdr:nvSpPr>
      <cdr:spPr>
        <a:xfrm xmlns:a="http://schemas.openxmlformats.org/drawingml/2006/main">
          <a:off x="278341" y="7464"/>
          <a:ext cx="2926141" cy="2258114"/>
        </a:xfrm>
        <a:prstGeom xmlns:a="http://schemas.openxmlformats.org/drawingml/2006/main" prst="rect">
          <a:avLst/>
        </a:prstGeom>
        <a:noFill xmlns:a="http://schemas.openxmlformats.org/drawingml/2006/main"/>
        <a:ln xmlns:a="http://schemas.openxmlformats.org/drawingml/2006/main" w="9525">
          <a:solidFill>
            <a:schemeClr val="bg1">
              <a:lumMod val="75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9.xml><?xml version="1.0" encoding="utf-8"?>
<xdr:wsDr xmlns:xdr="http://schemas.openxmlformats.org/drawingml/2006/spreadsheetDrawing" xmlns:a="http://schemas.openxmlformats.org/drawingml/2006/main">
  <xdr:twoCellAnchor>
    <xdr:from>
      <xdr:col>14</xdr:col>
      <xdr:colOff>54428</xdr:colOff>
      <xdr:row>26</xdr:row>
      <xdr:rowOff>6805</xdr:rowOff>
    </xdr:from>
    <xdr:to>
      <xdr:col>37</xdr:col>
      <xdr:colOff>168727</xdr:colOff>
      <xdr:row>36</xdr:row>
      <xdr:rowOff>0</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20411</xdr:colOff>
      <xdr:row>37</xdr:row>
      <xdr:rowOff>0</xdr:rowOff>
    </xdr:from>
    <xdr:to>
      <xdr:col>19</xdr:col>
      <xdr:colOff>40821</xdr:colOff>
      <xdr:row>46</xdr:row>
      <xdr:rowOff>170089</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102054</xdr:colOff>
      <xdr:row>37</xdr:row>
      <xdr:rowOff>0</xdr:rowOff>
    </xdr:from>
    <xdr:to>
      <xdr:col>37</xdr:col>
      <xdr:colOff>174171</xdr:colOff>
      <xdr:row>46</xdr:row>
      <xdr:rowOff>170089</xdr:rowOff>
    </xdr:to>
    <xdr:graphicFrame macro="">
      <xdr:nvGraphicFramePr>
        <xdr:cNvPr id="4" name="Chart 3">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13608</xdr:colOff>
      <xdr:row>64</xdr:row>
      <xdr:rowOff>47626</xdr:rowOff>
    </xdr:from>
    <xdr:to>
      <xdr:col>18</xdr:col>
      <xdr:colOff>43768</xdr:colOff>
      <xdr:row>67</xdr:row>
      <xdr:rowOff>49202</xdr:rowOff>
    </xdr:to>
    <xdr:grpSp>
      <xdr:nvGrpSpPr>
        <xdr:cNvPr id="5" name="Group 4">
          <a:extLst>
            <a:ext uri="{FF2B5EF4-FFF2-40B4-BE49-F238E27FC236}">
              <a16:creationId xmlns:a16="http://schemas.microsoft.com/office/drawing/2014/main" id="{00000000-0008-0000-0700-000005000000}"/>
            </a:ext>
          </a:extLst>
        </xdr:cNvPr>
        <xdr:cNvGrpSpPr/>
      </xdr:nvGrpSpPr>
      <xdr:grpSpPr>
        <a:xfrm>
          <a:off x="2639044" y="9752735"/>
          <a:ext cx="570488" cy="437994"/>
          <a:chOff x="1748517" y="7810500"/>
          <a:chExt cx="581249" cy="505883"/>
        </a:xfrm>
      </xdr:grpSpPr>
      <xdr:pic>
        <xdr:nvPicPr>
          <xdr:cNvPr id="6" name="Picture 5" descr="Moto Icon #79254 - Free Icons Library">
            <a:extLst>
              <a:ext uri="{FF2B5EF4-FFF2-40B4-BE49-F238E27FC236}">
                <a16:creationId xmlns:a16="http://schemas.microsoft.com/office/drawing/2014/main" id="{00000000-0008-0000-0700-000006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9709" b="20388"/>
          <a:stretch/>
        </xdr:blipFill>
        <xdr:spPr bwMode="auto">
          <a:xfrm>
            <a:off x="1852278" y="7810500"/>
            <a:ext cx="468764" cy="32657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 name="TextBox 6">
            <a:extLst>
              <a:ext uri="{FF2B5EF4-FFF2-40B4-BE49-F238E27FC236}">
                <a16:creationId xmlns:a16="http://schemas.microsoft.com/office/drawing/2014/main" id="{00000000-0008-0000-0700-000007000000}"/>
              </a:ext>
            </a:extLst>
          </xdr:cNvPr>
          <xdr:cNvSpPr txBox="1"/>
        </xdr:nvSpPr>
        <xdr:spPr>
          <a:xfrm>
            <a:off x="1748517" y="8082643"/>
            <a:ext cx="581249" cy="233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700" b="1"/>
              <a:t>Motorbike</a:t>
            </a:r>
          </a:p>
        </xdr:txBody>
      </xdr:sp>
    </xdr:grpSp>
    <xdr:clientData/>
  </xdr:twoCellAnchor>
  <xdr:twoCellAnchor>
    <xdr:from>
      <xdr:col>18</xdr:col>
      <xdr:colOff>170088</xdr:colOff>
      <xdr:row>64</xdr:row>
      <xdr:rowOff>21607</xdr:rowOff>
    </xdr:from>
    <xdr:to>
      <xdr:col>22</xdr:col>
      <xdr:colOff>6164</xdr:colOff>
      <xdr:row>67</xdr:row>
      <xdr:rowOff>46725</xdr:rowOff>
    </xdr:to>
    <xdr:grpSp>
      <xdr:nvGrpSpPr>
        <xdr:cNvPr id="8" name="Group 7">
          <a:extLst>
            <a:ext uri="{FF2B5EF4-FFF2-40B4-BE49-F238E27FC236}">
              <a16:creationId xmlns:a16="http://schemas.microsoft.com/office/drawing/2014/main" id="{00000000-0008-0000-0700-000008000000}"/>
            </a:ext>
          </a:extLst>
        </xdr:cNvPr>
        <xdr:cNvGrpSpPr/>
      </xdr:nvGrpSpPr>
      <xdr:grpSpPr>
        <a:xfrm>
          <a:off x="3335852" y="9726716"/>
          <a:ext cx="556512" cy="461536"/>
          <a:chOff x="2299607" y="7512346"/>
          <a:chExt cx="570862" cy="518809"/>
        </a:xfrm>
      </xdr:grpSpPr>
      <xdr:pic>
        <xdr:nvPicPr>
          <xdr:cNvPr id="9" name="Picture 8" descr="Stationery - Free education icons">
            <a:extLst>
              <a:ext uri="{FF2B5EF4-FFF2-40B4-BE49-F238E27FC236}">
                <a16:creationId xmlns:a16="http://schemas.microsoft.com/office/drawing/2014/main" id="{00000000-0008-0000-0700-000009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447584" y="7512346"/>
            <a:ext cx="328273" cy="325368"/>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0" name="TextBox 9">
            <a:extLst>
              <a:ext uri="{FF2B5EF4-FFF2-40B4-BE49-F238E27FC236}">
                <a16:creationId xmlns:a16="http://schemas.microsoft.com/office/drawing/2014/main" id="{00000000-0008-0000-0700-00000A000000}"/>
              </a:ext>
            </a:extLst>
          </xdr:cNvPr>
          <xdr:cNvSpPr txBox="1"/>
        </xdr:nvSpPr>
        <xdr:spPr>
          <a:xfrm>
            <a:off x="2299607" y="7803697"/>
            <a:ext cx="570862" cy="227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700" b="1"/>
              <a:t>Stationary</a:t>
            </a:r>
          </a:p>
        </xdr:txBody>
      </xdr:sp>
    </xdr:grpSp>
    <xdr:clientData/>
  </xdr:twoCellAnchor>
  <xdr:twoCellAnchor>
    <xdr:from>
      <xdr:col>22</xdr:col>
      <xdr:colOff>81645</xdr:colOff>
      <xdr:row>64</xdr:row>
      <xdr:rowOff>20416</xdr:rowOff>
    </xdr:from>
    <xdr:to>
      <xdr:col>27</xdr:col>
      <xdr:colOff>61235</xdr:colOff>
      <xdr:row>67</xdr:row>
      <xdr:rowOff>41216</xdr:rowOff>
    </xdr:to>
    <xdr:grpSp>
      <xdr:nvGrpSpPr>
        <xdr:cNvPr id="11" name="Group 10">
          <a:extLst>
            <a:ext uri="{FF2B5EF4-FFF2-40B4-BE49-F238E27FC236}">
              <a16:creationId xmlns:a16="http://schemas.microsoft.com/office/drawing/2014/main" id="{00000000-0008-0000-0700-00000B000000}"/>
            </a:ext>
          </a:extLst>
        </xdr:cNvPr>
        <xdr:cNvGrpSpPr/>
      </xdr:nvGrpSpPr>
      <xdr:grpSpPr>
        <a:xfrm>
          <a:off x="3967845" y="9725525"/>
          <a:ext cx="880135" cy="457218"/>
          <a:chOff x="3360964" y="7524751"/>
          <a:chExt cx="898072" cy="524827"/>
        </a:xfrm>
      </xdr:grpSpPr>
      <xdr:pic>
        <xdr:nvPicPr>
          <xdr:cNvPr id="12" name="Picture 11" descr="Desk line icon furniture and office table sign Vector Image">
            <a:extLst>
              <a:ext uri="{FF2B5EF4-FFF2-40B4-BE49-F238E27FC236}">
                <a16:creationId xmlns:a16="http://schemas.microsoft.com/office/drawing/2014/main" id="{00000000-0008-0000-0700-00000C000000}"/>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898" t="6372" r="3270" b="13725"/>
          <a:stretch/>
        </xdr:blipFill>
        <xdr:spPr bwMode="auto">
          <a:xfrm>
            <a:off x="3592285" y="7524751"/>
            <a:ext cx="333376" cy="30875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3" name="TextBox 12">
            <a:extLst>
              <a:ext uri="{FF2B5EF4-FFF2-40B4-BE49-F238E27FC236}">
                <a16:creationId xmlns:a16="http://schemas.microsoft.com/office/drawing/2014/main" id="{00000000-0008-0000-0700-00000D000000}"/>
              </a:ext>
            </a:extLst>
          </xdr:cNvPr>
          <xdr:cNvSpPr txBox="1"/>
        </xdr:nvSpPr>
        <xdr:spPr>
          <a:xfrm>
            <a:off x="3360964" y="7817303"/>
            <a:ext cx="898072" cy="232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700" b="1"/>
              <a:t>Office furniture</a:t>
            </a:r>
          </a:p>
        </xdr:txBody>
      </xdr:sp>
    </xdr:grpSp>
    <xdr:clientData/>
  </xdr:twoCellAnchor>
  <xdr:twoCellAnchor>
    <xdr:from>
      <xdr:col>20</xdr:col>
      <xdr:colOff>40823</xdr:colOff>
      <xdr:row>7</xdr:row>
      <xdr:rowOff>47625</xdr:rowOff>
    </xdr:from>
    <xdr:to>
      <xdr:col>37</xdr:col>
      <xdr:colOff>204109</xdr:colOff>
      <xdr:row>26</xdr:row>
      <xdr:rowOff>47625</xdr:rowOff>
    </xdr:to>
    <xdr:graphicFrame macro="">
      <xdr:nvGraphicFramePr>
        <xdr:cNvPr id="14" name="Chart 13">
          <a:extLst>
            <a:ext uri="{FF2B5EF4-FFF2-40B4-BE49-F238E27FC236}">
              <a16:creationId xmlns:a16="http://schemas.microsoft.com/office/drawing/2014/main" id="{00000000-0008-0000-07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27212</xdr:colOff>
      <xdr:row>7</xdr:row>
      <xdr:rowOff>47625</xdr:rowOff>
    </xdr:from>
    <xdr:to>
      <xdr:col>21</xdr:col>
      <xdr:colOff>88447</xdr:colOff>
      <xdr:row>19</xdr:row>
      <xdr:rowOff>34018</xdr:rowOff>
    </xdr:to>
    <xdr:graphicFrame macro="">
      <xdr:nvGraphicFramePr>
        <xdr:cNvPr id="15" name="Chart 14">
          <a:extLst>
            <a:ext uri="{FF2B5EF4-FFF2-40B4-BE49-F238E27FC236}">
              <a16:creationId xmlns:a16="http://schemas.microsoft.com/office/drawing/2014/main" id="{00000000-0008-0000-07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40</xdr:col>
      <xdr:colOff>374073</xdr:colOff>
      <xdr:row>17</xdr:row>
      <xdr:rowOff>70606</xdr:rowOff>
    </xdr:from>
    <xdr:to>
      <xdr:col>49</xdr:col>
      <xdr:colOff>166753</xdr:colOff>
      <xdr:row>34</xdr:row>
      <xdr:rowOff>47042</xdr:rowOff>
    </xdr:to>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9"/>
        <a:stretch>
          <a:fillRect/>
        </a:stretch>
      </xdr:blipFill>
      <xdr:spPr>
        <a:xfrm>
          <a:off x="8047413" y="3004306"/>
          <a:ext cx="3290260" cy="2437696"/>
        </a:xfrm>
        <a:prstGeom prst="rect">
          <a:avLst/>
        </a:prstGeom>
      </xdr:spPr>
    </xdr:pic>
    <xdr:clientData/>
  </xdr:twoCellAnchor>
</xdr:wsDr>
</file>

<file path=xl/drawings/drawing10.xml><?xml version="1.0" encoding="utf-8"?>
<c:userShapes xmlns:c="http://schemas.openxmlformats.org/drawingml/2006/chart">
  <cdr:relSizeAnchor xmlns:cdr="http://schemas.openxmlformats.org/drawingml/2006/chartDrawing">
    <cdr:from>
      <cdr:x>0.08686</cdr:x>
      <cdr:y>0.0023</cdr:y>
    </cdr:from>
    <cdr:to>
      <cdr:x>1</cdr:x>
      <cdr:y>0.69811</cdr:y>
    </cdr:to>
    <cdr:sp macro="" textlink="">
      <cdr:nvSpPr>
        <cdr:cNvPr id="2" name="Rectangle 1"/>
        <cdr:cNvSpPr/>
      </cdr:nvSpPr>
      <cdr:spPr>
        <a:xfrm xmlns:a="http://schemas.openxmlformats.org/drawingml/2006/main">
          <a:off x="278341" y="7464"/>
          <a:ext cx="2926141" cy="2258114"/>
        </a:xfrm>
        <a:prstGeom xmlns:a="http://schemas.openxmlformats.org/drawingml/2006/main" prst="rect">
          <a:avLst/>
        </a:prstGeom>
        <a:noFill xmlns:a="http://schemas.openxmlformats.org/drawingml/2006/main"/>
        <a:ln xmlns:a="http://schemas.openxmlformats.org/drawingml/2006/main" w="9525">
          <a:solidFill>
            <a:schemeClr val="bg1">
              <a:lumMod val="75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editAs="oneCell">
    <xdr:from>
      <xdr:col>10</xdr:col>
      <xdr:colOff>434340</xdr:colOff>
      <xdr:row>3</xdr:row>
      <xdr:rowOff>434340</xdr:rowOff>
    </xdr:from>
    <xdr:to>
      <xdr:col>13</xdr:col>
      <xdr:colOff>434340</xdr:colOff>
      <xdr:row>14</xdr:row>
      <xdr:rowOff>158115</xdr:rowOff>
    </xdr:to>
    <mc:AlternateContent xmlns:mc="http://schemas.openxmlformats.org/markup-compatibility/2006" xmlns:a14="http://schemas.microsoft.com/office/drawing/2010/main">
      <mc:Choice Requires="a14">
        <xdr:graphicFrame macro="">
          <xdr:nvGraphicFramePr>
            <xdr:cNvPr id="3" name="Woreda(s) the project is able to support">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microsoft.com/office/drawing/2010/slicer">
              <sle:slicer xmlns:sle="http://schemas.microsoft.com/office/drawing/2010/slicer" name="Woreda(s) the project is able to support"/>
            </a:graphicData>
          </a:graphic>
        </xdr:graphicFrame>
      </mc:Choice>
      <mc:Fallback xmlns="">
        <xdr:sp macro="" textlink="">
          <xdr:nvSpPr>
            <xdr:cNvPr id="0" name=""/>
            <xdr:cNvSpPr>
              <a:spLocks noTextEdit="1"/>
            </xdr:cNvSpPr>
          </xdr:nvSpPr>
          <xdr:spPr>
            <a:xfrm>
              <a:off x="9220200" y="9829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175260</xdr:rowOff>
    </xdr:from>
    <xdr:to>
      <xdr:col>8</xdr:col>
      <xdr:colOff>15240</xdr:colOff>
      <xdr:row>23</xdr:row>
      <xdr:rowOff>83820</xdr:rowOff>
    </xdr:to>
    <mc:AlternateContent xmlns:mc="http://schemas.openxmlformats.org/markup-compatibility/2006" xmlns:tsle="http://schemas.microsoft.com/office/drawing/2012/timeslicer">
      <mc:Choice Requires="tsle">
        <xdr:graphicFrame macro="">
          <xdr:nvGraphicFramePr>
            <xdr:cNvPr id="5" name="Deadline for your potential support">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microsoft.com/office/drawing/2012/timeslicer">
              <tsle:timeslicer name="Deadline for your potential support"/>
            </a:graphicData>
          </a:graphic>
        </xdr:graphicFrame>
      </mc:Choice>
      <mc:Fallback xmlns="">
        <xdr:sp macro="" textlink="">
          <xdr:nvSpPr>
            <xdr:cNvPr id="0" name=""/>
            <xdr:cNvSpPr>
              <a:spLocks noTextEdit="1"/>
            </xdr:cNvSpPr>
          </xdr:nvSpPr>
          <xdr:spPr>
            <a:xfrm>
              <a:off x="0" y="3649980"/>
              <a:ext cx="7581900"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oneCellAnchor>
    <xdr:from>
      <xdr:col>8</xdr:col>
      <xdr:colOff>3200400</xdr:colOff>
      <xdr:row>35</xdr:row>
      <xdr:rowOff>0</xdr:rowOff>
    </xdr:from>
    <xdr:ext cx="184731" cy="264560"/>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810000"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13.xml><?xml version="1.0" encoding="utf-8"?>
<xdr:wsDr xmlns:xdr="http://schemas.openxmlformats.org/drawingml/2006/spreadsheetDrawing" xmlns:a="http://schemas.openxmlformats.org/drawingml/2006/main">
  <xdr:twoCellAnchor>
    <xdr:from>
      <xdr:col>13</xdr:col>
      <xdr:colOff>461010</xdr:colOff>
      <xdr:row>2</xdr:row>
      <xdr:rowOff>7620</xdr:rowOff>
    </xdr:from>
    <xdr:to>
      <xdr:col>14</xdr:col>
      <xdr:colOff>636270</xdr:colOff>
      <xdr:row>9</xdr:row>
      <xdr:rowOff>91440</xdr:rowOff>
    </xdr:to>
    <xdr:grpSp>
      <xdr:nvGrpSpPr>
        <xdr:cNvPr id="3" name="Groupe 3">
          <a:extLst>
            <a:ext uri="{FF2B5EF4-FFF2-40B4-BE49-F238E27FC236}">
              <a16:creationId xmlns:a16="http://schemas.microsoft.com/office/drawing/2014/main" id="{00000000-0008-0000-0A00-000003000000}"/>
            </a:ext>
          </a:extLst>
        </xdr:cNvPr>
        <xdr:cNvGrpSpPr>
          <a:grpSpLocks/>
        </xdr:cNvGrpSpPr>
      </xdr:nvGrpSpPr>
      <xdr:grpSpPr bwMode="auto">
        <a:xfrm>
          <a:off x="11045190" y="373380"/>
          <a:ext cx="960120" cy="2255520"/>
          <a:chOff x="7048500" y="3619500"/>
          <a:chExt cx="752475" cy="2066925"/>
        </a:xfrm>
      </xdr:grpSpPr>
      <xdr:sp macro="" textlink="">
        <xdr:nvSpPr>
          <xdr:cNvPr id="4" name="Rectangle 3">
            <a:extLst>
              <a:ext uri="{FF2B5EF4-FFF2-40B4-BE49-F238E27FC236}">
                <a16:creationId xmlns:a16="http://schemas.microsoft.com/office/drawing/2014/main" id="{00000000-0008-0000-0A00-000004000000}"/>
              </a:ext>
            </a:extLst>
          </xdr:cNvPr>
          <xdr:cNvSpPr/>
        </xdr:nvSpPr>
        <xdr:spPr>
          <a:xfrm>
            <a:off x="7048500" y="5512201"/>
            <a:ext cx="752475" cy="174224"/>
          </a:xfrm>
          <a:prstGeom prst="rect">
            <a:avLst/>
          </a:prstGeom>
          <a:gradFill>
            <a:gsLst>
              <a:gs pos="61000">
                <a:schemeClr val="tx1"/>
              </a:gs>
              <a:gs pos="20000">
                <a:schemeClr val="bg1"/>
              </a:gs>
              <a:gs pos="0">
                <a:schemeClr val="tx1"/>
              </a:gs>
              <a:gs pos="77000">
                <a:schemeClr val="tx1"/>
              </a:gs>
              <a:gs pos="90000">
                <a:schemeClr val="tx1">
                  <a:alpha val="20000"/>
                </a:schemeClr>
              </a:gs>
              <a:gs pos="100000">
                <a:schemeClr val="tx1"/>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sp macro="" textlink="">
        <xdr:nvSpPr>
          <xdr:cNvPr id="5" name="Rectangle 4">
            <a:extLst>
              <a:ext uri="{FF2B5EF4-FFF2-40B4-BE49-F238E27FC236}">
                <a16:creationId xmlns:a16="http://schemas.microsoft.com/office/drawing/2014/main" id="{00000000-0008-0000-0A00-000005000000}"/>
              </a:ext>
            </a:extLst>
          </xdr:cNvPr>
          <xdr:cNvSpPr/>
        </xdr:nvSpPr>
        <xdr:spPr>
          <a:xfrm>
            <a:off x="7048500" y="3619500"/>
            <a:ext cx="752475" cy="174224"/>
          </a:xfrm>
          <a:prstGeom prst="rect">
            <a:avLst/>
          </a:prstGeom>
          <a:gradFill>
            <a:gsLst>
              <a:gs pos="61000">
                <a:schemeClr val="tx1"/>
              </a:gs>
              <a:gs pos="20000">
                <a:schemeClr val="bg1"/>
              </a:gs>
              <a:gs pos="0">
                <a:schemeClr val="tx1"/>
              </a:gs>
              <a:gs pos="77000">
                <a:schemeClr val="tx1"/>
              </a:gs>
              <a:gs pos="90000">
                <a:schemeClr val="tx1">
                  <a:alpha val="20000"/>
                </a:schemeClr>
              </a:gs>
              <a:gs pos="100000">
                <a:schemeClr val="tx1"/>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sp macro="" textlink="">
        <xdr:nvSpPr>
          <xdr:cNvPr id="6" name="Rectangle 5">
            <a:extLst>
              <a:ext uri="{FF2B5EF4-FFF2-40B4-BE49-F238E27FC236}">
                <a16:creationId xmlns:a16="http://schemas.microsoft.com/office/drawing/2014/main" id="{00000000-0008-0000-0A00-000006000000}"/>
              </a:ext>
            </a:extLst>
          </xdr:cNvPr>
          <xdr:cNvSpPr/>
        </xdr:nvSpPr>
        <xdr:spPr>
          <a:xfrm>
            <a:off x="7048500" y="3793724"/>
            <a:ext cx="752475" cy="1734316"/>
          </a:xfrm>
          <a:prstGeom prst="rect">
            <a:avLst/>
          </a:prstGeom>
          <a:gradFill>
            <a:gsLst>
              <a:gs pos="61000">
                <a:schemeClr val="tx1">
                  <a:alpha val="0"/>
                </a:schemeClr>
              </a:gs>
              <a:gs pos="20000">
                <a:schemeClr val="bg1">
                  <a:alpha val="25000"/>
                </a:schemeClr>
              </a:gs>
              <a:gs pos="0">
                <a:schemeClr val="tx1">
                  <a:alpha val="50000"/>
                </a:schemeClr>
              </a:gs>
              <a:gs pos="77000">
                <a:schemeClr val="tx1">
                  <a:alpha val="0"/>
                </a:schemeClr>
              </a:gs>
              <a:gs pos="90000">
                <a:schemeClr val="tx1">
                  <a:alpha val="25000"/>
                </a:schemeClr>
              </a:gs>
              <a:gs pos="100000">
                <a:schemeClr val="tx1">
                  <a:alpha val="50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grpSp>
    <xdr:clientData/>
  </xdr:twoCellAnchor>
  <xdr:twoCellAnchor>
    <xdr:from>
      <xdr:col>6</xdr:col>
      <xdr:colOff>361950</xdr:colOff>
      <xdr:row>0</xdr:row>
      <xdr:rowOff>76200</xdr:rowOff>
    </xdr:from>
    <xdr:to>
      <xdr:col>13</xdr:col>
      <xdr:colOff>285750</xdr:colOff>
      <xdr:row>10</xdr:row>
      <xdr:rowOff>152400</xdr:rowOff>
    </xdr:to>
    <xdr:graphicFrame macro="">
      <xdr:nvGraphicFramePr>
        <xdr:cNvPr id="20" name="Chart 19">
          <a:extLst>
            <a:ext uri="{FF2B5EF4-FFF2-40B4-BE49-F238E27FC236}">
              <a16:creationId xmlns:a16="http://schemas.microsoft.com/office/drawing/2014/main" id="{00000000-0008-0000-0A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IANGS/Downloads/speedometer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ow r="2">
          <cell r="J2" t="str">
            <v>Poor</v>
          </cell>
          <cell r="N2">
            <v>10</v>
          </cell>
        </row>
        <row r="3">
          <cell r="N3">
            <v>10</v>
          </cell>
        </row>
        <row r="4">
          <cell r="N4">
            <v>10</v>
          </cell>
        </row>
        <row r="5">
          <cell r="N5">
            <v>10</v>
          </cell>
        </row>
        <row r="6">
          <cell r="N6">
            <v>10</v>
          </cell>
        </row>
        <row r="7">
          <cell r="N7">
            <v>10</v>
          </cell>
        </row>
        <row r="8">
          <cell r="N8">
            <v>10</v>
          </cell>
        </row>
        <row r="9">
          <cell r="N9">
            <v>10</v>
          </cell>
        </row>
        <row r="10">
          <cell r="N10">
            <v>10</v>
          </cell>
        </row>
        <row r="11">
          <cell r="N11">
            <v>10</v>
          </cell>
        </row>
      </sheetData>
    </sheetDataSet>
  </externalBook>
</externalLink>
</file>

<file path=xl/persons/person.xml><?xml version="1.0" encoding="utf-8"?>
<personList xmlns="http://schemas.microsoft.com/office/spreadsheetml/2018/threadedcomments" xmlns:x="http://schemas.openxmlformats.org/spreadsheetml/2006/main">
  <person displayName="NIANG Sidy Gueye, SWAC" id="{A986D594-69F8-44F4-9E54-F8F8BE76690B}" userId="S::SidyGueye.NIANG@oecd.org::3e59c65e-b435-4d21-82cf-3312af1f87e4"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gegne, Abiot (FAOET)" refreshedDate="44791.454636805553" createdVersion="6" refreshedVersion="6" minRefreshableVersion="3" recordCount="14" xr:uid="{00000000-000A-0000-FFFF-FFFF00000000}">
  <cacheSource type="worksheet">
    <worksheetSource ref="A1:CD15" sheet="Woreda Level"/>
  </cacheSource>
  <cacheFields count="82">
    <cacheField name="No" numFmtId="0">
      <sharedItems containsSemiMixedTypes="0" containsString="0" containsNumber="1" containsInteger="1" minValue="1" maxValue="14"/>
    </cacheField>
    <cacheField name="Zone" numFmtId="0">
      <sharedItems count="9">
        <s v="Dollo"/>
        <s v="Fafen"/>
        <s v="Jarar"/>
        <s v="Shabelle"/>
        <s v="Afder"/>
        <s v="Dawa"/>
        <s v="Sitti"/>
        <s v="Erer"/>
        <s v="Korahay"/>
      </sharedItems>
    </cacheField>
    <cacheField name="Woreda" numFmtId="0">
      <sharedItems count="14">
        <s v="Danot"/>
        <s v="Kabribayah"/>
        <s v="Bokh"/>
        <s v="Dhagahbour"/>
        <s v="Gursum"/>
        <s v="Adadle"/>
        <s v="Kalafo"/>
        <s v="Jarati"/>
        <s v="Moyale"/>
        <s v="Erer"/>
        <s v="Fik"/>
        <s v="Kabridahar"/>
        <s v="Hargele"/>
        <s v="Shinile"/>
      </sharedItems>
    </cacheField>
    <cacheField name="PSNP beneficiaries" numFmtId="164">
      <sharedItems containsSemiMixedTypes="0" containsString="0" containsNumber="1" containsInteger="1" minValue="17415" maxValue="38402"/>
    </cacheField>
    <cacheField name="No of livelihood clients by woreda " numFmtId="164">
      <sharedItems containsSemiMixedTypes="0" containsString="0" containsNumber="1" containsInteger="1" minValue="1200" maxValue="2118"/>
    </cacheField>
    <cacheField name="Capacity building budget by woreda " numFmtId="164">
      <sharedItems containsSemiMixedTypes="0" containsString="0" containsNumber="1" minValue="1001699.9682048" maxValue="2273143.4999205749"/>
    </cacheField>
    <cacheField name="No of kebele by woreda " numFmtId="164">
      <sharedItems containsSemiMixedTypes="0" containsString="0" containsNumber="1" containsInteger="1" minValue="3" maxValue="6"/>
    </cacheField>
    <cacheField name="Average no of clients by kebele " numFmtId="164">
      <sharedItems containsSemiMixedTypes="0" containsString="0" containsNumber="1" minValue="240" maxValue="450"/>
    </cacheField>
    <cacheField name="Capacity building budget /client (Birr)" numFmtId="165">
      <sharedItems containsSemiMixedTypes="0" containsString="0" containsNumber="1" minValue="834.74997350400008" maxValue="1073.2499999624999"/>
    </cacheField>
    <cacheField name="March ,2022 Dollar rate" numFmtId="165">
      <sharedItems containsSemiMixedTypes="0" containsString="0" containsNumber="1" minValue="50.9" maxValue="50.9"/>
    </cacheField>
    <cacheField name="Livelihhod capacity buildng budget/HH in USD" numFmtId="165">
      <sharedItems containsSemiMixedTypes="0" containsString="0" containsNumber="1" minValue="16.39980301579568" maxValue="21.085461688850685"/>
    </cacheField>
    <cacheField name="CB vs standard (USD70/HH)" numFmtId="9">
      <sharedItems containsSemiMixedTypes="0" containsString="0" containsNumber="1" minValue="0.23428290022565257" maxValue="0.30122088126929553"/>
    </cacheField>
    <cacheField name="First payment Time line for budget release from federal to the region" numFmtId="15">
      <sharedItems containsSemiMixedTypes="0" containsNonDate="0" containsDate="1" containsString="0" minDate="2021-09-30T00:00:00" maxDate="2021-10-01T00:00:00"/>
    </cacheField>
    <cacheField name="First payment Effective budget release date from federal to region" numFmtId="0">
      <sharedItems containsNonDate="0" containsString="0" containsBlank="1"/>
    </cacheField>
    <cacheField name="First payment Budget release date from region to woreda" numFmtId="165">
      <sharedItems containsNonDate="0" containsString="0" containsBlank="1"/>
    </cacheField>
    <cacheField name="First settlement Time deviation from the actual schedule from federal to region for budget release" numFmtId="165">
      <sharedItems count="1">
        <s v="not disbursed"/>
      </sharedItems>
    </cacheField>
    <cacheField name="First settlement Time deviation from the actual schedule from federal to region for budget release2" numFmtId="165">
      <sharedItems/>
    </cacheField>
    <cacheField name="Second payment Time line for budet release from federal to the region" numFmtId="166">
      <sharedItems containsSemiMixedTypes="0" containsNonDate="0" containsDate="1" containsString="0" minDate="2022-03-30T00:00:00" maxDate="2022-03-31T00:00:00"/>
    </cacheField>
    <cacheField name="Second payment Effective budget release date from federal to region" numFmtId="166">
      <sharedItems containsSemiMixedTypes="0" containsNonDate="0" containsDate="1" containsString="0" minDate="2022-03-28T00:00:00" maxDate="2022-03-29T00:00:00"/>
    </cacheField>
    <cacheField name="Second payment Budget release date from region to woreda" numFmtId="165">
      <sharedItems/>
    </cacheField>
    <cacheField name="Second settlement Time deviation from the actual schedule from federal to region for budget release (days)" numFmtId="37">
      <sharedItems containsSemiMixedTypes="0" containsString="0" containsNumber="1" containsInteger="1" minValue="-2" maxValue="-2"/>
    </cacheField>
    <cacheField name="Second settlement Time deviation from the actual schedule from federal to region for budget release" numFmtId="37">
      <sharedItems/>
    </cacheField>
    <cacheField name="Second settlement Time deviation from the actual schedule from region to woreda for budget release" numFmtId="0">
      <sharedItems containsNonDate="0" containsString="0" containsBlank="1"/>
    </cacheField>
    <cacheField name="Offices mandated to support the PSNP livelihood" numFmtId="0">
      <sharedItems/>
    </cacheField>
    <cacheField name="Other offices" numFmtId="0">
      <sharedItems containsBlank="1"/>
    </cacheField>
    <cacheField name="Coordinating organization at woreda level" numFmtId="0">
      <sharedItems/>
    </cacheField>
    <cacheField name="# of regular staffs for supporing livelihood" numFmtId="0">
      <sharedItems containsSemiMixedTypes="0" containsString="0" containsNumber="1" containsInteger="1" minValue="0" maxValue="4"/>
    </cacheField>
    <cacheField name="Dedicated time to support the PSNP Livelihood component" numFmtId="0">
      <sharedItems containsBlank="1" containsMixedTypes="1" containsNumber="1" minValue="0" maxValue="0.25"/>
    </cacheField>
    <cacheField name="# of HHs by assigned regular staffs (with max 25% availability)" numFmtId="164">
      <sharedItems containsMixedTypes="1" containsNumber="1" containsInteger="1" minValue="0" maxValue="1059"/>
    </cacheField>
    <cacheField name="Dedicated time by client group / year (day)" numFmtId="165">
      <sharedItems containsSemiMixedTypes="0" containsString="0" containsNumber="1" minValue="0" maxValue="5.5"/>
    </cacheField>
    <cacheField name="Job titles" numFmtId="0">
      <sharedItems containsBlank="1"/>
    </cacheField>
    <cacheField name="# of Contract staffs to support the livelihood component" numFmtId="0">
      <sharedItems containsSemiMixedTypes="0" containsString="0" containsNumber="1" containsInteger="1" minValue="0" maxValue="4"/>
    </cacheField>
    <cacheField name="Required contract staff versus actual (%)" numFmtId="9">
      <sharedItems containsSemiMixedTypes="0" containsString="0" containsNumber="1" minValue="0" maxValue="1"/>
    </cacheField>
    <cacheField name="Contract Staff position(s)" numFmtId="0">
      <sharedItems containsBlank="1"/>
    </cacheField>
    <cacheField name="Missing contract staff profile" numFmtId="0">
      <sharedItems containsBlank="1"/>
    </cacheField>
    <cacheField name="Staff adequacy to support livelihood" numFmtId="0">
      <sharedItems/>
    </cacheField>
    <cacheField name="Reason for not having adequate staff" numFmtId="0">
      <sharedItems containsBlank="1"/>
    </cacheField>
    <cacheField name="Suggestion to improve availability of staffs" numFmtId="0">
      <sharedItems containsBlank="1"/>
    </cacheField>
    <cacheField name="Physical resources availed by PSNP" numFmtId="0">
      <sharedItems/>
    </cacheField>
    <cacheField name="Adequate motorbike ( Yes/No)" numFmtId="0">
      <sharedItems count="2">
        <s v="Yes"/>
        <s v="No"/>
      </sharedItems>
    </cacheField>
    <cacheField name="Adequate Office furniture ( Yes/No)" numFmtId="0">
      <sharedItems/>
    </cacheField>
    <cacheField name="Adequate Stationary ( Yes/No)" numFmtId="0">
      <sharedItems/>
    </cacheField>
    <cacheField name="Reasons for inadequate allocation of physical resources" numFmtId="0">
      <sharedItems containsBlank="1"/>
    </cacheField>
    <cacheField name="Is the budget adequate" numFmtId="0">
      <sharedItems/>
    </cacheField>
    <cacheField name="Reason for the inadeqacy of budget" numFmtId="0">
      <sharedItems containsBlank="1"/>
    </cacheField>
    <cacheField name="Available budget at the woreda level" numFmtId="0">
      <sharedItems containsNonDate="0" containsString="0" containsBlank="1"/>
    </cacheField>
    <cacheField name="Reason for budget delay" numFmtId="0">
      <sharedItems/>
    </cacheField>
    <cacheField name="Training modules received by the woreda staff " numFmtId="0">
      <sharedItems/>
    </cacheField>
    <cacheField name="Other trainings received" numFmtId="0">
      <sharedItems containsBlank="1"/>
    </cacheField>
    <cacheField name="Training sessions that are conducted adequately" numFmtId="0">
      <sharedItems/>
    </cacheField>
    <cacheField name="Crop Training adequacy (Yes/No)" numFmtId="0">
      <sharedItems count="2">
        <s v="No"/>
        <s v="Yes"/>
      </sharedItems>
    </cacheField>
    <cacheField name="Livestock Training adequacy (Yes/No)" numFmtId="0">
      <sharedItems/>
    </cacheField>
    <cacheField name="Enterpreunership and BDS Training adequacy (Yes/No)" numFmtId="0">
      <sharedItems/>
    </cacheField>
    <cacheField name="Off Farm skill Training adequacy (Yes/No)" numFmtId="0">
      <sharedItems/>
    </cacheField>
    <cacheField name="Financial literacy Training adequacy (Yes/No)" numFmtId="0">
      <sharedItems/>
    </cacheField>
    <cacheField name="Reason for the training sessions not adequately being conducted" numFmtId="0">
      <sharedItems containsBlank="1"/>
    </cacheField>
    <cacheField name="Woreda staff capacity to deliver Livestock training " numFmtId="165">
      <sharedItems containsSemiMixedTypes="0" containsString="0" containsNumber="1" containsInteger="1" minValue="2" maxValue="5"/>
    </cacheField>
    <cacheField name="Woreda staff capacity to deliver crop training " numFmtId="165">
      <sharedItems containsSemiMixedTypes="0" containsString="0" containsNumber="1" containsInteger="1" minValue="2" maxValue="5"/>
    </cacheField>
    <cacheField name="Woreda staff capacity to deliver off-farm training " numFmtId="165">
      <sharedItems containsSemiMixedTypes="0" containsString="0" containsNumber="1" containsInteger="1" minValue="1" maxValue="5"/>
    </cacheField>
    <cacheField name="Woreda staff capacity to deliver enterpreneurship training " numFmtId="165">
      <sharedItems containsSemiMixedTypes="0" containsString="0" containsNumber="1" containsInteger="1" minValue="1" maxValue="5"/>
    </cacheField>
    <cacheField name="Woreda staff capacity to deliver financial literacity" numFmtId="165">
      <sharedItems containsSemiMixedTypes="0" containsString="0" containsNumber="1" containsInteger="1" minValue="0" maxValue="5"/>
    </cacheField>
    <cacheField name="1st Rank of Technical training support" numFmtId="0">
      <sharedItems/>
    </cacheField>
    <cacheField name="2nd Rank of Technical training support" numFmtId="0">
      <sharedItems/>
    </cacheField>
    <cacheField name="3rd Rank of Technical training support" numFmtId="0">
      <sharedItems/>
    </cacheField>
    <cacheField name="4th Rank of Technical training support" numFmtId="0">
      <sharedItems/>
    </cacheField>
    <cacheField name="5th Rank of Technical training support" numFmtId="0">
      <sharedItems/>
    </cacheField>
    <cacheField name="Other techincal training support(s)" numFmtId="0">
      <sharedItems containsBlank="1"/>
    </cacheField>
    <cacheField name="1st Institution providing monitoring and coaching support provided" numFmtId="0">
      <sharedItems/>
    </cacheField>
    <cacheField name="2nd Institution providing monitoring and coaching support provided" numFmtId="0">
      <sharedItems/>
    </cacheField>
    <cacheField name="3rd Institution providing monitoring and coaching support provided" numFmtId="0">
      <sharedItems/>
    </cacheField>
    <cacheField name="4th institution providing monitoring and coaching support " numFmtId="0">
      <sharedItems/>
    </cacheField>
    <cacheField name="Specify other monitoring and coaching support provided" numFmtId="0">
      <sharedItems containsBlank="1"/>
    </cacheField>
    <cacheField name="Available financial service providers in the woreda" numFmtId="0">
      <sharedItems containsBlank="1"/>
    </cacheField>
    <cacheField name="# of bank branches" numFmtId="0">
      <sharedItems containsString="0" containsBlank="1" containsNumber="1" containsInteger="1" minValue="1" maxValue="4"/>
    </cacheField>
    <cacheField name="# of microfinance branches" numFmtId="0">
      <sharedItems containsString="0" containsBlank="1" containsNumber="1" containsInteger="1" minValue="1" maxValue="5"/>
    </cacheField>
    <cacheField name="# of of PaSaCCo" numFmtId="0">
      <sharedItems containsString="0" containsBlank="1" containsNumber="1" containsInteger="1" minValue="2" maxValue="5"/>
    </cacheField>
    <cacheField name="FSP that have agreement with the regional Government to allocate credit to the PSNP clients (Yes/N0)" numFmtId="0">
      <sharedItems containsBlank="1"/>
    </cacheField>
    <cacheField name="Others FSP that have an agreement with gov't" numFmtId="0">
      <sharedItems containsBlank="1"/>
    </cacheField>
    <cacheField name="Financial service provider that allocate loan to PSNP livelihood beneficiaries" numFmtId="0">
      <sharedItems containsBlank="1"/>
    </cacheField>
    <cacheField name="Others (Specify)" numFmtId="0">
      <sharedItems containsString="0" containsBlank="1" containsNumber="1" containsInteger="1" minValue="1" maxValue="1"/>
    </cacheField>
    <cacheField name="Amount of Credit fund allocated" numFmtId="0">
      <sharedItems containsString="0" containsBlank="1" containsNumber="1" containsInteger="1" minValue="0" maxValue="0"/>
    </cacheField>
    <cacheField name="Suggestion to improve the allocation of loanable fun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y G Niang" refreshedDate="44818.505153587961" createdVersion="6" refreshedVersion="6" minRefreshableVersion="3" recordCount="52" xr:uid="{00000000-000A-0000-FFFF-FFFF01000000}">
  <cacheSource type="worksheet">
    <worksheetSource ref="A1:V53" sheet="Mapping of intervention"/>
  </cacheSource>
  <cacheFields count="22">
    <cacheField name="No" numFmtId="0">
      <sharedItems containsString="0" containsBlank="1" containsNumber="1" containsInteger="1" minValue="1" maxValue="16"/>
    </cacheField>
    <cacheField name="Organization" numFmtId="0">
      <sharedItems count="12">
        <s v="Action Against Hunger (AAH)"/>
        <s v="AFAR, BOLARND"/>
        <s v="BoLANRD"/>
        <s v="BoNAR-DRDIP"/>
        <s v="Danish Refugee Council"/>
        <s v="FAO"/>
        <s v="IFAD-World Bank-Ministry of Peace"/>
        <s v="Lowlands Livelihood Resilience Project"/>
        <s v="Mercy Corps"/>
        <s v="OWDA"/>
        <s v="Somali Region Job Creation Commission"/>
        <s v="VSF-Suisse"/>
      </sharedItems>
    </cacheField>
    <cacheField name="Project Title(s)" numFmtId="0">
      <sharedItems/>
    </cacheField>
    <cacheField name="Project Type(s)" numFmtId="0">
      <sharedItems/>
    </cacheField>
    <cacheField name="Project Start Date" numFmtId="14">
      <sharedItems containsSemiMixedTypes="0" containsNonDate="0" containsDate="1" containsString="0" minDate="2016-07-26T00:00:00" maxDate="2022-07-02T00:00:00"/>
    </cacheField>
    <cacheField name="Project End Date " numFmtId="14">
      <sharedItems containsSemiMixedTypes="0" containsNonDate="0" containsDate="1" containsString="0" minDate="2021-06-25T00:00:00" maxDate="2026-01-01T00:00:00"/>
    </cacheField>
    <cacheField name="Project Partner" numFmtId="0">
      <sharedItems/>
    </cacheField>
    <cacheField name="Region" numFmtId="0">
      <sharedItems count="2">
        <s v="Somali"/>
        <s v="Afar"/>
      </sharedItems>
    </cacheField>
    <cacheField name="Woreda(s) the project is able to support" numFmtId="0">
      <sharedItems count="20">
        <s v="Adadle"/>
        <s v="Awash Fanti-ale"/>
        <s v="Berhale"/>
        <s v="Kabribayah"/>
        <s v="Gursum"/>
        <s v="Shinile"/>
        <s v="Kabridahar"/>
        <s v="Erer"/>
        <s v="Kalafo"/>
        <s v="Degahbour"/>
        <s v="Fik"/>
        <s v="Moyale"/>
        <s v="Jarati"/>
        <s v="Hargele"/>
        <s v="Bokh"/>
        <s v="Danot"/>
        <s v=" Berhale"/>
        <s v=" Jarati"/>
        <s v=" Danot" u="1"/>
        <s v=" Adadle" u="1"/>
      </sharedItems>
    </cacheField>
    <cacheField name="Woreda type (BP or BPP)" numFmtId="0">
      <sharedItems/>
    </cacheField>
    <cacheField name="Targeted beneficiary type(s)" numFmtId="0">
      <sharedItems containsMixedTypes="1" containsNumber="1" containsInteger="1" minValue="1164" maxValue="1165"/>
    </cacheField>
    <cacheField name="Capacity to support / partner with PSNP" numFmtId="0">
      <sharedItems/>
    </cacheField>
    <cacheField name="Financial literacy?" numFmtId="0">
      <sharedItems containsString="0" containsBlank="1" containsNumber="1" containsInteger="1" minValue="0" maxValue="1"/>
    </cacheField>
    <cacheField name="Crop prodction training available?" numFmtId="0">
      <sharedItems containsString="0" containsBlank="1" containsNumber="1" containsInteger="1" minValue="0" maxValue="1"/>
    </cacheField>
    <cacheField name="Livestock training available?" numFmtId="0">
      <sharedItems containsString="0" containsBlank="1" containsNumber="1" containsInteger="1" minValue="0" maxValue="1"/>
    </cacheField>
    <cacheField name="Business plan development training?" numFmtId="0">
      <sharedItems containsString="0" containsBlank="1" containsNumber="1" containsInteger="1" minValue="0" maxValue="1"/>
    </cacheField>
    <cacheField name="Market facilitation training?" numFmtId="0">
      <sharedItems containsString="0" containsBlank="1" containsNumber="1" containsInteger="1" minValue="0" maxValue="1"/>
    </cacheField>
    <cacheField name="Livelihood package provision? " numFmtId="0">
      <sharedItems containsString="0" containsBlank="1" containsNumber="1" containsInteger="1" minValue="0" maxValue="1"/>
    </cacheField>
    <cacheField name="Loan access facilitation?" numFmtId="0">
      <sharedItems containsString="0" containsBlank="1" containsNumber="1" containsInteger="1" minValue="0" maxValue="1"/>
    </cacheField>
    <cacheField name="Deadline for your potential support" numFmtId="166">
      <sharedItems containsNonDate="0" containsDate="1" containsString="0" containsBlank="1" minDate="2021-09-25T00:00:00" maxDate="2026-02-02T00:00:00" count="46">
        <m/>
        <d v="2026-01-31T00:00:00"/>
        <d v="2026-02-01T00:00:00"/>
        <d v="2021-09-25T00:00:00"/>
        <d v="2021-09-26T00:00:00"/>
        <d v="2022-12-30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5-10-10T00:00:00"/>
        <d v="2025-10-11T00:00:00"/>
        <d v="2025-10-12T00:00:00"/>
        <d v="2025-10-13T00:00:00"/>
        <d v="2025-10-14T00:00:00"/>
        <d v="2024-10-10T00:00:00"/>
        <d v="2024-10-11T00:00:00"/>
        <d v="2024-10-12T00:00:00"/>
        <d v="2024-10-13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3-04-30T00:00:00"/>
      </sharedItems>
    </cacheField>
    <cacheField name="Documents to share" numFmtId="0">
      <sharedItems containsBlank="1"/>
    </cacheField>
    <cacheField name="Experience to share" numFmtId="0">
      <sharedItems containsBlank="1" longText="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
  <r>
    <n v="1"/>
    <x v="0"/>
    <x v="0"/>
    <n v="17415"/>
    <n v="1200"/>
    <n v="1001699.9682048"/>
    <n v="3"/>
    <n v="400"/>
    <n v="834.74997350400008"/>
    <n v="50.9"/>
    <n v="16.39980301579568"/>
    <n v="0.23428290022565257"/>
    <d v="2021-09-30T00:00:00"/>
    <m/>
    <m/>
    <x v="0"/>
    <s v="not disbursed"/>
    <d v="2022-03-30T00:00:00"/>
    <d v="2022-03-28T00:00:00"/>
    <s v="not disbursed"/>
    <n v="-2"/>
    <s v="on time"/>
    <m/>
    <s v="Agriculture office, Cooperatives, social  and Labour affairs office Livestock office, Microfinance"/>
    <m/>
    <s v="Agriculture office"/>
    <n v="4"/>
    <n v="0.25"/>
    <n v="300"/>
    <n v="5.5"/>
    <s v="Crop Expert, Cooperative Expert, Extension Expert, Livestock Expert"/>
    <n v="4"/>
    <n v="1"/>
    <s v="Agribusiness Development, Cooperative Accountant, Cooperative Promoter, Monitoring and Evaluation Officer"/>
    <m/>
    <s v="Yes"/>
    <m/>
    <s v="Staffs incentives and motivation"/>
    <s v="Motorbike, Office Furniture, Stationary"/>
    <x v="0"/>
    <s v="No"/>
    <s v="No"/>
    <m/>
    <s v="No"/>
    <s v="The livelihood woreda capacity building budget not allocated"/>
    <m/>
    <s v="The budget not disbursed from the region"/>
    <s v="Crop Training, Entrepreneurship and Business Development Training, Financial Literacy Training, Livestock Training, Off-farm Skills Training"/>
    <m/>
    <s v="Livestock Training"/>
    <x v="0"/>
    <s v="Yes"/>
    <s v="No"/>
    <s v="No"/>
    <s v="No"/>
    <s v="limited time of training, trainers limited capacity and experience"/>
    <n v="5"/>
    <n v="2"/>
    <n v="4"/>
    <n v="3"/>
    <n v="1"/>
    <s v="Livestock Training"/>
    <s v="Off Farm Skill Training"/>
    <s v="Entrepreneurship training"/>
    <s v="Crop Training"/>
    <s v="Other(Specify)"/>
    <s v="Wage employment facilitation training"/>
    <s v="Agriculture_x000a_office"/>
    <s v="Livestock office"/>
    <s v="Cooperative and social and labour"/>
    <s v="Others ( Specify)"/>
    <s v="No office"/>
    <s v="Microfinance"/>
    <m/>
    <n v="1"/>
    <m/>
    <s v="No"/>
    <m/>
    <m/>
    <m/>
    <m/>
    <s v="The memorandum of understanding need to signed and the credit fund should be allocated"/>
  </r>
  <r>
    <n v="2"/>
    <x v="1"/>
    <x v="1"/>
    <n v="32978"/>
    <n v="2118"/>
    <n v="2273143.4999205749"/>
    <n v="6"/>
    <n v="353"/>
    <n v="1073.2499999624999"/>
    <n v="50.9"/>
    <n v="21.085461688850685"/>
    <n v="0.30122088126929553"/>
    <d v="2021-09-30T00:00:00"/>
    <m/>
    <m/>
    <x v="0"/>
    <s v="not disbursed"/>
    <d v="2022-03-30T00:00:00"/>
    <d v="2022-03-28T00:00:00"/>
    <s v="not disbursed"/>
    <n v="-2"/>
    <s v="on time"/>
    <m/>
    <s v="Agriculture office, Cooperatives, social  and Labour affairs office Livestock office, Microfinance"/>
    <m/>
    <s v="Agriculture office"/>
    <n v="2"/>
    <n v="0.25"/>
    <n v="1059"/>
    <n v="1.5580736543909348"/>
    <s v="Crop Expert, Extension Expert"/>
    <n v="0"/>
    <n v="0"/>
    <m/>
    <s v="Agribusiness Development, Cooperative Accountant, Cooperative Promoter, Monitoring and Evaluation Officer"/>
    <s v="No"/>
    <s v="The contract staffs left their jobs and there is no replacement"/>
    <s v="Hire the contract staffs and assign staffs for the program from the government"/>
    <s v="Motorbike, Office Furniture, Stationary"/>
    <x v="1"/>
    <s v="No"/>
    <s v="Yes"/>
    <s v="The worda has 8 kebeles . Which makes difficult to travel and provide support to kebeles"/>
    <s v="No"/>
    <s v="No woreda livelihood capacity building budget allocated for the woreda from the region in this budget year"/>
    <m/>
    <s v="The region not allocated woreda livelihood budget for the woreda"/>
    <s v="Crop Training, Financial Literacy Training, Livestock Training ,Off-farm Skills Training"/>
    <m/>
    <s v="Crop Training"/>
    <x v="1"/>
    <s v="No"/>
    <s v="No"/>
    <s v="No"/>
    <s v="No"/>
    <s v="Short training dates, some of the trainings lumped with other training and the capacity of trainers"/>
    <n v="4"/>
    <n v="5"/>
    <n v="3"/>
    <n v="2"/>
    <n v="0"/>
    <s v="Crop Training"/>
    <s v="Livestock Training"/>
    <s v="Off Farm Skill Training"/>
    <s v="Entrepreneurship training"/>
    <s v="Other(Specify)"/>
    <m/>
    <s v="Agriculture_x000a_office"/>
    <s v="Livestock office"/>
    <s v="Cooperative and social and labour"/>
    <s v="Others ( Specify)"/>
    <m/>
    <s v="Bank, Microfinance"/>
    <n v="4"/>
    <n v="2"/>
    <m/>
    <s v="No"/>
    <m/>
    <s v="Others (Specify)"/>
    <n v="1"/>
    <n v="0"/>
    <s v="The woreda need to agree with the FSPs to allocate loan fund"/>
  </r>
  <r>
    <n v="3"/>
    <x v="0"/>
    <x v="2"/>
    <n v="19438"/>
    <n v="1200"/>
    <n v="1001699.9682048"/>
    <n v="4"/>
    <n v="300"/>
    <n v="834.74997350400008"/>
    <n v="50.9"/>
    <n v="16.39980301579568"/>
    <n v="0.23428290022565257"/>
    <d v="2021-09-30T00:00:00"/>
    <m/>
    <m/>
    <x v="0"/>
    <s v="not disbursed"/>
    <d v="2022-03-30T00:00:00"/>
    <d v="2022-03-28T00:00:00"/>
    <s v="not disbursed"/>
    <n v="-2"/>
    <s v="on time"/>
    <m/>
    <s v="Agriculture office, Livestock office Microfinance"/>
    <m/>
    <s v="Agriculture office"/>
    <n v="4"/>
    <n v="0.25"/>
    <n v="300"/>
    <n v="5.5"/>
    <s v="Crop Expert, Cooperative Expert, Extension Expert, Livestock Expert"/>
    <n v="4"/>
    <n v="1"/>
    <s v="Agribusiness Development, Cooperative Accountant, Cooperative Promoter, Monitoring and Evaluation Officer"/>
    <m/>
    <s v="Yes"/>
    <m/>
    <m/>
    <s v="Motorbike, Office Furniture, Stationary"/>
    <x v="1"/>
    <s v="No"/>
    <s v="No"/>
    <s v="The distance between the woreda center and kebels is very far"/>
    <s v="No"/>
    <s v="The woreda capacity building budget not allocated for the woreda for this physical year"/>
    <m/>
    <s v="The budget delayed from the region"/>
    <s v="Crop Training Entrepreneurship and Business Development Training Financial Literacy Training Livestock Training Off-farm Skills Training"/>
    <m/>
    <s v="Livestock Training, Off-farm Skills Training"/>
    <x v="0"/>
    <s v="Yes"/>
    <s v="No"/>
    <s v="Yes"/>
    <s v="No"/>
    <s v="Short training days, no refresher training, and the trainers not well acquainted with the subject"/>
    <n v="5"/>
    <n v="3"/>
    <n v="4"/>
    <n v="2"/>
    <n v="0"/>
    <s v="Livestock Training"/>
    <s v="Off Farm Skill Training"/>
    <s v="Crop Training"/>
    <s v="Entrepreneurship training"/>
    <s v="Other(Specify)"/>
    <m/>
    <s v="Agriculture_x000a_office"/>
    <s v="Livestock office"/>
    <s v="Cooperative and social and labour"/>
    <s v="Others ( Specify)"/>
    <m/>
    <s v="Microfinance"/>
    <m/>
    <n v="1"/>
    <m/>
    <s v="No"/>
    <s v=" "/>
    <s v="Others (Specify)"/>
    <n v="1"/>
    <n v="0"/>
    <s v="No credit fund allocated. The woreda need to facilitate the allocation of credit fund for PSNP beneficiaries"/>
  </r>
  <r>
    <n v="4"/>
    <x v="2"/>
    <x v="3"/>
    <n v="24192"/>
    <n v="1800"/>
    <n v="1502549.9523072001"/>
    <n v="4"/>
    <n v="450"/>
    <n v="834.74997350400008"/>
    <n v="50.9"/>
    <n v="16.39980301579568"/>
    <n v="0.23428290022565257"/>
    <d v="2021-09-30T00:00:00"/>
    <m/>
    <m/>
    <x v="0"/>
    <s v="not disbursed"/>
    <d v="2022-03-30T00:00:00"/>
    <d v="2022-03-28T00:00:00"/>
    <s v="not disbursed"/>
    <n v="-2"/>
    <s v="on time"/>
    <m/>
    <s v="Agriculture office, Cooperatives, social  and Labour affairs office Livestock office, Microfinance"/>
    <m/>
    <s v="Agriculture office"/>
    <n v="4"/>
    <n v="0.25"/>
    <n v="450"/>
    <n v="3.6666666666666665"/>
    <s v="Crop Expert, Cooperative Expert, Extension Expert, Livestock Expert"/>
    <n v="4"/>
    <n v="1"/>
    <s v="Agribusiness Development, Cooperative Accountant, Cooperative Promoter, Monitoring and Evaluation Officer"/>
    <m/>
    <s v="Yes"/>
    <m/>
    <s v="Professional incentives, capacity building and availing motor bike for the livelihood component"/>
    <s v="Office Furniture, Stationary"/>
    <x v="1"/>
    <s v="No"/>
    <s v="No"/>
    <s v="The physical resources support provided only by PSNP and the allocation is not adequate as the kebeles are far from the woreda"/>
    <s v="No"/>
    <s v="The woreda livelihood capacity building budget not allocated from the region for this year"/>
    <m/>
    <s v="The region did not disburse the budget to the woreda"/>
    <s v="Crop Training, Entrepreneurship and Business Development Training, Financial Literacy Training, Livestock Training"/>
    <m/>
    <s v="Crop Training, Entrepreneurship and Business Development Training, Financial Literacy Training, Livestock Training"/>
    <x v="1"/>
    <s v="Yes"/>
    <s v="Yes"/>
    <s v="No"/>
    <s v="Yes"/>
    <s v="Wage employment facilitation training not provided"/>
    <n v="3"/>
    <n v="5"/>
    <n v="2"/>
    <n v="4"/>
    <n v="0"/>
    <s v="Crop Training"/>
    <s v="Entrepreneurship training"/>
    <s v="Livestock Training"/>
    <s v="Off Farm Skill Training"/>
    <s v="Other(Specify)"/>
    <m/>
    <s v="Agriculture_x000a_office"/>
    <s v="Livestock office"/>
    <s v="Cooperative and social and labour"/>
    <s v="Others ( Specify)"/>
    <m/>
    <s v="Bank, Microfinance"/>
    <n v="2"/>
    <n v="1"/>
    <m/>
    <s v="No"/>
    <s v="No agreement signe"/>
    <m/>
    <m/>
    <m/>
    <s v="The region and woreda to facilitate Signing of the agreement and allocate credit fund for livelihood clients"/>
  </r>
  <r>
    <n v="5"/>
    <x v="1"/>
    <x v="4"/>
    <n v="23520"/>
    <n v="1794"/>
    <n v="1497541.4524661761"/>
    <n v="6"/>
    <n v="299"/>
    <n v="834.74997350400008"/>
    <n v="50.9"/>
    <n v="16.39980301579568"/>
    <n v="0.23428290022565257"/>
    <d v="2021-09-30T00:00:00"/>
    <m/>
    <m/>
    <x v="0"/>
    <s v="not disbursed"/>
    <d v="2022-03-30T00:00:00"/>
    <d v="2022-03-28T00:00:00"/>
    <s v="not disbursed"/>
    <n v="-2"/>
    <s v="on time"/>
    <m/>
    <s v="Agriculture office, Cooperatives, social  and Labour affairs office Livestock office, Microfinance"/>
    <m/>
    <s v="Agriculture office"/>
    <n v="3"/>
    <n v="0.25"/>
    <n v="598"/>
    <n v="2.7591973244147154"/>
    <s v="Crop Expert, Cooperative Expert, Extension Expert"/>
    <n v="4"/>
    <n v="1"/>
    <s v="Agribusiness Development, Cooperative Accountant, Cooperative Promoter, Monitoring and Evaluation Officer"/>
    <m/>
    <s v="Yes"/>
    <m/>
    <m/>
    <s v="Office Furniture, Stationary"/>
    <x v="1"/>
    <s v="Yes"/>
    <s v="Yes"/>
    <s v="The motor bike is not adequate to travel and support kebeles"/>
    <s v="No"/>
    <s v="No woreda livelihood capacity building budget allocated by the region this year"/>
    <m/>
    <s v="The region not disbursed the capacity building budget"/>
    <s v="Entrepreneurship and Business Development Training, Financial Literacy Training, Other"/>
    <s v="Program implementation manual"/>
    <s v="Entrepreneurship and Business Development Training, Financial Literacy Training"/>
    <x v="0"/>
    <s v="No"/>
    <s v="Yes"/>
    <s v="No"/>
    <s v="Yes"/>
    <s v="Limited time and capacity"/>
    <n v="4"/>
    <n v="2"/>
    <n v="3"/>
    <n v="5"/>
    <n v="0"/>
    <s v="Entrepreneurship training"/>
    <s v="Livestock Training"/>
    <s v="Crop Training"/>
    <s v="Off Farm Skill Training"/>
    <s v="Other(Specify)"/>
    <m/>
    <s v="Agriculture_x000a_office"/>
    <s v="Livestock office"/>
    <s v="Cooperative and social and labour"/>
    <s v="Others ( Specify)"/>
    <m/>
    <s v="Bank, Microfinance"/>
    <n v="1"/>
    <n v="1"/>
    <m/>
    <s v="Others (Specify)"/>
    <s v="No agreement signed"/>
    <s v="Others (Specify)"/>
    <n v="1"/>
    <n v="0"/>
    <s v="facilitate signing agreement and allocate credit fund"/>
  </r>
  <r>
    <n v="6"/>
    <x v="3"/>
    <x v="5"/>
    <n v="27462"/>
    <n v="1200"/>
    <n v="1001699.9682048"/>
    <n v="4"/>
    <n v="300"/>
    <n v="834.74997350400008"/>
    <n v="50.9"/>
    <n v="16.39980301579568"/>
    <n v="0.23428290022565257"/>
    <d v="2021-09-30T00:00:00"/>
    <m/>
    <m/>
    <x v="0"/>
    <s v="not disbursed"/>
    <d v="2022-03-30T00:00:00"/>
    <d v="2022-03-28T00:00:00"/>
    <s v="not disbursed"/>
    <n v="-2"/>
    <s v="on time"/>
    <m/>
    <s v="Agriculture office, Cooperatives, social  and Labour affairs office Livestock office, Microfinance"/>
    <m/>
    <s v="Agriculture office"/>
    <n v="4"/>
    <n v="0.25"/>
    <n v="300"/>
    <n v="5.5"/>
    <s v="Crop Expert, Cooperative Expert, Extension Expert, Livestock Expert"/>
    <n v="4"/>
    <n v="1"/>
    <s v="Agribusiness Development, Cooperative Accountant, Cooperative Promoter, Monitoring and Evaluation Officer"/>
    <m/>
    <s v="Yes"/>
    <m/>
    <m/>
    <s v="Motorbike, Office Furniture, Stationary, Other(Specify)"/>
    <x v="1"/>
    <s v="No"/>
    <s v="Yes"/>
    <m/>
    <s v="No"/>
    <s v="No woreda livelihood capacity building budget allocated from the region for this physical year"/>
    <m/>
    <s v="The budget not allocated"/>
    <s v="Crop Training, Entrepreneurship and Business Development Training, Financial Literacy Training, Livestock Training, Off-farm Skills Training"/>
    <m/>
    <s v="Crop Training, Entrepreneurship and Business Development Training, Livestock Training"/>
    <x v="1"/>
    <s v="Yes"/>
    <s v="Yes"/>
    <s v="No"/>
    <s v="No"/>
    <s v="Limited time and capacity"/>
    <n v="2"/>
    <n v="3"/>
    <n v="1"/>
    <n v="4"/>
    <n v="5"/>
    <s v="Other(Specify)"/>
    <s v="Entrepreneurship training"/>
    <s v="Crop Training"/>
    <s v="Off Farm Skill Training"/>
    <s v="Livestock Training"/>
    <s v="Financial literacy"/>
    <s v="Agriculture_x000a_office"/>
    <s v="Livestock office"/>
    <s v="Cooperative and social and labour"/>
    <s v="Others ( Specify)"/>
    <m/>
    <m/>
    <m/>
    <m/>
    <m/>
    <m/>
    <m/>
    <m/>
    <m/>
    <m/>
    <s v="No bank and microfinance operating in the woreda . Without FSPs it is impossible to allocate credit fund ."/>
  </r>
  <r>
    <n v="7"/>
    <x v="3"/>
    <x v="6"/>
    <n v="32177"/>
    <n v="1300"/>
    <n v="1085174.9655552001"/>
    <n v="5"/>
    <n v="260"/>
    <n v="834.74997350400008"/>
    <n v="50.9"/>
    <n v="16.39980301579568"/>
    <n v="0.23428290022565257"/>
    <d v="2021-09-30T00:00:00"/>
    <m/>
    <m/>
    <x v="0"/>
    <s v="not disbursed"/>
    <d v="2022-03-30T00:00:00"/>
    <d v="2022-03-28T00:00:00"/>
    <s v="not disbursed"/>
    <n v="-2"/>
    <s v="on time"/>
    <m/>
    <s v="Agriculture office, Cooperatives, social  and Labour affairs office Livestock office, Microfinance"/>
    <m/>
    <s v="Agriculture office"/>
    <n v="2"/>
    <n v="0.25"/>
    <n v="650"/>
    <n v="2.5384615384615383"/>
    <s v="Cooperative Expert, Extension Expert"/>
    <n v="3"/>
    <n v="0.75"/>
    <s v="Agribusiness Development, Cooperative Accountant, Cooperative Promoter"/>
    <s v="Monitoring and Evaluation officer"/>
    <s v="Yes"/>
    <m/>
    <m/>
    <s v="Office Furniture, Stationary"/>
    <x v="1"/>
    <s v="Yes"/>
    <s v="Yes"/>
    <m/>
    <s v="No"/>
    <m/>
    <m/>
    <s v="The woreda livelihood capacity building budget not allocated from the region"/>
    <s v="Crop Training, Entrepreneurship and Business Development Training, Financial Literacy Training, Livestock Training, Off-farm Skills Training"/>
    <m/>
    <s v="Crop Training, Entrepreneurship and Business Development Training, Financial Literacy Training, Livestock Training"/>
    <x v="1"/>
    <s v="Yes"/>
    <s v="Yes"/>
    <s v="No"/>
    <s v="Yes"/>
    <s v="the training budget is not adequate, the time of the training is short"/>
    <n v="4"/>
    <n v="5"/>
    <n v="3"/>
    <n v="2"/>
    <n v="1"/>
    <s v="Crop Training"/>
    <s v="Livestock Training"/>
    <s v="Off Farm Skill Training"/>
    <s v="Entrepreneurship training"/>
    <s v="Other(Specify)"/>
    <s v="Financial literacy training"/>
    <s v="Agriculture_x000a_office"/>
    <s v="Livestock office"/>
    <s v="Cooperative and social and labour"/>
    <s v="Others ( Specify)"/>
    <m/>
    <s v="Bank, Microfinance, Pastoral saving and credit cooperatives (PaSaCCo)"/>
    <n v="1"/>
    <n v="1"/>
    <n v="4"/>
    <m/>
    <m/>
    <m/>
    <m/>
    <m/>
    <s v="The region and woreda facilitate signing the agreement and allocation of credit fund"/>
  </r>
  <r>
    <n v="8"/>
    <x v="4"/>
    <x v="7"/>
    <n v="30875"/>
    <n v="1200"/>
    <n v="1001699.9682048"/>
    <n v="4"/>
    <n v="300"/>
    <n v="834.74997350400008"/>
    <n v="50.9"/>
    <n v="16.39980301579568"/>
    <n v="0.23428290022565257"/>
    <d v="2021-09-30T00:00:00"/>
    <m/>
    <m/>
    <x v="0"/>
    <s v="not disbursed"/>
    <d v="2022-03-30T00:00:00"/>
    <d v="2022-03-28T00:00:00"/>
    <s v="not disbursed"/>
    <n v="-2"/>
    <s v="on time"/>
    <m/>
    <s v="Agriculture office, Cooperatives, social  and Labour affairs office Livestock office, Microfinance"/>
    <m/>
    <s v="Agriculture office"/>
    <n v="3"/>
    <n v="0.25"/>
    <n v="400"/>
    <n v="4.125"/>
    <s v="Crop Expert, Cooperative Expert, Extension Expert"/>
    <n v="4"/>
    <n v="1"/>
    <s v="Agribusiness Development, Cooperative Accountant, Cooperative Promoter, Monitoring and Evaluation Officer"/>
    <m/>
    <s v="Yes"/>
    <m/>
    <m/>
    <s v="Motorbike, Office Furniture, Stationary"/>
    <x v="1"/>
    <s v="No"/>
    <s v="No"/>
    <m/>
    <s v="No"/>
    <s v="The woreda not received livelihood woreda capacity building budget"/>
    <m/>
    <s v="It is delayed from the region"/>
    <s v="Crop Training, Entrepreneurship and Business Development Training, Financial Literacy Training, Livestock Training, Off-farm Skills Training"/>
    <m/>
    <s v="Crop Training, Livestock Training, Off-farm Skills Training"/>
    <x v="1"/>
    <s v="Yes"/>
    <s v="No"/>
    <s v="Yes"/>
    <s v="No"/>
    <s v="Due to the budget shortage and capacity of the trainers"/>
    <n v="4"/>
    <n v="5"/>
    <n v="3"/>
    <n v="2"/>
    <n v="1"/>
    <s v="Crop Training"/>
    <s v="Livestock Training"/>
    <s v="Off Farm Skill Training"/>
    <s v="Other(Specify)"/>
    <s v="Entrepreneurship training"/>
    <s v="Financial literacy"/>
    <s v="Agriculture_x000a_office"/>
    <s v="Livestock office"/>
    <s v="Cooperative and social and labour"/>
    <s v="Others ( Specify)"/>
    <m/>
    <s v="Bank, Microfinance"/>
    <n v="1"/>
    <n v="1"/>
    <m/>
    <m/>
    <m/>
    <m/>
    <m/>
    <m/>
    <s v="There is no credit fund allocated for livelihood beneficiaries . Facilitate signing an agreement and allocate credit fund"/>
  </r>
  <r>
    <n v="9"/>
    <x v="5"/>
    <x v="8"/>
    <n v="38402"/>
    <n v="1600"/>
    <n v="1335599.9576064001"/>
    <n v="6"/>
    <n v="266.66666666666669"/>
    <n v="834.74997350400008"/>
    <n v="50.9"/>
    <n v="16.39980301579568"/>
    <n v="0.23428290022565257"/>
    <d v="2021-09-30T00:00:00"/>
    <m/>
    <m/>
    <x v="0"/>
    <s v="not disbursed"/>
    <d v="2022-03-30T00:00:00"/>
    <d v="2022-03-28T00:00:00"/>
    <s v="not disbursed"/>
    <n v="-2"/>
    <s v="on time"/>
    <m/>
    <s v="Agriculture office, Cooperatives, social  and Labour affairs office Livestock office, Microfinance"/>
    <m/>
    <s v="Agriculture office"/>
    <n v="2"/>
    <n v="0.25"/>
    <n v="800"/>
    <n v="2.0625"/>
    <s v="Extension Expert, Livestock Expert"/>
    <n v="4"/>
    <n v="1"/>
    <s v="Agribusiness Development, Cooperative Accountant, Cooperative Promoter, Monitoring and Evaluation Officer"/>
    <m/>
    <s v="Yes"/>
    <m/>
    <m/>
    <s v="Motorbike, Office Furniture, Stationary"/>
    <x v="1"/>
    <s v="No"/>
    <s v="Yes"/>
    <m/>
    <s v="No"/>
    <s v="The woreda has 53 kebeles"/>
    <m/>
    <s v="The woreda livelihood capacity building budget not transferred from the region"/>
    <s v="Crop Training, Entrepreneurship and Business Development Training, Financial Literacy Training, Livestock Training, Off-farm Skills Training"/>
    <m/>
    <s v="Entrepreneurship and Business Development Training"/>
    <x v="0"/>
    <s v="No"/>
    <s v="Yes"/>
    <s v="No"/>
    <s v="No"/>
    <s v="Budget not adequate"/>
    <n v="3"/>
    <n v="4"/>
    <n v="2"/>
    <n v="5"/>
    <n v="1"/>
    <s v="Entrepreneurship training"/>
    <s v="Crop Training"/>
    <s v="Livestock Training"/>
    <s v="Off Farm Skill Training"/>
    <s v="Other(Specify)"/>
    <s v="Financial literacy training"/>
    <s v="Agriculture_x000a_office"/>
    <s v="Livestock office"/>
    <s v="Cooperative and social and labour"/>
    <s v="Others ( Specify)"/>
    <m/>
    <s v="Bank, Microfinance"/>
    <n v="3"/>
    <n v="1"/>
    <m/>
    <m/>
    <m/>
    <m/>
    <m/>
    <m/>
    <s v="No credit fund allocated in the woreda. Facilitate loan fund allocation  and agreement signing"/>
  </r>
  <r>
    <n v="10"/>
    <x v="6"/>
    <x v="9"/>
    <n v="24250"/>
    <n v="1600"/>
    <n v="1335599.9576064001"/>
    <n v="5"/>
    <n v="320"/>
    <n v="834.74997350400008"/>
    <n v="50.9"/>
    <n v="16.39980301579568"/>
    <n v="0.23428290022565257"/>
    <d v="2021-09-30T00:00:00"/>
    <m/>
    <m/>
    <x v="0"/>
    <s v="not disbursed"/>
    <d v="2022-03-30T00:00:00"/>
    <d v="2022-03-28T00:00:00"/>
    <s v="not disbursed"/>
    <n v="-2"/>
    <s v="on time"/>
    <m/>
    <s v="Agriculture office, Cooperatives, social  and Labour affairs office Livestock office, Microfinance Other ( Specify)"/>
    <s v="Women and children affairs"/>
    <s v="Agriculture office"/>
    <n v="0"/>
    <n v="0"/>
    <n v="0"/>
    <n v="0"/>
    <m/>
    <n v="4"/>
    <n v="1"/>
    <s v="Agribusiness Development, Cooperative Accountant, Cooperative Promoter, Monitoring and Evaluation Officer"/>
    <m/>
    <s v="No"/>
    <s v="Regular staffs not assigned for the livelihood component"/>
    <s v="Assign staffs from the government regular staffs , incentives for staffs"/>
    <s v="Motorbike, Office Furniture, Stationary"/>
    <x v="1"/>
    <s v="Yes"/>
    <s v="Yes"/>
    <m/>
    <s v="No"/>
    <s v="No woreda livelihood capacity building budget transferred from the region to the woreda"/>
    <m/>
    <s v="The capacity building budget transferred from the region"/>
    <s v="Crop Training, Entrepreneurship and Business Development Training, Financial Literacy Training, Livestock Training, Off-farm Skills Training"/>
    <m/>
    <s v="Crop Training"/>
    <x v="1"/>
    <s v="No"/>
    <s v="No"/>
    <s v="No"/>
    <s v="No"/>
    <s v="The capacity building budget not transferred from the region"/>
    <n v="4"/>
    <n v="5"/>
    <n v="3"/>
    <n v="2"/>
    <n v="0"/>
    <s v="Crop Training"/>
    <s v="Livestock Training"/>
    <s v="Off Farm Skill Training"/>
    <s v="Entrepreneurship training"/>
    <s v="Other(Specify)"/>
    <m/>
    <s v="Agriculture_x000a_office"/>
    <s v="Livestock office"/>
    <s v="Cooperative and social and labour"/>
    <s v="Others ( Specify)"/>
    <m/>
    <s v="Bank, Microfinance, Pastoral saving and credit cooperatives (PaSaCCo)"/>
    <n v="1"/>
    <n v="1"/>
    <n v="5"/>
    <m/>
    <m/>
    <m/>
    <m/>
    <m/>
    <s v="Sign agreement between gov offices and FSPs and allocate credit fund"/>
  </r>
  <r>
    <n v="11"/>
    <x v="7"/>
    <x v="10"/>
    <n v="24668"/>
    <n v="1500"/>
    <n v="1252124.960256"/>
    <n v="6"/>
    <n v="250"/>
    <n v="834.74997350400008"/>
    <n v="50.9"/>
    <n v="16.39980301579568"/>
    <n v="0.23428290022565257"/>
    <d v="2021-09-30T00:00:00"/>
    <m/>
    <m/>
    <x v="0"/>
    <s v="not disbursed"/>
    <d v="2022-03-30T00:00:00"/>
    <d v="2022-03-28T00:00:00"/>
    <s v="not disbursed"/>
    <n v="-2"/>
    <s v="on time"/>
    <m/>
    <s v="Agriculture office, Cooperatives, social  and Labour affairs office Livestock office, Microfinance"/>
    <m/>
    <s v="Agriculture office"/>
    <n v="2"/>
    <s v="0-25%"/>
    <n v="750"/>
    <n v="2.2000000000000002"/>
    <s v="Crop Expert, Extension Expert"/>
    <n v="3"/>
    <n v="0.75"/>
    <s v="Agribusiness Development, Cooperative Promoter, Monitoring and Evaluation Officer"/>
    <s v="Cooperative accountant "/>
    <s v="Yes"/>
    <m/>
    <s v="Capacity building for livelihood staffs, salary harmonization  and availing adequate physical resource"/>
    <s v="Motorbike, Stationary, Other"/>
    <x v="1"/>
    <s v="No"/>
    <s v="Yes"/>
    <m/>
    <s v="No"/>
    <s v="No livelihood capacity building budget allocated"/>
    <m/>
    <s v="The budget not transferred from the region"/>
    <s v="Crop Training, Entrepreneurship and Business Development Training, Financial Literacy Training, Livestock Training, Off-farm Skills Training"/>
    <m/>
    <s v="Off-farm Skills Training"/>
    <x v="0"/>
    <s v="No"/>
    <s v="No"/>
    <s v="Yes"/>
    <s v="No"/>
    <s v="The livelihood capacity building budget not transferred from the region"/>
    <n v="2"/>
    <n v="4"/>
    <n v="5"/>
    <n v="3"/>
    <n v="0"/>
    <s v="Off Farm Skill Training"/>
    <s v="Crop Training"/>
    <s v="Entrepreneurship training"/>
    <s v="Livestock Training"/>
    <s v="Other(Specify)"/>
    <m/>
    <s v="Agriculture_x000a_office"/>
    <s v="Cooperative and social and labour"/>
    <s v="Livestock office"/>
    <s v="Others ( Specify)"/>
    <m/>
    <s v="Bank, Microfinance"/>
    <n v="1"/>
    <n v="2"/>
    <m/>
    <m/>
    <m/>
    <m/>
    <m/>
    <m/>
    <s v="Credit fund allocation , monitoring and follow up  by the region and woreda"/>
  </r>
  <r>
    <n v="12"/>
    <x v="8"/>
    <x v="11"/>
    <n v="19590"/>
    <n v="1200"/>
    <n v="1001699.9682048"/>
    <n v="4"/>
    <n v="300"/>
    <n v="834.74997350400008"/>
    <n v="50.9"/>
    <n v="16.39980301579568"/>
    <n v="0.23428290022565257"/>
    <d v="2021-09-30T00:00:00"/>
    <m/>
    <m/>
    <x v="0"/>
    <s v="not disbursed"/>
    <d v="2022-03-30T00:00:00"/>
    <d v="2022-03-28T00:00:00"/>
    <s v="not disbursed"/>
    <n v="-2"/>
    <s v="on time"/>
    <m/>
    <s v="Agriculture office, Cooperatives, social  and Labour affairs office Livestock office, Microfinance"/>
    <m/>
    <s v="Agriculture office"/>
    <n v="0"/>
    <m/>
    <e v="#DIV/0!"/>
    <n v="0"/>
    <m/>
    <n v="4"/>
    <n v="1"/>
    <s v="Agribusiness Development, Cooperative Accountant, Cooperative Promoter, Monitoring and Evaluation Officer"/>
    <m/>
    <s v="No"/>
    <s v="Regular staffs not assigned"/>
    <s v="Assign from the regular staffs to support livelihoods , capacity building support for the livelihood staffs and incentives"/>
    <s v="Motorbike, Office Furniture, Stationary"/>
    <x v="1"/>
    <s v="Yes"/>
    <s v="No"/>
    <m/>
    <s v="No"/>
    <s v="The woreda capacity building budget not allocated for livelihoods"/>
    <m/>
    <s v="Delayed from the region"/>
    <s v="Crop Training, Entrepreneurship and Business Development Training, Financial Literacy Training, Livestock Training, Off-farm Skills Training"/>
    <m/>
    <s v="Crop Training, Entrepreneurship and Business Development Training, Financial Literacy Training, Livestock Training, Off-farm Skills Training"/>
    <x v="1"/>
    <s v="Yes"/>
    <s v="Yes"/>
    <s v="Yes"/>
    <s v="Yes"/>
    <m/>
    <n v="3"/>
    <n v="5"/>
    <n v="2"/>
    <n v="1"/>
    <n v="4"/>
    <s v="Crop Training"/>
    <s v="Other(Specify)"/>
    <s v="Livestock Training"/>
    <s v="Entrepreneurship training"/>
    <s v="Off Farm Skill Training"/>
    <s v="Financial literacy"/>
    <s v="Agriculture_x000a_office"/>
    <s v="Livestock office"/>
    <s v="Cooperative and social and labour"/>
    <s v="Others ( Specify)"/>
    <m/>
    <s v="Bank, Microfinance, Pastoral saving and credit cooperatives (PaSaCCo)"/>
    <n v="1"/>
    <n v="5"/>
    <n v="2"/>
    <m/>
    <m/>
    <m/>
    <m/>
    <m/>
    <s v="Sign agreement with FSPs , monitoring and follow up the progress"/>
  </r>
  <r>
    <n v="13"/>
    <x v="4"/>
    <x v="12"/>
    <n v="21424"/>
    <n v="1200"/>
    <n v="1001699.9682048"/>
    <n v="5"/>
    <n v="240"/>
    <n v="834.74997350400008"/>
    <n v="50.9"/>
    <n v="16.39980301579568"/>
    <n v="0.23428290022565257"/>
    <d v="2021-09-30T00:00:00"/>
    <m/>
    <m/>
    <x v="0"/>
    <s v="not disbursed"/>
    <d v="2022-03-30T00:00:00"/>
    <d v="2022-03-28T00:00:00"/>
    <s v="not disbursed"/>
    <n v="-2"/>
    <s v="on time"/>
    <m/>
    <s v="Agriculture office, Cooperatives, social  and Labour affairs office Livestock office, Microfinance"/>
    <m/>
    <s v="Agriculture office"/>
    <n v="4"/>
    <s v="0-25%"/>
    <n v="300"/>
    <n v="5.5"/>
    <s v="Crop Expert, Cooperative Expert, Extension Expert, Livestock Expert"/>
    <n v="4"/>
    <n v="1"/>
    <s v="Agribusiness Development, Cooperative Accountant, Cooperative Promoter, Monitoring and Evaluation Officer"/>
    <m/>
    <s v="Yes"/>
    <m/>
    <m/>
    <s v="Motorbike, Office Furniture, Stationary"/>
    <x v="1"/>
    <s v="Yes"/>
    <s v="Yes"/>
    <m/>
    <s v="No"/>
    <s v="There is no budget allocated for livelihoods and hence not adequate"/>
    <m/>
    <s v="The budget not transferred from the region"/>
    <s v="Crop Training, Entrepreneurship and Business Development Training, Financial Literacy Training, Livestock Training, Off-farm Skills Training"/>
    <m/>
    <s v="Crop Training, Entrepreneurship and Business Development Training, Financial Literacy Training, Livestock Training, Off-farm Skills Training"/>
    <x v="1"/>
    <s v="Yes"/>
    <s v="Yes"/>
    <s v="Yes"/>
    <s v="Yes"/>
    <m/>
    <n v="4"/>
    <n v="2"/>
    <n v="3"/>
    <n v="5"/>
    <n v="0"/>
    <s v="Entrepreneurship training"/>
    <s v="Livestock Training"/>
    <s v="Off Farm Skill Training"/>
    <s v="Crop Training"/>
    <s v="Other(Specify)"/>
    <m/>
    <s v="Agriculture_x000a_office"/>
    <s v="Livestock office"/>
    <s v="Cooperative and social and labour"/>
    <s v="Others ( Specify)"/>
    <m/>
    <s v="Bank, Microfinance"/>
    <n v="1"/>
    <n v="2"/>
    <m/>
    <m/>
    <m/>
    <m/>
    <m/>
    <m/>
    <s v="Discussion between the woreda and the region"/>
  </r>
  <r>
    <n v="14"/>
    <x v="6"/>
    <x v="13"/>
    <n v="24990"/>
    <n v="1500"/>
    <n v="1252124.960256"/>
    <n v="5"/>
    <n v="300"/>
    <n v="834.74997350400008"/>
    <n v="50.9"/>
    <n v="16.39980301579568"/>
    <n v="0.23428290022565257"/>
    <d v="2021-09-30T00:00:00"/>
    <m/>
    <m/>
    <x v="0"/>
    <s v="not disbursed"/>
    <d v="2022-03-30T00:00:00"/>
    <d v="2022-03-28T00:00:00"/>
    <s v="not disbursed"/>
    <n v="-2"/>
    <s v="on time"/>
    <m/>
    <s v="Agriculture office, Cooperatives, social  and Labour affairs office Livestock office, Microfinance"/>
    <m/>
    <s v="Agriculture office"/>
    <n v="0"/>
    <m/>
    <e v="#DIV/0!"/>
    <n v="0"/>
    <m/>
    <n v="4"/>
    <n v="1"/>
    <s v="Agribusiness Development, Cooperative Accountant, Cooperative Promoter, Monitoring and Evaluation Officer"/>
    <m/>
    <s v="No"/>
    <s v="No regular staffs assigned for livelihood support"/>
    <s v="Assign regular staffs in addition to contract staffs"/>
    <s v="Motorbike, Office Furniture, Stationary"/>
    <x v="1"/>
    <s v="Yes"/>
    <s v="No"/>
    <m/>
    <s v="No"/>
    <s v="The woreda livelihood capacity building budget not transferred from the region"/>
    <m/>
    <s v="The budget not transferred from the region"/>
    <s v="Crop Training, Entrepreneurship and Business Development Training, Financial Literacy Training, Livestock Training, Off-farm Skills Training"/>
    <m/>
    <s v="Crop Training, Entrepreneurship and Business Development Training, Financial Literacy Training, Livestock Training, Off-farm Skills Training"/>
    <x v="1"/>
    <s v="Yes"/>
    <s v="Yes"/>
    <s v="Yes"/>
    <s v="Yes"/>
    <m/>
    <n v="5"/>
    <n v="4"/>
    <n v="3"/>
    <n v="2"/>
    <n v="0"/>
    <s v="Livestock Training"/>
    <s v="Crop Training"/>
    <s v="Off Farm Skill Training"/>
    <s v="Entrepreneurship training"/>
    <s v="Other(Specify)"/>
    <m/>
    <s v="Agriculture_x000a_office"/>
    <s v="Livestock office"/>
    <s v="Cooperative and social and labour"/>
    <s v="Others ( Specify)"/>
    <m/>
    <s v="Bank, Microfinance"/>
    <n v="1"/>
    <n v="1"/>
    <m/>
    <m/>
    <m/>
    <m/>
    <m/>
    <m/>
    <s v="The woreda and region to sign agreement and allocate loan fund for livelihood clients"/>
  </r>
</pivotCacheRecords>
</file>

<file path=xl/pivotCache/pivotCacheRecords2.xml><?xml version="1.0" encoding="utf-8"?>
<pivotCacheRecords xmlns="http://schemas.openxmlformats.org/spreadsheetml/2006/main" xmlns:r="http://schemas.openxmlformats.org/officeDocument/2006/relationships" count="52">
  <r>
    <n v="1"/>
    <x v="0"/>
    <s v="Integrated lifesaving emergency response to IDPs and communities affected by conflicts and drought, high levels of acute malnutrition, in Amhara, Benishangul-Gumus, Oromia, Somali and Tigrey Regional States"/>
    <s v="Emergency intervention"/>
    <d v="2022-07-01T00:00:00"/>
    <d v="2022-12-31T00:00:00"/>
    <s v="Adadle DRM office and livestock office "/>
    <x v="0"/>
    <x v="0"/>
    <s v="BP"/>
    <s v="Pastoral and agro-pastoral vulnerable households "/>
    <s v="No"/>
    <n v="0"/>
    <n v="0"/>
    <n v="0"/>
    <n v="0"/>
    <n v="0"/>
    <n v="0"/>
    <n v="0"/>
    <x v="0"/>
    <m/>
    <m/>
  </r>
  <r>
    <n v="5"/>
    <x v="1"/>
    <s v="BIG PUSH Plus"/>
    <s v="Emergency intervention;Resilience building;Development project"/>
    <d v="2021-01-01T00:00:00"/>
    <d v="2025-12-31T00:00:00"/>
    <s v="PSNP"/>
    <x v="1"/>
    <x v="1"/>
    <s v="BPP"/>
    <s v="Big Push 73HHs &amp; Big Push Plus 2118"/>
    <s v="Yes"/>
    <n v="1"/>
    <n v="1"/>
    <n v="1"/>
    <n v="1"/>
    <n v="1"/>
    <n v="1"/>
    <n v="1"/>
    <x v="1"/>
    <s v="Training modules;Livelihood design, implementation, and M&amp;E tools;Evaluation report and learning;Other studies and research documents"/>
    <s v="The indigenous irrigation development activities and a non forest products (bee keeping, gum and resin production)"/>
  </r>
  <r>
    <m/>
    <x v="1"/>
    <s v="BIG PUSH "/>
    <s v="Emergency intervention;Resilience building;Development project"/>
    <d v="2021-01-01T00:00:00"/>
    <d v="2025-12-31T00:00:00"/>
    <s v="PSNP"/>
    <x v="1"/>
    <x v="2"/>
    <s v="BP"/>
    <s v="Big Push 73HHs &amp; Big Push Plus 2119"/>
    <s v="Yes"/>
    <n v="1"/>
    <n v="1"/>
    <n v="1"/>
    <n v="1"/>
    <n v="1"/>
    <n v="1"/>
    <n v="1"/>
    <x v="2"/>
    <s v="Training modules;Livelihood design, implementation, and M&amp;E tools;Evaluation report and learning;Other studies and research documents"/>
    <s v="The indigenous irrigation development activities and a non forest products (bee keeping, gum and resin production)"/>
  </r>
  <r>
    <n v="6"/>
    <x v="2"/>
    <s v="Livelihood Development"/>
    <s v="Emergency intervention;Resilience building;Development project"/>
    <d v="2021-10-10T00:00:00"/>
    <d v="2021-06-25T00:00:00"/>
    <s v="All partners working on Agriculture"/>
    <x v="1"/>
    <x v="1"/>
    <s v="BPP"/>
    <n v="1164"/>
    <s v="Yes"/>
    <n v="1"/>
    <n v="1"/>
    <n v="1"/>
    <n v="1"/>
    <n v="1"/>
    <n v="1"/>
    <n v="1"/>
    <x v="3"/>
    <s v="Training modules;Livelihood design, implementation, and M&amp;E tools;Evaluation report and learning;Other studies and research documents"/>
    <m/>
  </r>
  <r>
    <n v="7"/>
    <x v="2"/>
    <s v="Livelihood Development"/>
    <s v="Emergency intervention;Resilience building;Development project"/>
    <d v="2021-10-10T00:00:00"/>
    <d v="2021-06-25T00:00:00"/>
    <s v="All partners working on Agriculture"/>
    <x v="1"/>
    <x v="2"/>
    <s v="BP"/>
    <n v="1165"/>
    <s v="Yes"/>
    <n v="1"/>
    <n v="1"/>
    <n v="1"/>
    <n v="1"/>
    <n v="1"/>
    <n v="1"/>
    <n v="1"/>
    <x v="4"/>
    <s v="Training modules;Livelihood design, implementation, and M&amp;E tools;Evaluation report and learning;Other studies and research documents"/>
    <m/>
  </r>
  <r>
    <n v="7"/>
    <x v="3"/>
    <s v="Developmental Response to Displacement Impact Projectr"/>
    <s v="Development project"/>
    <d v="2016-07-26T00:00:00"/>
    <d v="2022-12-30T00:00:00"/>
    <s v="World Bank Fund"/>
    <x v="0"/>
    <x v="3"/>
    <s v="BPP"/>
    <s v="Refugee Hosting Community"/>
    <s v="Yes"/>
    <n v="1"/>
    <n v="1"/>
    <n v="1"/>
    <n v="1"/>
    <n v="1"/>
    <n v="1"/>
    <n v="1"/>
    <x v="5"/>
    <s v="Training modules;Livelihood design, implementation, and M&amp;E tools;Other studies and research documents"/>
    <s v="Establishment of Common Interest Groups"/>
  </r>
  <r>
    <n v="8"/>
    <x v="4"/>
    <s v="Strengthening social-economic development of refugees and host communities in faafan zone Somali regional state "/>
    <s v="Resilience building"/>
    <d v="2019-01-01T00:00:00"/>
    <d v="2023-03-05T00:00:00"/>
    <s v="Mercy Corps "/>
    <x v="0"/>
    <x v="3"/>
    <s v="BPP"/>
    <s v="Refugees and Host"/>
    <s v="No"/>
    <n v="0"/>
    <n v="0"/>
    <n v="0"/>
    <n v="0"/>
    <n v="0"/>
    <n v="0"/>
    <n v="0"/>
    <x v="0"/>
    <m/>
    <s v="the success of the project depends how far we coordinate our activities with different project stakeholders.  "/>
  </r>
  <r>
    <n v="9"/>
    <x v="5"/>
    <s v="PROACT 2"/>
    <s v="Resilience building"/>
    <d v="2021-10-04T00:00:00"/>
    <d v="2023-03-31T00:00:00"/>
    <s v="Regional Bureau of Agriculture and Livestock"/>
    <x v="0"/>
    <x v="3"/>
    <s v="BPP"/>
    <s v="PSNP Livelihood clients"/>
    <s v="Yes"/>
    <n v="1"/>
    <n v="1"/>
    <n v="1"/>
    <n v="1"/>
    <n v="1"/>
    <n v="1"/>
    <n v="0"/>
    <x v="6"/>
    <s v="Livelihood design, implementation, and M&amp;E tools;Evaluation report and learning"/>
    <s v="Livelihood effectiveness review, Livelihood transfer experience in Somali and Oromia"/>
  </r>
  <r>
    <m/>
    <x v="5"/>
    <s v="PROACT 2"/>
    <s v="Resilience building"/>
    <d v="2021-10-04T00:00:00"/>
    <d v="2023-03-31T00:00:00"/>
    <s v="Regional Bureau of Agriculture and Livestock"/>
    <x v="0"/>
    <x v="4"/>
    <s v="BP"/>
    <s v="PSNP Livelihood clients"/>
    <s v="Yes"/>
    <n v="1"/>
    <n v="1"/>
    <n v="1"/>
    <n v="1"/>
    <n v="1"/>
    <n v="1"/>
    <n v="0"/>
    <x v="7"/>
    <s v="Livelihood design, implementation, and M&amp;E tools;Evaluation report and learning"/>
    <s v="Livelihood effectiveness review, Livelihood transfer experience in Somali and Oromia"/>
  </r>
  <r>
    <m/>
    <x v="5"/>
    <s v="PROACT 2"/>
    <s v="Resilience building"/>
    <d v="2021-10-04T00:00:00"/>
    <d v="2023-03-31T00:00:00"/>
    <s v="Regional Bureau of Agriculture and Livestock"/>
    <x v="0"/>
    <x v="5"/>
    <s v="BP"/>
    <s v="PSNP Livelihood clients"/>
    <s v="Yes"/>
    <n v="1"/>
    <n v="1"/>
    <n v="1"/>
    <n v="1"/>
    <n v="1"/>
    <n v="1"/>
    <n v="0"/>
    <x v="8"/>
    <s v="Livelihood design, implementation, and M&amp;E tools;Evaluation report and learning"/>
    <s v="Livelihood effectiveness review, Livelihood transfer experience in Somali and Oromia"/>
  </r>
  <r>
    <m/>
    <x v="5"/>
    <s v="PROACT 2"/>
    <s v="Resilience building"/>
    <d v="2021-10-04T00:00:00"/>
    <d v="2023-03-31T00:00:00"/>
    <s v="Regional Bureau of Agriculture and Livestock"/>
    <x v="0"/>
    <x v="6"/>
    <s v="BP"/>
    <s v="PSNP Livelihood clients"/>
    <s v="Yes"/>
    <n v="1"/>
    <n v="1"/>
    <n v="1"/>
    <n v="1"/>
    <n v="1"/>
    <n v="1"/>
    <n v="0"/>
    <x v="9"/>
    <s v="Livelihood design, implementation, and M&amp;E tools;Evaluation report and learning"/>
    <s v="Livelihood effectiveness review, Livelihood transfer experience in Somali and Oromia"/>
  </r>
  <r>
    <m/>
    <x v="5"/>
    <s v="PROACT 2"/>
    <s v="Resilience building"/>
    <d v="2021-10-04T00:00:00"/>
    <d v="2023-03-31T00:00:00"/>
    <s v="Regional Bureau of Agriculture and Livestock"/>
    <x v="0"/>
    <x v="7"/>
    <s v="BP"/>
    <s v="PSNP Livelihood clients"/>
    <s v="Yes"/>
    <n v="1"/>
    <n v="1"/>
    <n v="1"/>
    <n v="1"/>
    <n v="1"/>
    <n v="1"/>
    <n v="0"/>
    <x v="10"/>
    <s v="Livelihood design, implementation, and M&amp;E tools;Evaluation report and learning"/>
    <s v="Livelihood effectiveness review, Livelihood transfer experience in Somali and Oromia"/>
  </r>
  <r>
    <m/>
    <x v="5"/>
    <s v="PROACT 2"/>
    <s v="Resilience building"/>
    <d v="2021-10-04T00:00:00"/>
    <d v="2023-03-31T00:00:00"/>
    <s v="Regional Bureau of Agriculture and Livestock"/>
    <x v="0"/>
    <x v="8"/>
    <s v="BP"/>
    <s v="PSNP Livelihood clients"/>
    <s v="Yes"/>
    <n v="1"/>
    <n v="1"/>
    <n v="1"/>
    <n v="1"/>
    <n v="1"/>
    <n v="1"/>
    <n v="0"/>
    <x v="11"/>
    <s v="Livelihood design, implementation, and M&amp;E tools;Evaluation report and learning"/>
    <s v="Livelihood effectiveness review, Livelihood transfer experience in Somali and Oromia"/>
  </r>
  <r>
    <m/>
    <x v="5"/>
    <s v="PROACT 2"/>
    <s v="Resilience building"/>
    <d v="2021-10-04T00:00:00"/>
    <d v="2023-03-31T00:00:00"/>
    <s v="Regional Bureau of Agriculture and Livestock"/>
    <x v="0"/>
    <x v="0"/>
    <s v="BP"/>
    <s v="PSNP Livelihood clients"/>
    <s v="Yes"/>
    <n v="1"/>
    <n v="1"/>
    <n v="1"/>
    <n v="1"/>
    <n v="1"/>
    <n v="1"/>
    <n v="0"/>
    <x v="12"/>
    <s v="Livelihood design, implementation, and M&amp;E tools;Evaluation report and learning"/>
    <s v="Livelihood effectiveness review, Livelihood transfer experience in Somali and Oromia"/>
  </r>
  <r>
    <m/>
    <x v="5"/>
    <s v="PROACT 2"/>
    <s v="Resilience building"/>
    <d v="2021-10-04T00:00:00"/>
    <d v="2023-03-31T00:00:00"/>
    <s v="Regional Bureau of Agriculture and Livestock"/>
    <x v="0"/>
    <x v="9"/>
    <s v="BP"/>
    <s v="PSNP Livelihood clients"/>
    <s v="Yes"/>
    <n v="1"/>
    <n v="1"/>
    <n v="1"/>
    <n v="1"/>
    <n v="1"/>
    <n v="1"/>
    <n v="0"/>
    <x v="13"/>
    <s v="Livelihood design, implementation, and M&amp;E tools;Evaluation report and learning"/>
    <s v="Livelihood effectiveness review, Livelihood transfer experience in Somali and Oromia"/>
  </r>
  <r>
    <m/>
    <x v="5"/>
    <s v="PROACT 2"/>
    <s v="Resilience building"/>
    <d v="2021-10-04T00:00:00"/>
    <d v="2023-03-31T00:00:00"/>
    <s v="Regional Bureau of Agriculture and Livestock"/>
    <x v="0"/>
    <x v="10"/>
    <s v="BP"/>
    <s v="PSNP Livelihood clients"/>
    <s v="Yes"/>
    <n v="1"/>
    <n v="1"/>
    <n v="1"/>
    <n v="1"/>
    <n v="1"/>
    <n v="1"/>
    <n v="0"/>
    <x v="14"/>
    <s v="Livelihood design, implementation, and M&amp;E tools;Evaluation report and learning"/>
    <s v="Livelihood effectiveness review, Livelihood transfer experience in Somali and Oromia"/>
  </r>
  <r>
    <m/>
    <x v="5"/>
    <s v="PROACT 2"/>
    <s v="Resilience building"/>
    <d v="2021-10-04T00:00:00"/>
    <d v="2023-03-31T00:00:00"/>
    <s v="Regional Bureau of Agriculture and Livestock"/>
    <x v="0"/>
    <x v="11"/>
    <s v="BP"/>
    <s v="PSNP Livelihood clients"/>
    <s v="Yes"/>
    <n v="1"/>
    <n v="1"/>
    <n v="1"/>
    <n v="1"/>
    <n v="1"/>
    <n v="1"/>
    <n v="0"/>
    <x v="15"/>
    <s v="Livelihood design, implementation, and M&amp;E tools;Evaluation report and learning"/>
    <s v="Livelihood effectiveness review, Livelihood transfer experience in Somali and Oromia"/>
  </r>
  <r>
    <m/>
    <x v="5"/>
    <s v="PROACT 2"/>
    <s v="Resilience building"/>
    <d v="2021-10-04T00:00:00"/>
    <d v="2023-03-31T00:00:00"/>
    <s v="Regional Bureau of Agriculture and Livestock"/>
    <x v="0"/>
    <x v="12"/>
    <s v="BP"/>
    <s v="PSNP Livelihood clients"/>
    <s v="Yes"/>
    <n v="1"/>
    <n v="1"/>
    <n v="1"/>
    <n v="1"/>
    <n v="1"/>
    <n v="1"/>
    <n v="0"/>
    <x v="16"/>
    <s v="Livelihood design, implementation, and M&amp;E tools;Evaluation report and learning"/>
    <s v="Livelihood effectiveness review, Livelihood transfer experience in Somali and Oromia"/>
  </r>
  <r>
    <m/>
    <x v="5"/>
    <s v="PROACT 2"/>
    <s v="Resilience building"/>
    <d v="2021-10-04T00:00:00"/>
    <d v="2023-03-31T00:00:00"/>
    <s v="Regional Bureau of Agriculture and Livestock"/>
    <x v="0"/>
    <x v="13"/>
    <s v="BP"/>
    <s v="PSNP Livelihood clients"/>
    <s v="Yes"/>
    <n v="1"/>
    <n v="1"/>
    <n v="1"/>
    <n v="1"/>
    <n v="1"/>
    <n v="1"/>
    <n v="0"/>
    <x v="17"/>
    <s v="Livelihood design, implementation, and M&amp;E tools;Evaluation report and learning"/>
    <s v="Livelihood effectiveness review, Livelihood transfer experience in Somali and Oromia"/>
  </r>
  <r>
    <m/>
    <x v="5"/>
    <s v="PROACT 2"/>
    <s v="Resilience building"/>
    <d v="2021-10-04T00:00:00"/>
    <d v="2023-03-31T00:00:00"/>
    <s v="Regional Bureau of Agriculture and Livestock"/>
    <x v="0"/>
    <x v="14"/>
    <s v="BP"/>
    <s v="PSNP Livelihood clients"/>
    <s v="Yes"/>
    <n v="1"/>
    <n v="1"/>
    <n v="1"/>
    <n v="1"/>
    <n v="1"/>
    <n v="1"/>
    <n v="0"/>
    <x v="18"/>
    <s v="Livelihood design, implementation, and M&amp;E tools;Evaluation report and learning"/>
    <s v="Livelihood effectiveness review, Livelihood transfer experience in Somali and Oromia"/>
  </r>
  <r>
    <m/>
    <x v="5"/>
    <s v="PROACT 2"/>
    <s v="Resilience building"/>
    <d v="2021-10-04T00:00:00"/>
    <d v="2023-03-31T00:00:00"/>
    <s v="Regional Bureau of Agriculture and Livestock"/>
    <x v="0"/>
    <x v="15"/>
    <s v="BP"/>
    <s v="PSNP Livelihood clients"/>
    <s v="Yes"/>
    <n v="1"/>
    <n v="1"/>
    <n v="1"/>
    <n v="1"/>
    <n v="1"/>
    <n v="1"/>
    <n v="0"/>
    <x v="19"/>
    <s v="Livelihood design, implementation, and M&amp;E tools;Evaluation report and learning"/>
    <s v="Livelihood effectiveness review, Livelihood transfer experience in Somali and Oromia"/>
  </r>
  <r>
    <m/>
    <x v="5"/>
    <s v="PROACT 3"/>
    <s v="Resilience building"/>
    <d v="2021-10-04T00:00:00"/>
    <d v="2023-03-31T00:00:00"/>
    <s v="Regional Bureau of Agriculture and Livestock"/>
    <x v="1"/>
    <x v="1"/>
    <s v="BPP"/>
    <s v="PSNP Livelihood clients"/>
    <s v="Yes"/>
    <n v="1"/>
    <n v="1"/>
    <n v="1"/>
    <n v="1"/>
    <n v="1"/>
    <n v="1"/>
    <n v="0"/>
    <x v="20"/>
    <s v="Livelihood design, implementation, and M&amp;E tools;Evaluation report and learning"/>
    <s v="Livelihood effectiveness review, Livelihood transfer experience in Somali and Oromia"/>
  </r>
  <r>
    <m/>
    <x v="5"/>
    <s v="PROACT 4"/>
    <s v="Resilience building"/>
    <d v="2021-10-04T00:00:00"/>
    <d v="2023-03-31T00:00:00"/>
    <s v="Regional Bureau of Agriculture and Livestock"/>
    <x v="1"/>
    <x v="2"/>
    <s v="BP"/>
    <s v="PSNP Livelihood clients"/>
    <s v="Yes"/>
    <n v="1"/>
    <n v="1"/>
    <n v="1"/>
    <n v="1"/>
    <n v="1"/>
    <n v="1"/>
    <n v="0"/>
    <x v="21"/>
    <s v="Livelihood design, implementation, and M&amp;E tools;Evaluation report and learning"/>
    <s v="Livelihood effectiveness review, Livelihood transfer experience in Somali and Oromia"/>
  </r>
  <r>
    <n v="10"/>
    <x v="6"/>
    <s v="Lowland Livelihood Resilience Project"/>
    <s v="Resilience building;Development project"/>
    <d v="2019-11-21T00:00:00"/>
    <d v="2025-10-10T00:00:00"/>
    <s v="World Bank - Ministry of Peace "/>
    <x v="1"/>
    <x v="1"/>
    <s v="BPP"/>
    <s v="Agro-pastoralists; Pastoralists communities in underserved woredas. Target vulnerable groups include poor households, female headed households, women, youth. "/>
    <s v="Yes"/>
    <n v="0"/>
    <n v="1"/>
    <n v="1"/>
    <n v="1"/>
    <n v="1"/>
    <n v="1"/>
    <n v="0"/>
    <x v="22"/>
    <m/>
    <s v="The project is at start-up stage for now. Colleagues from MoP might have valuable experience to share from the previous project phases. "/>
  </r>
  <r>
    <n v="11"/>
    <x v="6"/>
    <s v="Lowland Livelihood Resilience Project"/>
    <s v="Resilience building;Development project"/>
    <d v="2019-11-21T00:00:00"/>
    <d v="2025-10-10T00:00:00"/>
    <s v="World Bank - Ministry of Peace "/>
    <x v="1"/>
    <x v="16"/>
    <s v="BP"/>
    <s v="Agro-pastoralists; Pastoralists communities in underserved woredas. Target vulnerable groups include poor households, female headed households, women, youth. "/>
    <s v="Yes"/>
    <n v="0"/>
    <n v="1"/>
    <n v="1"/>
    <n v="1"/>
    <n v="1"/>
    <n v="1"/>
    <n v="0"/>
    <x v="23"/>
    <m/>
    <s v="The project is at start-up stage for now. Colleagues from MoP might have valuable experience to share from the previous project phases. "/>
  </r>
  <r>
    <n v="12"/>
    <x v="6"/>
    <s v="Lowland Livelihood Resilience Project"/>
    <s v="Resilience building;Development project"/>
    <d v="2019-11-21T00:00:00"/>
    <d v="2025-10-10T00:00:00"/>
    <s v="World Bank - Ministry of Peace "/>
    <x v="0"/>
    <x v="0"/>
    <s v="BP"/>
    <s v="Agro-pastoralists; Pastoralists communities in underserved woredas. Target vulnerable groups include poor households, female headed households, women, youth. "/>
    <s v="Yes"/>
    <n v="0"/>
    <n v="1"/>
    <n v="1"/>
    <n v="1"/>
    <n v="1"/>
    <n v="1"/>
    <n v="0"/>
    <x v="24"/>
    <m/>
    <s v="The project is at start-up stage for now. Colleagues from MoP might have valuable experience to share from the previous project phases. "/>
  </r>
  <r>
    <n v="13"/>
    <x v="6"/>
    <s v="Lowland Livelihood Resilience Project"/>
    <s v="Resilience building;Development project"/>
    <d v="2019-11-21T00:00:00"/>
    <d v="2025-10-10T00:00:00"/>
    <s v="World Bank - Ministry of Peace "/>
    <x v="0"/>
    <x v="15"/>
    <s v="BP"/>
    <s v="Agro-pastoralists; Pastoralists communities in underserved woredas. Target vulnerable groups include poor households, female headed households, women, youth. "/>
    <s v="Yes"/>
    <n v="0"/>
    <n v="1"/>
    <n v="1"/>
    <n v="1"/>
    <n v="1"/>
    <n v="1"/>
    <n v="0"/>
    <x v="25"/>
    <m/>
    <s v="The project is at start-up stage for now. Colleagues from MoP might have valuable experience to share from the previous project phases. "/>
  </r>
  <r>
    <n v="14"/>
    <x v="6"/>
    <s v="Lowland Livelihood Resilience Project"/>
    <s v="Resilience building;Development project"/>
    <d v="2019-11-21T00:00:00"/>
    <d v="2025-10-10T00:00:00"/>
    <s v="World Bank - Ministry of Peace "/>
    <x v="0"/>
    <x v="17"/>
    <s v="BP"/>
    <s v="Agro-pastoralists; Pastoralists communities in underserved woredas. Target vulnerable groups include poor households, female headed households, women, youth. "/>
    <s v="Yes"/>
    <n v="0"/>
    <n v="1"/>
    <n v="1"/>
    <n v="1"/>
    <n v="1"/>
    <n v="1"/>
    <n v="0"/>
    <x v="26"/>
    <m/>
    <s v="The project is at start-up stage for now. Colleagues from MoP might have valuable experience to share from the previous project phases. "/>
  </r>
  <r>
    <n v="11"/>
    <x v="7"/>
    <s v="Livelihood improvement and diversification "/>
    <s v="Resilience building"/>
    <d v="2019-11-21T00:00:00"/>
    <d v="2025-10-10T00:00:00"/>
    <s v="Government of Ethiopia and Community"/>
    <x v="0"/>
    <x v="0"/>
    <s v="BP"/>
    <s v="Communities "/>
    <s v="Yes"/>
    <n v="1"/>
    <n v="1"/>
    <n v="1"/>
    <n v="1"/>
    <n v="1"/>
    <n v="1"/>
    <n v="0"/>
    <x v="27"/>
    <s v="Training modules;Livelihood design, implementation, and M&amp;E tools;Other studies and research documents"/>
    <s v="I can't specify now"/>
  </r>
  <r>
    <n v="12"/>
    <x v="7"/>
    <s v="Livelihood improvement and diversification "/>
    <s v="Resilience building"/>
    <d v="2019-11-21T00:00:00"/>
    <d v="2025-10-10T00:00:00"/>
    <s v="Government of Ethiopia and Community"/>
    <x v="0"/>
    <x v="12"/>
    <s v="BP"/>
    <s v="Communities "/>
    <s v="Yes"/>
    <n v="1"/>
    <n v="1"/>
    <n v="1"/>
    <n v="1"/>
    <n v="1"/>
    <n v="1"/>
    <n v="0"/>
    <x v="28"/>
    <s v="Training modules;Livelihood design, implementation, and M&amp;E tools;Other studies and research documents"/>
    <s v="I can't specify now"/>
  </r>
  <r>
    <n v="13"/>
    <x v="7"/>
    <s v="Livelihood improvement and diversification "/>
    <s v="Resilience building"/>
    <d v="2019-11-21T00:00:00"/>
    <d v="2025-10-10T00:00:00"/>
    <s v="Government of Ethiopia and Community"/>
    <x v="0"/>
    <x v="15"/>
    <s v="BP"/>
    <s v="Communities "/>
    <s v="Yes"/>
    <n v="1"/>
    <n v="1"/>
    <n v="1"/>
    <n v="1"/>
    <n v="1"/>
    <n v="1"/>
    <n v="0"/>
    <x v="29"/>
    <s v="Training modules;Livelihood design, implementation, and M&amp;E tools;Other studies and research documents"/>
    <s v="I can't specify now"/>
  </r>
  <r>
    <n v="14"/>
    <x v="7"/>
    <s v="Livelihood improvement and diversification "/>
    <s v="Resilience building"/>
    <d v="2019-11-21T00:00:00"/>
    <d v="2025-10-10T00:00:00"/>
    <s v="Government of Ethiopia and Community"/>
    <x v="0"/>
    <x v="7"/>
    <s v="BP"/>
    <s v="Communities "/>
    <s v="Yes"/>
    <n v="1"/>
    <n v="1"/>
    <n v="1"/>
    <n v="1"/>
    <n v="1"/>
    <n v="1"/>
    <n v="0"/>
    <x v="30"/>
    <s v="Training modules;Livelihood design, implementation, and M&amp;E tools;Other studies and research documents"/>
    <s v="I can't specify now"/>
  </r>
  <r>
    <n v="12"/>
    <x v="8"/>
    <s v="STEDE"/>
    <s v="Development project"/>
    <d v="2019-06-03T00:00:00"/>
    <d v="2023-01-02T00:00:00"/>
    <s v="DRC, UNHCR, ARRA, Government"/>
    <x v="0"/>
    <x v="3"/>
    <s v="BPP"/>
    <s v="Refugee and Host community"/>
    <s v="No"/>
    <m/>
    <m/>
    <m/>
    <m/>
    <m/>
    <m/>
    <m/>
    <x v="0"/>
    <s v="Training modules;Other studies and research documents"/>
    <s v="Job creation and sustainable economic growth in Agriculture, financial services and labor market sectors"/>
  </r>
  <r>
    <n v="13"/>
    <x v="9"/>
    <s v="Resilience in Pastoral Areas"/>
    <s v="Resilience building"/>
    <d v="2022-01-01T00:00:00"/>
    <d v="2023-06-30T00:00:00"/>
    <s v="Mercy Corps"/>
    <x v="0"/>
    <x v="9"/>
    <s v="BP"/>
    <s v="Pastoralists and agropastoralists"/>
    <s v="No"/>
    <m/>
    <m/>
    <m/>
    <m/>
    <m/>
    <m/>
    <m/>
    <x v="0"/>
    <m/>
    <m/>
  </r>
  <r>
    <n v="14"/>
    <x v="9"/>
    <s v="Resilience in Pastoral Areas"/>
    <s v="Resilience building"/>
    <d v="2022-01-01T00:00:00"/>
    <d v="2023-06-30T00:00:00"/>
    <s v="Mercy Corps"/>
    <x v="0"/>
    <x v="4"/>
    <s v="BP"/>
    <s v="Pastoralists and agropastoralists"/>
    <s v="No"/>
    <m/>
    <m/>
    <m/>
    <m/>
    <m/>
    <m/>
    <m/>
    <x v="0"/>
    <m/>
    <m/>
  </r>
  <r>
    <n v="14"/>
    <x v="10"/>
    <s v="1. Rural Job Creation _x000a_2. Capacity building _x000a_"/>
    <s v="Resilience building"/>
    <d v="2019-04-10T00:00:00"/>
    <d v="2024-12-30T00:00:00"/>
    <s v="UNHCR, ILO, Mercy Corps, Dashen bank, GIZ, DRC, Master Card Foundation "/>
    <x v="0"/>
    <x v="0"/>
    <s v="BP"/>
    <s v="Households that have some startups and with bussiness background, youth group, etc"/>
    <s v="Yes"/>
    <n v="1"/>
    <n v="1"/>
    <n v="1"/>
    <n v="1"/>
    <n v="1"/>
    <n v="1"/>
    <n v="1"/>
    <x v="31"/>
    <s v="Training modules"/>
    <s v="Potential Income Generation activities in the region, managing and challenges of revolving funds"/>
  </r>
  <r>
    <m/>
    <x v="10"/>
    <s v="1. Rural Job Creation _x000a_2. Capacity building _x000a_"/>
    <s v="Resilience building"/>
    <d v="2019-04-10T00:00:00"/>
    <d v="2024-12-30T00:00:00"/>
    <s v="UNHCR, ILO, Mercy Corps, Dashen bank, GIZ, DRC, Master Card Foundation "/>
    <x v="0"/>
    <x v="14"/>
    <s v="BP"/>
    <s v="Households that have some startups and with bussiness background, youth group, etc"/>
    <s v="Yes"/>
    <n v="1"/>
    <n v="1"/>
    <n v="1"/>
    <n v="1"/>
    <n v="1"/>
    <n v="1"/>
    <n v="1"/>
    <x v="32"/>
    <s v="Training modules"/>
    <s v="Potential Income Generation activities in the region, managing and challenges of revolving funds"/>
  </r>
  <r>
    <m/>
    <x v="10"/>
    <s v="1. Rural Job Creation _x000a_2. Capacity building _x000a_"/>
    <s v="Resilience building"/>
    <d v="2019-04-10T00:00:00"/>
    <d v="2024-12-30T00:00:00"/>
    <s v="UNHCR, ILO, Mercy Corps, Dashen bank, GIZ, DRC, Master Card Foundation "/>
    <x v="0"/>
    <x v="15"/>
    <s v="BP"/>
    <s v="Households that have some startups and with bussiness background, youth group, etc"/>
    <s v="Yes"/>
    <n v="1"/>
    <n v="1"/>
    <n v="1"/>
    <n v="1"/>
    <n v="1"/>
    <n v="1"/>
    <n v="1"/>
    <x v="33"/>
    <s v="Training modules"/>
    <s v="Potential Income Generation activities in the region, managing and challenges of revolving funds"/>
  </r>
  <r>
    <m/>
    <x v="10"/>
    <s v="1. Rural Job Creation _x000a_2. Capacity building _x000a_"/>
    <s v="Resilience building"/>
    <d v="2019-04-10T00:00:00"/>
    <d v="2024-12-30T00:00:00"/>
    <s v="UNHCR, ILO, Mercy Corps, Dashen bank, GIZ, DRC, Master Card Foundation "/>
    <x v="0"/>
    <x v="9"/>
    <s v="BP"/>
    <s v="Households that have some startups and with bussiness background, youth group, etc"/>
    <s v="Yes"/>
    <n v="1"/>
    <n v="1"/>
    <n v="1"/>
    <n v="1"/>
    <n v="1"/>
    <n v="1"/>
    <n v="1"/>
    <x v="34"/>
    <s v="Training modules"/>
    <s v="Potential Income Generation activities in the region, managing and challenges of revolving funds"/>
  </r>
  <r>
    <m/>
    <x v="10"/>
    <s v="1. Rural Job Creation _x000a_2. Capacity building _x000a_"/>
    <s v="Resilience building"/>
    <d v="2019-04-10T00:00:00"/>
    <d v="2024-12-30T00:00:00"/>
    <s v="UNHCR, ILO, Mercy Corps, Dashen bank, GIZ, DRC, Master Card Foundation "/>
    <x v="0"/>
    <x v="7"/>
    <s v="BP"/>
    <s v="Households that have some startups and with bussiness background, youth group, etc"/>
    <s v="Yes"/>
    <n v="1"/>
    <n v="1"/>
    <n v="1"/>
    <n v="1"/>
    <n v="1"/>
    <n v="1"/>
    <n v="1"/>
    <x v="35"/>
    <s v="Training modules"/>
    <s v="Potential Income Generation activities in the region, managing and challenges of revolving funds"/>
  </r>
  <r>
    <m/>
    <x v="10"/>
    <s v="1. Rural Job Creation _x000a_2. Capacity building _x000a_"/>
    <s v="Resilience building"/>
    <d v="2019-04-10T00:00:00"/>
    <d v="2024-12-30T00:00:00"/>
    <s v="UNHCR, ILO, Mercy Corps, Dashen bank, GIZ, DRC, Master Card Foundation "/>
    <x v="0"/>
    <x v="10"/>
    <s v="BP"/>
    <s v="Households that have some startups and with bussiness background, youth group, etc"/>
    <s v="Yes"/>
    <n v="1"/>
    <n v="1"/>
    <n v="1"/>
    <n v="1"/>
    <n v="1"/>
    <n v="1"/>
    <n v="1"/>
    <x v="36"/>
    <s v="Training modules"/>
    <s v="Potential Income Generation activities in the region, managing and challenges of revolving funds"/>
  </r>
  <r>
    <m/>
    <x v="10"/>
    <s v="1. Rural Job Creation _x000a_2. Capacity building _x000a_"/>
    <s v="Resilience building"/>
    <d v="2019-04-10T00:00:00"/>
    <d v="2024-12-30T00:00:00"/>
    <s v="UNHCR, ILO, Mercy Corps, Dashen bank, GIZ, DRC, Master Card Foundation "/>
    <x v="0"/>
    <x v="4"/>
    <s v="BP"/>
    <s v="Households that have some startups and with bussiness background, youth group, etc"/>
    <s v="Yes"/>
    <n v="1"/>
    <n v="1"/>
    <n v="1"/>
    <n v="1"/>
    <n v="1"/>
    <n v="1"/>
    <n v="1"/>
    <x v="37"/>
    <s v="Training modules"/>
    <s v="Potential Income Generation activities in the region, managing and challenges of revolving funds"/>
  </r>
  <r>
    <m/>
    <x v="10"/>
    <s v="1. Rural Job Creation _x000a_2. Capacity building _x000a_"/>
    <s v="Resilience building"/>
    <d v="2019-04-10T00:00:00"/>
    <d v="2024-12-30T00:00:00"/>
    <s v="UNHCR, ILO, Mercy Corps, Dashen bank, GIZ, DRC, Master Card Foundation "/>
    <x v="0"/>
    <x v="13"/>
    <s v="BP"/>
    <s v="Households that have some startups and with bussiness background, youth group, etc"/>
    <s v="Yes"/>
    <n v="1"/>
    <n v="1"/>
    <n v="1"/>
    <n v="1"/>
    <n v="1"/>
    <n v="1"/>
    <n v="1"/>
    <x v="38"/>
    <s v="Training modules"/>
    <s v="Potential Income Generation activities in the region, managing and challenges of revolving funds"/>
  </r>
  <r>
    <m/>
    <x v="10"/>
    <s v="1. Rural Job Creation _x000a_2. Capacity building _x000a_"/>
    <s v="Resilience building"/>
    <d v="2019-04-10T00:00:00"/>
    <d v="2024-12-30T00:00:00"/>
    <s v="UNHCR, ILO, Mercy Corps, Dashen bank, GIZ, DRC, Master Card Foundation "/>
    <x v="0"/>
    <x v="12"/>
    <s v="BP"/>
    <s v="Households that have some startups and with bussiness background, youth group, etc"/>
    <s v="Yes"/>
    <n v="1"/>
    <n v="1"/>
    <n v="1"/>
    <n v="1"/>
    <n v="1"/>
    <n v="1"/>
    <n v="1"/>
    <x v="39"/>
    <s v="Training modules"/>
    <s v="Potential Income Generation activities in the region, managing and challenges of revolving funds"/>
  </r>
  <r>
    <m/>
    <x v="10"/>
    <s v="1. Rural Job Creation _x000a_2. Capacity building _x000a_"/>
    <s v="Resilience building"/>
    <d v="2019-04-10T00:00:00"/>
    <d v="2024-12-30T00:00:00"/>
    <s v="UNHCR, ILO, Mercy Corps, Dashen bank, GIZ, DRC, Master Card Foundation "/>
    <x v="0"/>
    <x v="3"/>
    <s v="BP"/>
    <s v="Households that have some startups and with bussiness background, youth group, etc"/>
    <s v="Yes"/>
    <n v="1"/>
    <n v="1"/>
    <n v="1"/>
    <n v="1"/>
    <n v="1"/>
    <n v="1"/>
    <n v="1"/>
    <x v="40"/>
    <s v="Training modules"/>
    <s v="Potential Income Generation activities in the region, managing and challenges of revolving funds"/>
  </r>
  <r>
    <m/>
    <x v="10"/>
    <s v="1. Rural Job Creation _x000a_2. Capacity building _x000a_"/>
    <s v="Resilience building"/>
    <d v="2019-04-10T00:00:00"/>
    <d v="2024-12-30T00:00:00"/>
    <s v="UNHCR, ILO, Mercy Corps, Dashen bank, GIZ, DRC, Master Card Foundation "/>
    <x v="0"/>
    <x v="6"/>
    <s v="BP"/>
    <s v="Households that have some startups and with bussiness background, youth group, etc"/>
    <s v="Yes"/>
    <n v="1"/>
    <n v="1"/>
    <n v="1"/>
    <n v="1"/>
    <n v="1"/>
    <n v="1"/>
    <n v="1"/>
    <x v="41"/>
    <s v="Training modules"/>
    <s v="Potential Income Generation activities in the region, managing and challenges of revolving funds"/>
  </r>
  <r>
    <m/>
    <x v="10"/>
    <s v="1. Rural Job Creation _x000a_2. Capacity building _x000a_"/>
    <s v="Resilience building"/>
    <d v="2019-04-10T00:00:00"/>
    <d v="2024-12-30T00:00:00"/>
    <s v="UNHCR, ILO, Mercy Corps, Dashen bank, GIZ, DRC, Master Card Foundation "/>
    <x v="0"/>
    <x v="8"/>
    <s v="BP"/>
    <s v="Households that have some startups and with bussiness background, youth group, etc"/>
    <s v="Yes"/>
    <n v="1"/>
    <n v="1"/>
    <n v="1"/>
    <n v="1"/>
    <n v="1"/>
    <n v="1"/>
    <n v="1"/>
    <x v="42"/>
    <s v="Training modules"/>
    <s v="Potential Income Generation activities in the region, managing and challenges of revolving funds"/>
  </r>
  <r>
    <m/>
    <x v="10"/>
    <s v="1. Rural Job Creation _x000a_2. Capacity building _x000a_"/>
    <s v="Resilience building"/>
    <d v="2019-04-10T00:00:00"/>
    <d v="2024-12-30T00:00:00"/>
    <s v="UNHCR, ILO, Mercy Corps, Dashen bank, GIZ, DRC, Master Card Foundation "/>
    <x v="0"/>
    <x v="11"/>
    <s v="BP"/>
    <s v="Households that have some startups and with bussiness background, youth group, etc"/>
    <s v="Yes"/>
    <n v="1"/>
    <n v="1"/>
    <n v="1"/>
    <n v="1"/>
    <n v="1"/>
    <n v="1"/>
    <n v="1"/>
    <x v="43"/>
    <s v="Training modules"/>
    <s v="Potential Income Generation activities in the region, managing and challenges of revolving funds"/>
  </r>
  <r>
    <m/>
    <x v="10"/>
    <s v="1. Rural Job Creation _x000a_2. Capacity building _x000a_"/>
    <s v="Resilience building"/>
    <d v="2019-04-10T00:00:00"/>
    <d v="2024-12-30T00:00:00"/>
    <s v="UNHCR, ILO, Mercy Corps, Dashen bank, GIZ, DRC, Master Card Foundation "/>
    <x v="0"/>
    <x v="5"/>
    <s v="BP"/>
    <s v="Households that have some startups and with bussiness background, youth group, etc"/>
    <s v="Yes"/>
    <n v="1"/>
    <n v="1"/>
    <n v="1"/>
    <n v="1"/>
    <n v="1"/>
    <n v="1"/>
    <n v="1"/>
    <x v="44"/>
    <s v="Training modules"/>
    <s v="Potential Income Generation activities in the region, managing and challenges of revolving funds"/>
  </r>
  <r>
    <n v="15"/>
    <x v="11"/>
    <s v="Thermostable PPR Vaccine Distribution and Delivery Model (VDDM): Synergy of Technical and Social Innovations for Enhancing Uptake of Business-Driven and Gender Inclusive Vaccines to Empower Women (GIVE-Women) Project"/>
    <s v="Resilience building"/>
    <d v="2020-11-01T00:00:00"/>
    <d v="2022-10-31T00:00:00"/>
    <s v="VSF-Germany in Afar Region"/>
    <x v="0"/>
    <x v="7"/>
    <s v="BP"/>
    <s v="Pastoralists and Agro-pastoralist"/>
    <s v="No"/>
    <n v="0"/>
    <n v="0"/>
    <n v="0"/>
    <n v="0"/>
    <n v="0"/>
    <n v="0"/>
    <n v="0"/>
    <x v="0"/>
    <s v="Livelihood design, implementation, and M&amp;E tools;Evaluation report and learning;Other studies and research documents"/>
    <s v="The end product of this innovation will be a proven model of vaccination service delivery based on Thermostable PPR vaccine relevant to the international efforts of eradicating the disease by 2030. The innovation specifically seeks to apply, test and prove the recent technology on thermostable PPR vaccine following an inclusive, gender-sensitive, sustainable and market-driven approach. "/>
  </r>
  <r>
    <m/>
    <x v="11"/>
    <s v="Thermostable PPR Vaccine Distribution and Delivery Model (VDDM): Synergy of Technical and Social Innovations for Enhancing Uptake of Business-Driven and Gender Inclusive Vaccines to Empower Women (GIVE-Women) Project"/>
    <s v="Resilience building"/>
    <d v="2020-11-01T00:00:00"/>
    <d v="2022-10-31T00:00:00"/>
    <s v="VSF-Germany in Afar Region"/>
    <x v="0"/>
    <x v="5"/>
    <s v="BP"/>
    <s v="Pastoralists and Agro-pastoralist"/>
    <s v="No"/>
    <n v="0"/>
    <n v="0"/>
    <n v="0"/>
    <n v="0"/>
    <n v="0"/>
    <n v="0"/>
    <n v="0"/>
    <x v="0"/>
    <s v="Livelihood design, implementation, and M&amp;E tools;Evaluation report and learning;Other studies and research documents"/>
    <s v="The end product of this innovation will be a proven model of vaccination service delivery based on Thermostable PPR vaccine relevant to the international efforts of eradicating the disease by 2030. The innovation specifically seeks to apply, test and prove the recent technology on thermostable PPR vaccine following an inclusive, gender-sensitive, sustainable and market-driven approach. "/>
  </r>
  <r>
    <n v="16"/>
    <x v="11"/>
    <s v="Engaging Host Community and Refugees in Dairy Development (EHRDD) in Fafan Zone of Somali Regional State, Ethiopia"/>
    <s v="Development project"/>
    <d v="2021-11-01T00:00:00"/>
    <d v="2023-04-30T00:00:00"/>
    <s v="International Labor Organization - ILO"/>
    <x v="0"/>
    <x v="3"/>
    <s v="BPP"/>
    <s v="Refugees and Host Community"/>
    <s v="Yes"/>
    <n v="1"/>
    <n v="0"/>
    <n v="1"/>
    <n v="1"/>
    <n v="1"/>
    <n v="0"/>
    <n v="1"/>
    <x v="45"/>
    <s v="Training modules;Livelihood design, implementation, and M&amp;E tools"/>
    <s v="Milk Value Chain Development, Financial Literacy, Cooperative Support, Youth Business Creatio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8" firstHeaderRow="0" firstDataRow="1" firstDataCol="1"/>
  <pivotFields count="82">
    <pivotField showAll="0"/>
    <pivotField showAll="0">
      <items count="10">
        <item x="4"/>
        <item x="5"/>
        <item x="0"/>
        <item x="7"/>
        <item x="1"/>
        <item x="2"/>
        <item x="8"/>
        <item x="3"/>
        <item x="6"/>
        <item t="default"/>
      </items>
    </pivotField>
    <pivotField axis="axisRow" showAll="0">
      <items count="15">
        <item x="5"/>
        <item x="2"/>
        <item x="0"/>
        <item x="3"/>
        <item x="9"/>
        <item x="10"/>
        <item x="4"/>
        <item x="12"/>
        <item x="7"/>
        <item x="1"/>
        <item x="11"/>
        <item x="6"/>
        <item x="8"/>
        <item x="13"/>
        <item t="default"/>
      </items>
    </pivotField>
    <pivotField numFmtId="164" showAll="0"/>
    <pivotField dataField="1" numFmtId="164" showAll="0"/>
    <pivotField numFmtId="164" showAll="0"/>
    <pivotField numFmtId="164" showAll="0"/>
    <pivotField numFmtId="164" showAll="0"/>
    <pivotField numFmtId="165" showAll="0"/>
    <pivotField numFmtId="165" showAll="0"/>
    <pivotField numFmtId="165" showAll="0"/>
    <pivotField dataField="1" numFmtId="9" showAll="0"/>
    <pivotField numFmtId="15" showAll="0"/>
    <pivotField showAll="0"/>
    <pivotField showAll="0"/>
    <pivotField showAll="0">
      <items count="2">
        <item x="0"/>
        <item t="default"/>
      </items>
    </pivotField>
    <pivotField showAll="0"/>
    <pivotField numFmtId="166" showAll="0"/>
    <pivotField numFmtId="166" showAll="0"/>
    <pivotField showAll="0"/>
    <pivotField numFmtId="37" showAll="0"/>
    <pivotField showAll="0"/>
    <pivotField showAll="0"/>
    <pivotField showAll="0"/>
    <pivotField showAll="0"/>
    <pivotField showAll="0"/>
    <pivotField showAll="0"/>
    <pivotField showAll="0"/>
    <pivotField showAll="0"/>
    <pivotField dataField="1" numFmtId="165" showAll="0"/>
    <pivotField showAll="0"/>
    <pivotField dataField="1" showAll="0"/>
    <pivotField dataField="1" numFmtId="9"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numFmtId="165" showAll="0"/>
    <pivotField numFmtId="165" showAll="0"/>
    <pivotField numFmtId="165" showAll="0"/>
    <pivotField numFmtId="165"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5">
    <i>
      <x/>
    </i>
    <i>
      <x v="1"/>
    </i>
    <i>
      <x v="2"/>
    </i>
    <i>
      <x v="3"/>
    </i>
    <i>
      <x v="4"/>
    </i>
    <i>
      <x v="5"/>
    </i>
    <i>
      <x v="6"/>
    </i>
    <i>
      <x v="7"/>
    </i>
    <i>
      <x v="8"/>
    </i>
    <i>
      <x v="9"/>
    </i>
    <i>
      <x v="10"/>
    </i>
    <i>
      <x v="11"/>
    </i>
    <i>
      <x v="12"/>
    </i>
    <i>
      <x v="13"/>
    </i>
    <i t="grand">
      <x/>
    </i>
  </rowItems>
  <colFields count="1">
    <field x="-2"/>
  </colFields>
  <colItems count="5">
    <i>
      <x/>
    </i>
    <i i="1">
      <x v="1"/>
    </i>
    <i i="2">
      <x v="2"/>
    </i>
    <i i="3">
      <x v="3"/>
    </i>
    <i i="4">
      <x v="4"/>
    </i>
  </colItems>
  <dataFields count="5">
    <dataField name="Sum of No of livelihood clients by woreda " fld="4" baseField="0" baseItem="0"/>
    <dataField name="Sum of CB vs standard (USD70/HH)" fld="11" baseField="0" baseItem="0" numFmtId="9"/>
    <dataField name="Sum of Dedicated time by client group / year (day)" fld="29" baseField="0" baseItem="0" numFmtId="9"/>
    <dataField name="Sum of Required contract staff versus actual (%)" fld="32" baseField="0" baseItem="0" numFmtId="9"/>
    <dataField name="Sum of # of Contract staffs to support the livelihood component" fld="31" baseField="0" baseItem="0"/>
  </dataFields>
  <formats count="11">
    <format dxfId="14">
      <pivotArea field="1" type="button" dataOnly="0" labelOnly="1" outline="0"/>
    </format>
    <format dxfId="13">
      <pivotArea dataOnly="0" labelOnly="1" outline="0" fieldPosition="0">
        <references count="1">
          <reference field="4294967294" count="4">
            <x v="0"/>
            <x v="1"/>
            <x v="2"/>
            <x v="3"/>
          </reference>
        </references>
      </pivotArea>
    </format>
    <format dxfId="12">
      <pivotArea dataOnly="0" labelOnly="1" outline="0" fieldPosition="0">
        <references count="1">
          <reference field="4294967294" count="1">
            <x v="1"/>
          </reference>
        </references>
      </pivotArea>
    </format>
    <format dxfId="11">
      <pivotArea outline="0" collapsedLevelsAreSubtotals="1" fieldPosition="0">
        <references count="1">
          <reference field="4294967294" count="3" selected="0">
            <x v="1"/>
            <x v="2"/>
            <x v="3"/>
          </reference>
        </references>
      </pivotArea>
    </format>
    <format dxfId="10">
      <pivotArea collapsedLevelsAreSubtotals="1" fieldPosition="0">
        <references count="2">
          <reference field="4294967294" count="1" selected="0">
            <x v="2"/>
          </reference>
          <reference field="2" count="0"/>
        </references>
      </pivotArea>
    </format>
    <format dxfId="9">
      <pivotArea collapsedLevelsAreSubtotals="1" fieldPosition="0">
        <references count="2">
          <reference field="4294967294" count="1" selected="0">
            <x v="2"/>
          </reference>
          <reference field="2" count="0"/>
        </references>
      </pivotArea>
    </format>
    <format dxfId="8">
      <pivotArea collapsedLevelsAreSubtotals="1" fieldPosition="0">
        <references count="2">
          <reference field="4294967294" count="1" selected="0">
            <x v="2"/>
          </reference>
          <reference field="2" count="0"/>
        </references>
      </pivotArea>
    </format>
    <format dxfId="7">
      <pivotArea dataOnly="0" labelOnly="1" outline="0" fieldPosition="0">
        <references count="1">
          <reference field="4294967294" count="1">
            <x v="4"/>
          </reference>
        </references>
      </pivotArea>
    </format>
    <format dxfId="6">
      <pivotArea field="2" grandRow="1" outline="0" collapsedLevelsAreSubtotals="1" axis="axisRow" fieldPosition="0">
        <references count="1">
          <reference field="4294967294" count="1" selected="0">
            <x v="2"/>
          </reference>
        </references>
      </pivotArea>
    </format>
    <format dxfId="5">
      <pivotArea field="2" grandRow="1" outline="0" collapsedLevelsAreSubtotals="1" axis="axisRow" fieldPosition="0">
        <references count="1">
          <reference field="4294967294" count="1" selected="0">
            <x v="2"/>
          </reference>
        </references>
      </pivotArea>
    </format>
    <format dxfId="4">
      <pivotArea field="2" grandRow="1" outline="0" collapsedLevelsAreSubtotals="1" axis="axisRow"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2"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4:H10" firstHeaderRow="0" firstDataRow="1" firstDataCol="1" rowPageCount="1" colPageCount="1"/>
  <pivotFields count="22">
    <pivotField showAll="0"/>
    <pivotField axis="axisRow" showAll="0">
      <items count="13">
        <item x="0"/>
        <item x="1"/>
        <item x="2"/>
        <item x="3"/>
        <item x="4"/>
        <item x="5"/>
        <item x="6"/>
        <item x="7"/>
        <item x="8"/>
        <item x="9"/>
        <item x="10"/>
        <item x="11"/>
        <item t="default"/>
      </items>
    </pivotField>
    <pivotField showAll="0"/>
    <pivotField showAll="0"/>
    <pivotField numFmtId="14" showAll="0"/>
    <pivotField numFmtId="14" showAll="0"/>
    <pivotField showAll="0"/>
    <pivotField axis="axisPage" multipleItemSelectionAllowed="1" showAll="0">
      <items count="3">
        <item h="1" x="1"/>
        <item x="0"/>
        <item t="default"/>
      </items>
    </pivotField>
    <pivotField multipleItemSelectionAllowed="1" showAll="0">
      <items count="21">
        <item h="1" m="1" x="19"/>
        <item h="1" x="16"/>
        <item h="1" m="1" x="18"/>
        <item h="1" x="17"/>
        <item x="0"/>
        <item h="1" x="1"/>
        <item h="1" x="2"/>
        <item h="1" x="14"/>
        <item h="1" x="15"/>
        <item h="1" x="9"/>
        <item h="1" x="7"/>
        <item h="1" x="10"/>
        <item h="1" x="4"/>
        <item h="1" x="13"/>
        <item h="1" x="12"/>
        <item h="1" x="3"/>
        <item h="1" x="6"/>
        <item h="1" x="8"/>
        <item h="1" x="11"/>
        <item h="1" x="5"/>
        <item t="default"/>
      </items>
    </pivotField>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items count="47">
        <item x="3"/>
        <item x="4"/>
        <item x="5"/>
        <item x="6"/>
        <item x="7"/>
        <item x="8"/>
        <item x="9"/>
        <item x="10"/>
        <item x="11"/>
        <item x="12"/>
        <item x="13"/>
        <item x="14"/>
        <item x="15"/>
        <item x="16"/>
        <item x="17"/>
        <item x="18"/>
        <item x="19"/>
        <item x="20"/>
        <item x="21"/>
        <item x="45"/>
        <item x="27"/>
        <item x="28"/>
        <item x="29"/>
        <item x="30"/>
        <item x="31"/>
        <item x="32"/>
        <item x="33"/>
        <item x="34"/>
        <item x="35"/>
        <item x="36"/>
        <item x="37"/>
        <item x="38"/>
        <item x="39"/>
        <item x="40"/>
        <item x="41"/>
        <item x="42"/>
        <item x="43"/>
        <item x="44"/>
        <item x="22"/>
        <item x="23"/>
        <item x="24"/>
        <item x="25"/>
        <item x="26"/>
        <item x="1"/>
        <item x="2"/>
        <item x="0"/>
        <item t="default"/>
      </items>
    </pivotField>
    <pivotField showAll="0"/>
    <pivotField showAll="0"/>
  </pivotFields>
  <rowFields count="1">
    <field x="1"/>
  </rowFields>
  <rowItems count="6">
    <i>
      <x/>
    </i>
    <i>
      <x v="5"/>
    </i>
    <i>
      <x v="6"/>
    </i>
    <i>
      <x v="7"/>
    </i>
    <i>
      <x v="10"/>
    </i>
    <i t="grand">
      <x/>
    </i>
  </rowItems>
  <colFields count="1">
    <field x="-2"/>
  </colFields>
  <colItems count="7">
    <i>
      <x/>
    </i>
    <i i="1">
      <x v="1"/>
    </i>
    <i i="2">
      <x v="2"/>
    </i>
    <i i="3">
      <x v="3"/>
    </i>
    <i i="4">
      <x v="4"/>
    </i>
    <i i="5">
      <x v="5"/>
    </i>
    <i i="6">
      <x v="6"/>
    </i>
  </colItems>
  <pageFields count="1">
    <pageField fld="7" hier="-1"/>
  </pageFields>
  <dataFields count="7">
    <dataField name="Sum of Financial literacy?" fld="12" baseField="1" baseItem="0"/>
    <dataField name="Sum of Crop prodction training available?" fld="13" baseField="1" baseItem="2"/>
    <dataField name="Sum of Livestock training available?" fld="14" baseField="1" baseItem="2"/>
    <dataField name="Sum of Business plan development training?" fld="15" baseField="1" baseItem="2"/>
    <dataField name="Sum of Market facilitation training?" fld="16" baseField="1" baseItem="2"/>
    <dataField name="Sum of Livelihood package provision? " fld="17" baseField="1" baseItem="2"/>
    <dataField name="Sum of Loan access facilitation?" fld="18" baseField="1" baseItem="2"/>
  </dataFields>
  <formats count="4">
    <format dxfId="3">
      <pivotArea outline="0" collapsedLevelsAreSubtotals="1" fieldPosition="0"/>
    </format>
    <format dxfId="2">
      <pivotArea dataOnly="0" labelOnly="1" outline="0" fieldPosition="0">
        <references count="1">
          <reference field="4294967294" count="7">
            <x v="0"/>
            <x v="1"/>
            <x v="2"/>
            <x v="3"/>
            <x v="4"/>
            <x v="5"/>
            <x v="6"/>
          </reference>
        </references>
      </pivotArea>
    </format>
    <format dxfId="1">
      <pivotArea outline="0" collapsedLevelsAreSubtotals="1" fieldPosition="0"/>
    </format>
    <format dxfId="0">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eda_s__the_project_is_able_to_support" xr10:uid="{00000000-0013-0000-FFFF-FFFF01000000}" sourceName="Woreda(s) the project is able to support">
  <pivotTables>
    <pivotTable tabId="14" name="PivotTable2"/>
  </pivotTables>
  <data>
    <tabular pivotCacheId="1">
      <items count="20">
        <i x="17"/>
        <i x="0" s="1"/>
        <i x="14"/>
        <i x="15"/>
        <i x="9"/>
        <i x="7"/>
        <i x="10"/>
        <i x="4"/>
        <i x="13"/>
        <i x="12"/>
        <i x="3"/>
        <i x="6"/>
        <i x="8"/>
        <i x="11"/>
        <i x="5"/>
        <i x="19" nd="1"/>
        <i x="16" nd="1"/>
        <i x="18" nd="1"/>
        <i x="1" nd="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eda(s) the project is able to support" xr10:uid="{00000000-0014-0000-FFFF-FFFF01000000}" cache="Slicer_Woreda_s__the_project_is_able_to_support" caption="Woreda(s) the project is able to support"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C16" dT="2024-12-05T15:40:31.63" personId="{A986D594-69F8-44F4-9E54-F8F8BE76690B}" id="{016D16CD-E61B-4196-80F7-5E77E758FAFC}">
    <text>Réponse structurelle?</text>
  </threadedComment>
</ThreadedComments>
</file>

<file path=xl/threadedComments/threadedComment2.xml><?xml version="1.0" encoding="utf-8"?>
<ThreadedComments xmlns="http://schemas.microsoft.com/office/spreadsheetml/2018/threadedcomments" xmlns:x="http://schemas.openxmlformats.org/spreadsheetml/2006/main">
  <threadedComment ref="B13" dT="2024-12-05T17:21:55.91" personId="{A986D594-69F8-44F4-9E54-F8F8BE76690B}" id="{84219C8B-1749-476A-9B15-51D755E5D78D}">
    <text>Entrée par type d'assistance ou zone (voir dernier tableau)</text>
  </threadedComment>
</ThreadedComments>
</file>

<file path=xl/threadedComments/threadedComment3.xml><?xml version="1.0" encoding="utf-8"?>
<ThreadedComments xmlns="http://schemas.microsoft.com/office/spreadsheetml/2018/threadedcomments" xmlns:x="http://schemas.openxmlformats.org/spreadsheetml/2006/main">
  <threadedComment ref="B29" dT="2024-08-30T06:14:11.85" personId="{A986D594-69F8-44F4-9E54-F8F8BE76690B}" id="{A8B7B19A-44E3-4FD0-B281-170C067C4873}">
    <text>Module 1: Capacité de prévention et de gestion des crises alimentaires</text>
  </threadedComment>
</ThreadedComments>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eadline_for_your_potential_support" xr10:uid="{00000000-0013-0000-FFFF-FFFF02000000}" sourceName="Deadline for your potential support">
  <pivotTables>
    <pivotTable tabId="14" name="PivotTable2"/>
  </pivotTables>
  <state minimalRefreshVersion="6" lastRefreshVersion="6" pivotCacheId="1" filterType="unknown">
    <bounds startDate="2021-01-01T00:00:00" endDate="202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eadline for your potential support" xr10:uid="{00000000-0014-0000-FFFF-FFFF02000000}" cache="NativeTimeline_Deadline_for_your_potential_support" caption="Deadline for your potential support" level="1" selectionLevel="1" scrollPosition="2021-01-0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1.xml"/><Relationship Id="rId1" Type="http://schemas.openxmlformats.org/officeDocument/2006/relationships/pivotTable" Target="../pivotTables/pivotTable2.xml"/><Relationship Id="rId4" Type="http://schemas.microsoft.com/office/2011/relationships/timeline" Target="../timelines/timeline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F27"/>
  <sheetViews>
    <sheetView workbookViewId="0">
      <selection activeCell="B24" sqref="B24"/>
    </sheetView>
  </sheetViews>
  <sheetFormatPr defaultRowHeight="14.4" x14ac:dyDescent="0.3"/>
  <cols>
    <col min="1" max="1" width="12.44140625" customWidth="1"/>
    <col min="2" max="2" width="14.88671875" customWidth="1"/>
    <col min="3" max="3" width="11.44140625" style="69" customWidth="1"/>
    <col min="4" max="4" width="15.88671875" style="69" customWidth="1"/>
    <col min="5" max="5" width="18.109375" style="69" customWidth="1"/>
    <col min="6" max="6" width="19.5546875" customWidth="1"/>
  </cols>
  <sheetData>
    <row r="3" spans="1:6" s="70" customFormat="1" ht="66" customHeight="1" x14ac:dyDescent="0.3">
      <c r="A3" s="66" t="s">
        <v>327</v>
      </c>
      <c r="B3" s="70" t="s">
        <v>329</v>
      </c>
      <c r="C3" s="7" t="s">
        <v>330</v>
      </c>
      <c r="D3" s="70" t="s">
        <v>331</v>
      </c>
      <c r="E3" s="70" t="s">
        <v>332</v>
      </c>
      <c r="F3" s="70" t="s">
        <v>333</v>
      </c>
    </row>
    <row r="4" spans="1:6" x14ac:dyDescent="0.3">
      <c r="A4" s="67" t="s">
        <v>100</v>
      </c>
      <c r="B4" s="68">
        <v>1200</v>
      </c>
      <c r="C4" s="56">
        <v>0.23428290022565257</v>
      </c>
      <c r="D4" s="44">
        <v>5.5</v>
      </c>
      <c r="E4" s="56">
        <v>1</v>
      </c>
      <c r="F4" s="68">
        <v>4</v>
      </c>
    </row>
    <row r="5" spans="1:6" x14ac:dyDescent="0.3">
      <c r="A5" s="67" t="s">
        <v>69</v>
      </c>
      <c r="B5" s="68">
        <v>1200</v>
      </c>
      <c r="C5" s="56">
        <v>0.23428290022565257</v>
      </c>
      <c r="D5" s="44">
        <v>5.5</v>
      </c>
      <c r="E5" s="56">
        <v>1</v>
      </c>
      <c r="F5" s="68">
        <v>4</v>
      </c>
    </row>
    <row r="6" spans="1:6" x14ac:dyDescent="0.3">
      <c r="A6" s="67" t="s">
        <v>30</v>
      </c>
      <c r="B6" s="68">
        <v>1200</v>
      </c>
      <c r="C6" s="56">
        <v>0.23428290022565257</v>
      </c>
      <c r="D6" s="44">
        <v>5.5</v>
      </c>
      <c r="E6" s="56">
        <v>1</v>
      </c>
      <c r="F6" s="68">
        <v>4</v>
      </c>
    </row>
    <row r="7" spans="1:6" x14ac:dyDescent="0.3">
      <c r="A7" s="67" t="s">
        <v>80</v>
      </c>
      <c r="B7" s="68">
        <v>1800</v>
      </c>
      <c r="C7" s="56">
        <v>0.23428290022565257</v>
      </c>
      <c r="D7" s="44">
        <v>3.6666666666666665</v>
      </c>
      <c r="E7" s="56">
        <v>1</v>
      </c>
      <c r="F7" s="68">
        <v>4</v>
      </c>
    </row>
    <row r="8" spans="1:6" x14ac:dyDescent="0.3">
      <c r="A8" s="67" t="s">
        <v>132</v>
      </c>
      <c r="B8" s="68">
        <v>1600</v>
      </c>
      <c r="C8" s="56">
        <v>0.23428290022565257</v>
      </c>
      <c r="D8" s="44">
        <v>0</v>
      </c>
      <c r="E8" s="56">
        <v>1</v>
      </c>
      <c r="F8" s="68">
        <v>4</v>
      </c>
    </row>
    <row r="9" spans="1:6" x14ac:dyDescent="0.3">
      <c r="A9" s="67" t="s">
        <v>141</v>
      </c>
      <c r="B9" s="68">
        <v>1500</v>
      </c>
      <c r="C9" s="56">
        <v>0.23428290022565257</v>
      </c>
      <c r="D9" s="44">
        <v>2.2000000000000002</v>
      </c>
      <c r="E9" s="56">
        <v>0.75</v>
      </c>
      <c r="F9" s="68">
        <v>3</v>
      </c>
    </row>
    <row r="10" spans="1:6" x14ac:dyDescent="0.3">
      <c r="A10" s="67" t="s">
        <v>89</v>
      </c>
      <c r="B10" s="68">
        <v>1794</v>
      </c>
      <c r="C10" s="56">
        <v>0.23428290022565257</v>
      </c>
      <c r="D10" s="44">
        <v>2.7591973244147154</v>
      </c>
      <c r="E10" s="56">
        <v>1</v>
      </c>
      <c r="F10" s="68">
        <v>4</v>
      </c>
    </row>
    <row r="11" spans="1:6" x14ac:dyDescent="0.3">
      <c r="A11" s="67" t="s">
        <v>157</v>
      </c>
      <c r="B11" s="68">
        <v>1200</v>
      </c>
      <c r="C11" s="56">
        <v>0.23428290022565257</v>
      </c>
      <c r="D11" s="44">
        <v>5.5</v>
      </c>
      <c r="E11" s="56">
        <v>1</v>
      </c>
      <c r="F11" s="68">
        <v>4</v>
      </c>
    </row>
    <row r="12" spans="1:6" x14ac:dyDescent="0.3">
      <c r="A12" s="67" t="s">
        <v>117</v>
      </c>
      <c r="B12" s="68">
        <v>1200</v>
      </c>
      <c r="C12" s="56">
        <v>0.23428290022565257</v>
      </c>
      <c r="D12" s="44">
        <v>4.125</v>
      </c>
      <c r="E12" s="56">
        <v>1</v>
      </c>
      <c r="F12" s="68">
        <v>4</v>
      </c>
    </row>
    <row r="13" spans="1:6" x14ac:dyDescent="0.3">
      <c r="A13" s="67" t="s">
        <v>58</v>
      </c>
      <c r="B13" s="68">
        <v>2118</v>
      </c>
      <c r="C13" s="56">
        <v>0.30122088126929553</v>
      </c>
      <c r="D13" s="44">
        <v>1.5580736543909348</v>
      </c>
      <c r="E13" s="56">
        <v>0</v>
      </c>
      <c r="F13" s="68">
        <v>0</v>
      </c>
    </row>
    <row r="14" spans="1:6" x14ac:dyDescent="0.3">
      <c r="A14" s="67" t="s">
        <v>151</v>
      </c>
      <c r="B14" s="68">
        <v>1200</v>
      </c>
      <c r="C14" s="56">
        <v>0.23428290022565257</v>
      </c>
      <c r="D14" s="44">
        <v>0</v>
      </c>
      <c r="E14" s="56">
        <v>1</v>
      </c>
      <c r="F14" s="68">
        <v>4</v>
      </c>
    </row>
    <row r="15" spans="1:6" x14ac:dyDescent="0.3">
      <c r="A15" s="67" t="s">
        <v>108</v>
      </c>
      <c r="B15" s="68">
        <v>1300</v>
      </c>
      <c r="C15" s="56">
        <v>0.23428290022565257</v>
      </c>
      <c r="D15" s="44">
        <v>2.5384615384615383</v>
      </c>
      <c r="E15" s="56">
        <v>0.75</v>
      </c>
      <c r="F15" s="68">
        <v>3</v>
      </c>
    </row>
    <row r="16" spans="1:6" x14ac:dyDescent="0.3">
      <c r="A16" s="67" t="s">
        <v>124</v>
      </c>
      <c r="B16" s="68">
        <v>1600</v>
      </c>
      <c r="C16" s="56">
        <v>0.23428290022565257</v>
      </c>
      <c r="D16" s="44">
        <v>2.0625</v>
      </c>
      <c r="E16" s="56">
        <v>1</v>
      </c>
      <c r="F16" s="68">
        <v>4</v>
      </c>
    </row>
    <row r="17" spans="1:6" x14ac:dyDescent="0.3">
      <c r="A17" s="67" t="s">
        <v>160</v>
      </c>
      <c r="B17" s="68">
        <v>1500</v>
      </c>
      <c r="C17" s="56">
        <v>0.23428290022565257</v>
      </c>
      <c r="D17" s="44">
        <v>0</v>
      </c>
      <c r="E17" s="56">
        <v>1</v>
      </c>
      <c r="F17" s="68">
        <v>4</v>
      </c>
    </row>
    <row r="18" spans="1:6" x14ac:dyDescent="0.3">
      <c r="A18" s="67" t="s">
        <v>328</v>
      </c>
      <c r="B18" s="68">
        <v>20412</v>
      </c>
      <c r="C18" s="56">
        <v>3.346898584202779</v>
      </c>
      <c r="D18" s="44">
        <v>40.909899183933859</v>
      </c>
      <c r="E18" s="56">
        <v>12.5</v>
      </c>
      <c r="F18" s="68">
        <v>50</v>
      </c>
    </row>
    <row r="19" spans="1:6" x14ac:dyDescent="0.3">
      <c r="C19"/>
      <c r="D19"/>
      <c r="E19"/>
    </row>
    <row r="20" spans="1:6" x14ac:dyDescent="0.3">
      <c r="C20"/>
      <c r="D20"/>
      <c r="E20"/>
    </row>
    <row r="21" spans="1:6" x14ac:dyDescent="0.3">
      <c r="C21"/>
      <c r="D21"/>
      <c r="E21"/>
    </row>
    <row r="22" spans="1:6" x14ac:dyDescent="0.3">
      <c r="C22"/>
      <c r="D22"/>
      <c r="E22"/>
    </row>
    <row r="23" spans="1:6" x14ac:dyDescent="0.3">
      <c r="C23"/>
      <c r="D23"/>
      <c r="E23"/>
    </row>
    <row r="24" spans="1:6" x14ac:dyDescent="0.3">
      <c r="C24"/>
      <c r="D24"/>
      <c r="E24"/>
    </row>
    <row r="25" spans="1:6" x14ac:dyDescent="0.3">
      <c r="C25"/>
      <c r="D25"/>
      <c r="E25"/>
    </row>
    <row r="26" spans="1:6" x14ac:dyDescent="0.3">
      <c r="C26"/>
      <c r="D26"/>
      <c r="E26"/>
    </row>
    <row r="27" spans="1:6" x14ac:dyDescent="0.3">
      <c r="C27"/>
      <c r="D27"/>
      <c r="E2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499984740745262"/>
  </sheetPr>
  <dimension ref="A1:AP159"/>
  <sheetViews>
    <sheetView showGridLines="0" topLeftCell="A46" zoomScale="160" zoomScaleNormal="160" workbookViewId="0">
      <selection activeCell="M79" sqref="M79"/>
    </sheetView>
  </sheetViews>
  <sheetFormatPr defaultColWidth="5.6640625" defaultRowHeight="14.4" x14ac:dyDescent="0.3"/>
  <cols>
    <col min="1" max="1" width="3.5546875" customWidth="1"/>
    <col min="2" max="2" width="4.6640625" customWidth="1"/>
    <col min="3" max="3" width="1" customWidth="1"/>
    <col min="4" max="5" width="2.6640625" customWidth="1"/>
    <col min="6" max="6" width="1.6640625" customWidth="1"/>
    <col min="7" max="10" width="2.6640625" customWidth="1"/>
    <col min="11" max="11" width="1" customWidth="1"/>
    <col min="12" max="12" width="0.88671875" customWidth="1"/>
    <col min="13" max="13" width="3.5546875" customWidth="1"/>
    <col min="14" max="14" width="2.44140625" customWidth="1"/>
    <col min="15" max="15" width="4" customWidth="1"/>
    <col min="16" max="16" width="4.33203125" customWidth="1"/>
    <col min="17" max="17" width="0.6640625" customWidth="1"/>
    <col min="18" max="26" width="2.6640625" customWidth="1"/>
    <col min="27" max="27" width="1.6640625" customWidth="1"/>
    <col min="28" max="28" width="4.33203125" customWidth="1"/>
    <col min="29" max="29" width="2.5546875" customWidth="1"/>
    <col min="30" max="32" width="2.6640625" customWidth="1"/>
    <col min="33" max="33" width="2.5546875" customWidth="1"/>
    <col min="34" max="34" width="1.33203125" customWidth="1"/>
    <col min="35" max="36" width="2.6640625" customWidth="1"/>
    <col min="37" max="37" width="3.5546875" customWidth="1"/>
    <col min="38" max="38" width="2.109375" customWidth="1"/>
    <col min="39" max="39" width="3.109375" customWidth="1"/>
    <col min="40" max="40" width="6.6640625" customWidth="1"/>
    <col min="42" max="42" width="13.44140625" customWidth="1"/>
  </cols>
  <sheetData>
    <row r="1" spans="1:40" ht="31.5" customHeight="1" x14ac:dyDescent="0.3">
      <c r="A1" s="502" t="s">
        <v>825</v>
      </c>
      <c r="B1" s="503"/>
      <c r="C1" s="503"/>
      <c r="D1" s="503"/>
      <c r="E1" s="503"/>
      <c r="F1" s="503"/>
      <c r="G1" s="503"/>
      <c r="H1" s="503"/>
      <c r="I1" s="503"/>
      <c r="J1" s="503"/>
      <c r="K1" s="503"/>
      <c r="L1" s="503"/>
      <c r="M1" s="503"/>
      <c r="N1" s="503"/>
      <c r="O1" s="503"/>
      <c r="P1" s="503"/>
      <c r="Q1" s="503"/>
      <c r="R1" s="503"/>
      <c r="S1" s="503"/>
      <c r="T1" s="503"/>
      <c r="U1" s="503"/>
      <c r="V1" s="503"/>
      <c r="W1" s="503"/>
      <c r="X1" s="503"/>
      <c r="Y1" s="503"/>
      <c r="Z1" s="503"/>
      <c r="AA1" s="503"/>
      <c r="AB1" s="503"/>
      <c r="AC1" s="503"/>
      <c r="AD1" s="503"/>
      <c r="AE1" s="503"/>
      <c r="AF1" s="503"/>
      <c r="AG1" s="499" t="s">
        <v>605</v>
      </c>
      <c r="AH1" s="500"/>
      <c r="AI1" s="500"/>
      <c r="AJ1" s="500"/>
      <c r="AK1" s="501">
        <v>45046</v>
      </c>
      <c r="AL1" s="500"/>
      <c r="AM1" s="500"/>
    </row>
    <row r="2" spans="1:40" ht="3" customHeight="1" x14ac:dyDescent="0.3"/>
    <row r="3" spans="1:40" ht="11.4" customHeight="1" x14ac:dyDescent="0.3">
      <c r="A3" s="504" t="s">
        <v>606</v>
      </c>
      <c r="B3" s="504"/>
      <c r="C3" s="504"/>
      <c r="D3" s="504"/>
      <c r="F3" s="506" t="s">
        <v>607</v>
      </c>
      <c r="G3" s="506"/>
      <c r="H3" s="506"/>
      <c r="I3" s="505"/>
      <c r="J3" s="505"/>
      <c r="K3" s="505"/>
      <c r="L3" s="505"/>
      <c r="M3" s="505"/>
      <c r="N3" s="505"/>
      <c r="O3" s="505"/>
      <c r="P3" s="110"/>
      <c r="Q3" s="511" t="s">
        <v>608</v>
      </c>
      <c r="R3" s="512"/>
      <c r="S3" s="512"/>
      <c r="T3" s="513"/>
      <c r="U3" s="513"/>
      <c r="V3" s="513"/>
      <c r="W3" s="513"/>
      <c r="X3" s="513"/>
      <c r="Y3" s="513"/>
      <c r="Z3" s="514"/>
      <c r="AA3" s="110"/>
      <c r="AB3" s="515" t="s">
        <v>609</v>
      </c>
      <c r="AC3" s="516"/>
      <c r="AD3" s="516"/>
      <c r="AE3" s="516"/>
      <c r="AF3" s="516"/>
      <c r="AG3" s="517"/>
      <c r="AH3" s="517"/>
      <c r="AI3" s="517"/>
      <c r="AJ3" s="517"/>
      <c r="AK3" s="517"/>
      <c r="AL3" s="517"/>
      <c r="AM3" s="518"/>
    </row>
    <row r="4" spans="1:40" ht="5.0999999999999996" customHeight="1" x14ac:dyDescent="0.3">
      <c r="A4" s="504"/>
      <c r="B4" s="504"/>
      <c r="C4" s="504"/>
      <c r="D4" s="504"/>
      <c r="F4" s="110"/>
      <c r="G4" s="110"/>
      <c r="H4" s="110"/>
      <c r="I4" s="110"/>
      <c r="J4" s="110"/>
      <c r="K4" s="110"/>
      <c r="L4" s="110"/>
      <c r="M4" s="110"/>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row>
    <row r="5" spans="1:40" s="5" customFormat="1" ht="11.4" customHeight="1" x14ac:dyDescent="0.3">
      <c r="A5" s="504"/>
      <c r="B5" s="504"/>
      <c r="C5" s="504"/>
      <c r="D5" s="504"/>
      <c r="F5" s="507" t="s">
        <v>610</v>
      </c>
      <c r="G5" s="508"/>
      <c r="H5" s="508"/>
      <c r="I5" s="508"/>
      <c r="J5" s="508"/>
      <c r="K5" s="509"/>
      <c r="L5" s="398"/>
      <c r="M5" s="399"/>
      <c r="N5" s="399"/>
      <c r="O5" s="510"/>
      <c r="P5" s="111"/>
      <c r="Q5" s="511" t="s">
        <v>612</v>
      </c>
      <c r="R5" s="512"/>
      <c r="S5" s="512"/>
      <c r="T5" s="512"/>
      <c r="U5" s="512"/>
      <c r="V5" s="512"/>
      <c r="W5" s="210"/>
      <c r="X5" s="210"/>
      <c r="Y5" s="210"/>
      <c r="Z5" s="211"/>
      <c r="AA5" s="111"/>
      <c r="AB5" s="407" t="s">
        <v>611</v>
      </c>
      <c r="AC5" s="408"/>
      <c r="AD5" s="408"/>
      <c r="AE5" s="408"/>
      <c r="AF5" s="408"/>
      <c r="AG5" s="408"/>
      <c r="AH5" s="519"/>
      <c r="AI5" s="519"/>
      <c r="AJ5" s="519"/>
      <c r="AK5" s="519"/>
      <c r="AL5" s="519"/>
      <c r="AM5" s="520"/>
    </row>
    <row r="6" spans="1:40" ht="3" customHeight="1" x14ac:dyDescent="0.3"/>
    <row r="7" spans="1:40" ht="11.4" customHeight="1" x14ac:dyDescent="0.3">
      <c r="A7" s="466" t="s">
        <v>842</v>
      </c>
      <c r="B7" s="466"/>
      <c r="C7" s="466"/>
      <c r="D7" s="466"/>
      <c r="E7" s="466"/>
      <c r="F7" s="466"/>
      <c r="G7" s="466"/>
      <c r="H7" s="466"/>
      <c r="I7" s="466"/>
      <c r="J7" s="466"/>
      <c r="K7" s="466"/>
      <c r="L7" s="466"/>
      <c r="M7" s="466"/>
      <c r="N7" s="466"/>
      <c r="O7" s="466"/>
      <c r="P7" s="466"/>
      <c r="Q7" s="466"/>
      <c r="R7" s="466"/>
      <c r="S7" s="466"/>
      <c r="T7" s="466"/>
      <c r="U7" s="466"/>
      <c r="V7" s="466"/>
      <c r="W7" s="466"/>
      <c r="X7" s="466"/>
      <c r="Y7" s="466"/>
      <c r="Z7" s="466"/>
      <c r="AA7" s="466"/>
      <c r="AB7" s="466"/>
      <c r="AC7" s="466"/>
      <c r="AD7" s="466"/>
      <c r="AE7" s="466"/>
      <c r="AF7" s="466"/>
      <c r="AG7" s="466"/>
      <c r="AH7" s="466"/>
      <c r="AI7" s="466"/>
      <c r="AJ7" s="466"/>
      <c r="AK7" s="466"/>
      <c r="AL7" s="467">
        <f>'Battery and speedometer chart'!R16</f>
        <v>0.35714285714285715</v>
      </c>
      <c r="AM7" s="468"/>
    </row>
    <row r="8" spans="1:40" ht="15" customHeight="1" x14ac:dyDescent="0.3"/>
    <row r="9" spans="1:40" ht="15" customHeight="1" x14ac:dyDescent="0.3"/>
    <row r="10" spans="1:40" ht="15" customHeight="1" x14ac:dyDescent="0.3"/>
    <row r="11" spans="1:40" ht="15" customHeight="1" x14ac:dyDescent="0.3">
      <c r="AN11" t="s">
        <v>293</v>
      </c>
    </row>
    <row r="12" spans="1:40" ht="15" customHeight="1" x14ac:dyDescent="0.3"/>
    <row r="13" spans="1:40" ht="15" customHeight="1" x14ac:dyDescent="0.3"/>
    <row r="14" spans="1:40" ht="15" customHeight="1" x14ac:dyDescent="0.3"/>
    <row r="15" spans="1:40" ht="15" customHeight="1" x14ac:dyDescent="0.3"/>
    <row r="16" spans="1:40" ht="15" customHeight="1" x14ac:dyDescent="0.3"/>
    <row r="17" spans="1:42" ht="15" customHeight="1" x14ac:dyDescent="0.3">
      <c r="AP17" s="213"/>
    </row>
    <row r="18" spans="1:42" ht="15" customHeight="1" x14ac:dyDescent="0.3"/>
    <row r="19" spans="1:42" ht="15" customHeight="1" x14ac:dyDescent="0.3"/>
    <row r="20" spans="1:42" ht="6" customHeight="1" x14ac:dyDescent="0.3"/>
    <row r="21" spans="1:42" ht="2.25" customHeight="1" x14ac:dyDescent="0.3"/>
    <row r="22" spans="1:42" ht="26.25" customHeight="1" x14ac:dyDescent="0.3">
      <c r="A22" s="521" t="s">
        <v>615</v>
      </c>
      <c r="B22" s="521"/>
      <c r="C22" s="521"/>
      <c r="D22" s="521"/>
      <c r="E22" s="521"/>
      <c r="F22" s="465"/>
      <c r="G22" s="465"/>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row>
    <row r="23" spans="1:42" ht="5.0999999999999996" customHeight="1" x14ac:dyDescent="0.3"/>
    <row r="24" spans="1:42" ht="15" customHeight="1" x14ac:dyDescent="0.3">
      <c r="A24" s="421" t="s">
        <v>861</v>
      </c>
      <c r="B24" s="421"/>
      <c r="C24" s="421"/>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row>
    <row r="25" spans="1:42" ht="5.0999999999999996" customHeight="1" x14ac:dyDescent="0.3">
      <c r="A25" s="102"/>
      <c r="B25" s="102"/>
      <c r="C25" s="102"/>
      <c r="D25" s="102"/>
      <c r="E25" s="102"/>
      <c r="F25" s="102"/>
      <c r="G25" s="102"/>
      <c r="H25" s="102"/>
      <c r="I25" s="102"/>
      <c r="J25" s="102"/>
      <c r="K25" s="102"/>
      <c r="L25" s="102"/>
      <c r="M25" s="102"/>
      <c r="N25" s="102"/>
      <c r="O25" s="102"/>
      <c r="P25" s="102"/>
      <c r="Q25" s="102"/>
      <c r="R25" s="102"/>
    </row>
    <row r="26" spans="1:42" ht="15" customHeight="1" x14ac:dyDescent="0.3">
      <c r="A26" s="369" t="s">
        <v>881</v>
      </c>
      <c r="B26" s="369"/>
      <c r="C26" s="369"/>
      <c r="D26" s="369"/>
      <c r="E26" s="369"/>
      <c r="F26" s="369"/>
      <c r="G26" s="369"/>
      <c r="H26" s="369"/>
      <c r="I26" s="369"/>
      <c r="J26" s="369"/>
      <c r="K26" s="369"/>
      <c r="L26" s="369"/>
      <c r="M26" s="369"/>
      <c r="N26" s="369"/>
      <c r="O26" s="369"/>
      <c r="P26" s="369"/>
      <c r="Q26" s="353"/>
      <c r="R26" s="369" t="s">
        <v>882</v>
      </c>
      <c r="S26" s="369"/>
      <c r="T26" s="369"/>
      <c r="U26" s="369"/>
      <c r="V26" s="369"/>
      <c r="W26" s="369"/>
      <c r="X26" s="369"/>
      <c r="Y26" s="369"/>
      <c r="Z26" s="369"/>
      <c r="AA26" s="369"/>
      <c r="AB26" s="369"/>
      <c r="AC26" s="369"/>
      <c r="AD26" s="369"/>
      <c r="AE26" s="369"/>
      <c r="AF26" s="369"/>
      <c r="AG26" s="369"/>
      <c r="AH26" s="369"/>
      <c r="AI26" s="369"/>
      <c r="AJ26" s="369"/>
      <c r="AK26" s="369"/>
      <c r="AL26" s="369"/>
      <c r="AM26" s="369"/>
    </row>
    <row r="27" spans="1:42" ht="5.0999999999999996" customHeight="1" x14ac:dyDescent="0.3">
      <c r="A27" s="102"/>
      <c r="B27" s="102"/>
      <c r="C27" s="102"/>
      <c r="D27" s="102"/>
      <c r="E27" s="102"/>
      <c r="F27" s="102"/>
      <c r="G27" s="102"/>
      <c r="H27" s="102"/>
      <c r="I27" s="102"/>
      <c r="J27" s="102"/>
      <c r="K27" s="102"/>
      <c r="L27" s="102"/>
      <c r="M27" s="102"/>
      <c r="N27" s="102"/>
      <c r="O27" s="102"/>
      <c r="P27" s="102"/>
      <c r="Q27" s="102"/>
      <c r="R27" s="102"/>
    </row>
    <row r="28" spans="1:42" ht="15.9" customHeight="1" x14ac:dyDescent="0.3">
      <c r="A28" s="448" t="s">
        <v>870</v>
      </c>
      <c r="B28" s="448"/>
      <c r="C28" s="218"/>
      <c r="F28" s="445" t="s">
        <v>871</v>
      </c>
      <c r="G28" s="446"/>
      <c r="H28" s="446"/>
      <c r="I28" s="446"/>
      <c r="J28" s="446"/>
      <c r="K28" s="446"/>
      <c r="L28" s="446"/>
      <c r="M28" s="447"/>
      <c r="N28" s="119"/>
      <c r="O28" s="201">
        <f>P28</f>
        <v>0.6</v>
      </c>
      <c r="P28" s="234">
        <v>0.6</v>
      </c>
      <c r="R28" s="370" t="s">
        <v>878</v>
      </c>
      <c r="S28" s="371"/>
      <c r="T28" s="371"/>
      <c r="U28" s="371"/>
      <c r="V28" s="371"/>
      <c r="W28" s="371"/>
      <c r="X28" s="371"/>
      <c r="Y28" s="371"/>
      <c r="Z28" s="371"/>
      <c r="AA28" s="371"/>
      <c r="AB28" s="371"/>
      <c r="AC28" s="371"/>
      <c r="AD28" s="371"/>
      <c r="AE28" s="371"/>
      <c r="AF28" s="371"/>
      <c r="AG28" s="371"/>
      <c r="AH28" s="371"/>
      <c r="AI28" s="371"/>
      <c r="AJ28" s="372"/>
      <c r="AK28" s="348">
        <f>AL28</f>
        <v>0.25</v>
      </c>
      <c r="AL28" s="497">
        <v>0.25</v>
      </c>
      <c r="AM28" s="498"/>
    </row>
    <row r="29" spans="1:42" ht="5.0999999999999996" customHeight="1" x14ac:dyDescent="0.3">
      <c r="A29" s="449"/>
      <c r="B29" s="449"/>
      <c r="M29" s="226"/>
      <c r="N29" s="222"/>
      <c r="O29" s="241"/>
      <c r="P29" s="222"/>
      <c r="Q29" s="222"/>
      <c r="T29" s="242"/>
      <c r="U29" s="242"/>
      <c r="V29" s="242"/>
      <c r="W29" s="242"/>
      <c r="X29" s="242"/>
      <c r="Y29" s="242"/>
      <c r="Z29" s="242"/>
      <c r="AA29" s="242"/>
      <c r="AB29" s="242"/>
      <c r="AC29" s="242"/>
      <c r="AD29" s="242"/>
      <c r="AE29" s="242"/>
      <c r="AF29" s="242"/>
      <c r="AG29" s="242"/>
      <c r="AH29" s="242"/>
      <c r="AI29" s="242"/>
      <c r="AJ29" s="242"/>
      <c r="AK29" s="116"/>
      <c r="AL29" s="116"/>
      <c r="AM29" s="116"/>
    </row>
    <row r="30" spans="1:42" ht="15.9" customHeight="1" x14ac:dyDescent="0.3">
      <c r="A30" s="450"/>
      <c r="B30" s="450"/>
      <c r="C30" s="218"/>
      <c r="F30" s="445" t="s">
        <v>872</v>
      </c>
      <c r="G30" s="446"/>
      <c r="H30" s="446"/>
      <c r="I30" s="446"/>
      <c r="J30" s="446"/>
      <c r="K30" s="446"/>
      <c r="L30" s="446"/>
      <c r="M30" s="447"/>
      <c r="N30" s="119"/>
      <c r="O30" s="335">
        <f>P30</f>
        <v>-0.1</v>
      </c>
      <c r="P30" s="349">
        <v>-0.1</v>
      </c>
      <c r="R30" s="370" t="s">
        <v>884</v>
      </c>
      <c r="S30" s="371"/>
      <c r="T30" s="371"/>
      <c r="U30" s="371"/>
      <c r="V30" s="371"/>
      <c r="W30" s="371"/>
      <c r="X30" s="371"/>
      <c r="Y30" s="371"/>
      <c r="Z30" s="371"/>
      <c r="AA30" s="371"/>
      <c r="AB30" s="371"/>
      <c r="AC30" s="371"/>
      <c r="AD30" s="371"/>
      <c r="AE30" s="371"/>
      <c r="AF30" s="371"/>
      <c r="AG30" s="371"/>
      <c r="AH30" s="371"/>
      <c r="AI30" s="371"/>
      <c r="AJ30" s="372"/>
      <c r="AK30" s="352">
        <f>AL30</f>
        <v>0.6</v>
      </c>
      <c r="AL30" s="490">
        <v>0.6</v>
      </c>
      <c r="AM30" s="491"/>
    </row>
    <row r="31" spans="1:42" ht="5.0999999999999996" customHeight="1" x14ac:dyDescent="0.3">
      <c r="M31" s="226"/>
      <c r="N31" s="222"/>
      <c r="O31" s="241"/>
      <c r="P31" s="222"/>
      <c r="Q31" s="222"/>
      <c r="T31" s="242"/>
      <c r="U31" s="242"/>
      <c r="V31" s="242"/>
      <c r="W31" s="242"/>
      <c r="X31" s="242"/>
      <c r="Y31" s="242"/>
      <c r="Z31" s="242"/>
      <c r="AA31" s="242"/>
      <c r="AB31" s="242"/>
      <c r="AC31" s="242"/>
      <c r="AD31" s="242"/>
      <c r="AE31" s="242"/>
      <c r="AF31" s="242"/>
      <c r="AG31" s="242"/>
      <c r="AH31" s="242"/>
      <c r="AI31" s="242"/>
      <c r="AJ31" s="242"/>
      <c r="AK31" s="116"/>
      <c r="AL31" s="116"/>
      <c r="AM31" s="116"/>
    </row>
    <row r="32" spans="1:42" ht="22.5" customHeight="1" x14ac:dyDescent="0.3">
      <c r="A32" s="444" t="s">
        <v>617</v>
      </c>
      <c r="B32" s="444"/>
      <c r="C32" s="218"/>
      <c r="F32" s="445" t="s">
        <v>636</v>
      </c>
      <c r="G32" s="446"/>
      <c r="H32" s="446"/>
      <c r="I32" s="446"/>
      <c r="J32" s="446"/>
      <c r="K32" s="446"/>
      <c r="L32" s="446"/>
      <c r="M32" s="447"/>
      <c r="N32" s="119"/>
      <c r="O32" s="488" t="s">
        <v>657</v>
      </c>
      <c r="P32" s="489"/>
      <c r="R32" s="373" t="s">
        <v>879</v>
      </c>
      <c r="S32" s="373"/>
      <c r="T32" s="373"/>
      <c r="U32" s="373"/>
      <c r="V32" s="373"/>
      <c r="W32" s="373"/>
      <c r="X32" s="373"/>
      <c r="Y32" s="373"/>
      <c r="Z32" s="373"/>
      <c r="AA32" s="373"/>
      <c r="AB32" s="373"/>
      <c r="AC32" s="373"/>
      <c r="AD32" s="373"/>
      <c r="AE32" s="373"/>
      <c r="AF32" s="373"/>
      <c r="AG32" s="373"/>
      <c r="AH32" s="373"/>
      <c r="AI32" s="373"/>
      <c r="AJ32" s="374"/>
      <c r="AK32" s="335"/>
      <c r="AL32" s="451">
        <v>0.8</v>
      </c>
      <c r="AM32" s="452"/>
    </row>
    <row r="33" spans="1:39" ht="5.0999999999999996" customHeight="1" x14ac:dyDescent="0.3">
      <c r="A33" s="444"/>
      <c r="B33" s="444"/>
      <c r="M33" s="226"/>
      <c r="N33" s="222"/>
      <c r="O33" s="241"/>
      <c r="P33" s="222"/>
      <c r="Q33" s="222"/>
      <c r="T33" s="218"/>
      <c r="U33" s="218"/>
      <c r="V33" s="218"/>
      <c r="W33" s="218"/>
      <c r="X33" s="218"/>
      <c r="Y33" s="218"/>
      <c r="Z33" s="218"/>
      <c r="AA33" s="218"/>
      <c r="AB33" s="218"/>
      <c r="AC33" s="218"/>
      <c r="AD33" s="218"/>
      <c r="AE33" s="218"/>
      <c r="AF33" s="218"/>
      <c r="AG33" s="218"/>
      <c r="AH33" s="218"/>
      <c r="AI33" s="218"/>
      <c r="AJ33" s="218"/>
      <c r="AK33" s="350"/>
      <c r="AL33" s="351"/>
      <c r="AM33" s="351"/>
    </row>
    <row r="34" spans="1:39" ht="15.9" customHeight="1" x14ac:dyDescent="0.3">
      <c r="A34" s="444"/>
      <c r="B34" s="444"/>
      <c r="C34" s="218"/>
      <c r="F34" s="445" t="s">
        <v>616</v>
      </c>
      <c r="G34" s="446"/>
      <c r="H34" s="446"/>
      <c r="I34" s="446"/>
      <c r="J34" s="446"/>
      <c r="K34" s="446"/>
      <c r="L34" s="446"/>
      <c r="M34" s="447"/>
      <c r="N34" s="119"/>
      <c r="O34" s="203">
        <v>0.7</v>
      </c>
      <c r="P34" s="243">
        <v>0.7</v>
      </c>
      <c r="R34" s="370" t="s">
        <v>880</v>
      </c>
      <c r="S34" s="371"/>
      <c r="T34" s="371"/>
      <c r="U34" s="371"/>
      <c r="V34" s="371"/>
      <c r="W34" s="371"/>
      <c r="X34" s="371"/>
      <c r="Y34" s="371"/>
      <c r="Z34" s="371"/>
      <c r="AA34" s="371"/>
      <c r="AB34" s="371"/>
      <c r="AC34" s="371"/>
      <c r="AD34" s="371"/>
      <c r="AE34" s="371"/>
      <c r="AF34" s="371"/>
      <c r="AG34" s="371"/>
      <c r="AH34" s="371"/>
      <c r="AI34" s="371"/>
      <c r="AJ34" s="372"/>
      <c r="AK34" s="348">
        <f>AL34</f>
        <v>0.8</v>
      </c>
      <c r="AL34" s="451">
        <v>0.8</v>
      </c>
      <c r="AM34" s="452"/>
    </row>
    <row r="35" spans="1:39" ht="5.0999999999999996" customHeight="1" x14ac:dyDescent="0.3">
      <c r="M35" s="226"/>
      <c r="N35" s="222"/>
      <c r="O35" s="241"/>
      <c r="P35" s="222"/>
      <c r="Q35" s="222"/>
    </row>
    <row r="36" spans="1:39" ht="23.1" customHeight="1" x14ac:dyDescent="0.3">
      <c r="A36" s="492" t="s">
        <v>628</v>
      </c>
      <c r="B36" s="493"/>
      <c r="C36" s="218"/>
      <c r="F36" s="453" t="s">
        <v>831</v>
      </c>
      <c r="G36" s="454"/>
      <c r="H36" s="454"/>
      <c r="I36" s="454"/>
      <c r="J36" s="454"/>
      <c r="K36" s="454"/>
      <c r="L36" s="454"/>
      <c r="M36" s="455"/>
      <c r="N36" s="119"/>
      <c r="O36" s="201">
        <f>P36</f>
        <v>0.1</v>
      </c>
      <c r="P36" s="244">
        <v>0.1</v>
      </c>
      <c r="R36" s="240"/>
      <c r="S36" s="240"/>
    </row>
    <row r="37" spans="1:39" ht="5.0999999999999996" customHeight="1" x14ac:dyDescent="0.3">
      <c r="A37" s="494"/>
      <c r="B37" s="374"/>
      <c r="C37" s="217"/>
      <c r="F37" s="214"/>
      <c r="G37" s="214"/>
      <c r="H37" s="214"/>
      <c r="I37" s="214"/>
      <c r="J37" s="214"/>
      <c r="K37" s="215"/>
      <c r="L37" s="239"/>
      <c r="M37" s="239"/>
      <c r="N37" s="119"/>
      <c r="O37" s="226"/>
      <c r="P37" s="223"/>
      <c r="R37" s="223"/>
      <c r="S37" s="223"/>
    </row>
    <row r="38" spans="1:39" ht="23.1" customHeight="1" x14ac:dyDescent="0.3">
      <c r="A38" s="494"/>
      <c r="B38" s="374"/>
      <c r="C38" s="218"/>
      <c r="F38" s="453" t="s">
        <v>865</v>
      </c>
      <c r="G38" s="454"/>
      <c r="H38" s="454"/>
      <c r="I38" s="454"/>
      <c r="J38" s="454"/>
      <c r="K38" s="454"/>
      <c r="L38" s="454"/>
      <c r="M38" s="455"/>
      <c r="N38" s="119"/>
      <c r="O38" s="201">
        <f>P38</f>
        <v>0.3</v>
      </c>
      <c r="P38" s="235">
        <v>0.3</v>
      </c>
      <c r="R38" s="237"/>
      <c r="S38" s="237"/>
    </row>
    <row r="39" spans="1:39" ht="5.0999999999999996" customHeight="1" x14ac:dyDescent="0.3">
      <c r="A39" s="494"/>
      <c r="B39" s="374"/>
      <c r="C39" s="217"/>
      <c r="F39" s="214"/>
      <c r="G39" s="214"/>
      <c r="H39" s="214"/>
      <c r="I39" s="214"/>
      <c r="J39" s="214"/>
      <c r="K39" s="215"/>
      <c r="L39" s="109"/>
      <c r="M39" s="109"/>
      <c r="O39" s="226"/>
      <c r="P39" s="224"/>
      <c r="R39" s="224"/>
      <c r="S39" s="224"/>
    </row>
    <row r="40" spans="1:39" ht="34.5" customHeight="1" x14ac:dyDescent="0.3">
      <c r="A40" s="495"/>
      <c r="B40" s="496"/>
      <c r="C40" s="115"/>
      <c r="F40" s="453" t="s">
        <v>866</v>
      </c>
      <c r="G40" s="454"/>
      <c r="H40" s="454"/>
      <c r="I40" s="454"/>
      <c r="J40" s="454"/>
      <c r="K40" s="454"/>
      <c r="L40" s="454"/>
      <c r="M40" s="455"/>
      <c r="N40" s="119"/>
      <c r="O40" s="201">
        <f>P40</f>
        <v>0.6</v>
      </c>
      <c r="P40" s="235">
        <v>0.6</v>
      </c>
      <c r="R40" s="237"/>
      <c r="S40" s="237"/>
    </row>
    <row r="41" spans="1:39" ht="5.0999999999999996" customHeight="1" x14ac:dyDescent="0.3">
      <c r="A41" s="116"/>
      <c r="B41" s="117"/>
      <c r="C41" s="117"/>
      <c r="D41" s="117"/>
      <c r="E41" s="117"/>
      <c r="F41" s="116"/>
      <c r="G41" s="116"/>
      <c r="H41" s="116"/>
      <c r="I41" s="116"/>
      <c r="J41" s="116"/>
      <c r="K41" s="117"/>
      <c r="M41" s="226"/>
      <c r="N41" s="222"/>
      <c r="O41" s="223"/>
      <c r="P41" s="222"/>
      <c r="Q41" s="222"/>
    </row>
    <row r="42" spans="1:39" s="116" customFormat="1" ht="23.4" customHeight="1" x14ac:dyDescent="0.3">
      <c r="A42" s="218"/>
      <c r="B42" s="218"/>
      <c r="C42" s="218"/>
      <c r="D42" s="218"/>
      <c r="E42" s="218"/>
      <c r="F42" s="218"/>
      <c r="G42" s="218"/>
      <c r="H42" s="218"/>
      <c r="I42" s="218"/>
      <c r="J42" s="218"/>
      <c r="K42" s="218"/>
      <c r="L42" s="218"/>
      <c r="M42" s="218"/>
      <c r="N42" s="218"/>
      <c r="O42" s="218"/>
      <c r="P42" s="218"/>
      <c r="Q42" s="218"/>
      <c r="R42" s="218"/>
    </row>
    <row r="43" spans="1:39" s="116" customFormat="1" ht="5.0999999999999996" customHeight="1" x14ac:dyDescent="0.3">
      <c r="A43" s="218"/>
      <c r="B43" s="218"/>
      <c r="C43" s="218"/>
      <c r="D43" s="218"/>
      <c r="E43" s="218"/>
      <c r="F43" s="218"/>
      <c r="G43" s="218"/>
      <c r="H43" s="218"/>
      <c r="I43" s="218"/>
      <c r="J43" s="218"/>
      <c r="K43" s="218"/>
      <c r="L43" s="218"/>
      <c r="M43" s="218"/>
      <c r="N43" s="218"/>
      <c r="O43" s="218"/>
      <c r="P43" s="218"/>
      <c r="Q43" s="218"/>
      <c r="R43" s="218"/>
    </row>
    <row r="44" spans="1:39" s="116" customFormat="1" ht="23.4" customHeight="1" x14ac:dyDescent="0.3">
      <c r="A44" s="218"/>
      <c r="B44" s="218"/>
      <c r="C44" s="218"/>
      <c r="D44" s="218"/>
      <c r="E44" s="218"/>
      <c r="F44" s="218"/>
      <c r="G44" s="218"/>
      <c r="H44" s="218"/>
      <c r="I44" s="218"/>
      <c r="J44" s="218"/>
      <c r="K44" s="218"/>
      <c r="L44" s="218"/>
      <c r="M44" s="218"/>
      <c r="N44" s="218"/>
      <c r="O44" s="218"/>
      <c r="P44" s="218"/>
      <c r="Q44" s="218"/>
      <c r="R44" s="218"/>
    </row>
    <row r="45" spans="1:39" s="116" customFormat="1" ht="5.0999999999999996" customHeight="1" x14ac:dyDescent="0.3">
      <c r="A45" s="218"/>
      <c r="B45" s="218"/>
      <c r="C45" s="218"/>
      <c r="D45" s="218"/>
      <c r="E45" s="218"/>
      <c r="F45" s="218"/>
      <c r="G45" s="218"/>
      <c r="H45" s="218"/>
      <c r="I45" s="218"/>
      <c r="J45" s="218"/>
      <c r="K45" s="218"/>
      <c r="L45" s="218"/>
      <c r="M45" s="218"/>
      <c r="N45" s="218"/>
      <c r="O45" s="218"/>
      <c r="P45" s="218"/>
      <c r="Q45" s="218"/>
      <c r="R45" s="218"/>
    </row>
    <row r="46" spans="1:39" s="116" customFormat="1" ht="23.4" customHeight="1" x14ac:dyDescent="0.3">
      <c r="A46" s="218"/>
      <c r="B46" s="218"/>
      <c r="C46" s="218"/>
      <c r="D46" s="218"/>
      <c r="E46" s="218"/>
      <c r="F46" s="218"/>
      <c r="G46" s="218"/>
      <c r="H46" s="218"/>
      <c r="I46" s="218"/>
      <c r="J46" s="218"/>
      <c r="K46" s="218"/>
      <c r="L46" s="218"/>
      <c r="M46" s="218"/>
      <c r="N46" s="218"/>
      <c r="O46" s="218"/>
      <c r="P46" s="218"/>
      <c r="Q46" s="218"/>
      <c r="R46" s="218"/>
    </row>
    <row r="47" spans="1:39" s="116" customFormat="1" x14ac:dyDescent="0.3">
      <c r="A47" s="218"/>
      <c r="B47" s="218"/>
      <c r="C47" s="218"/>
      <c r="D47" s="218"/>
      <c r="E47" s="218"/>
      <c r="F47" s="218"/>
      <c r="G47" s="218"/>
      <c r="H47" s="218"/>
      <c r="I47" s="218"/>
      <c r="J47" s="218"/>
      <c r="K47" s="218"/>
      <c r="L47" s="218"/>
      <c r="M47" s="218"/>
      <c r="N47" s="218"/>
      <c r="O47" s="218"/>
      <c r="P47" s="218"/>
      <c r="Q47" s="218"/>
      <c r="R47" s="218"/>
    </row>
    <row r="51" spans="1:42" ht="15" customHeight="1" x14ac:dyDescent="0.3">
      <c r="AB51" s="128"/>
      <c r="AC51" s="128"/>
      <c r="AD51" s="116"/>
      <c r="AE51" s="216"/>
      <c r="AF51" s="216"/>
      <c r="AG51" s="216"/>
      <c r="AH51" s="216"/>
      <c r="AI51" s="216"/>
      <c r="AJ51" s="216"/>
      <c r="AK51" s="216"/>
      <c r="AL51" s="216"/>
      <c r="AM51" s="216"/>
      <c r="AP51" s="22"/>
    </row>
    <row r="52" spans="1:42" ht="5.0999999999999996" customHeight="1" x14ac:dyDescent="0.3">
      <c r="V52" s="128"/>
      <c r="W52" s="128"/>
      <c r="X52" s="128"/>
      <c r="Y52" s="128"/>
      <c r="Z52" s="128"/>
      <c r="AA52" s="128"/>
      <c r="AB52" s="128"/>
      <c r="AC52" s="128"/>
      <c r="AD52" s="116"/>
      <c r="AE52" s="116"/>
      <c r="AF52" s="116"/>
      <c r="AG52" s="116"/>
      <c r="AH52" s="116"/>
      <c r="AI52" s="116"/>
      <c r="AJ52" s="116"/>
      <c r="AK52" s="116"/>
      <c r="AL52" s="116"/>
      <c r="AM52" s="116"/>
    </row>
    <row r="53" spans="1:42" ht="12.9" customHeight="1" x14ac:dyDescent="0.3">
      <c r="I53" s="126"/>
      <c r="K53" s="126"/>
      <c r="L53" s="126"/>
      <c r="M53" s="126"/>
      <c r="N53" s="126"/>
      <c r="O53" s="126"/>
      <c r="R53" s="375" t="s">
        <v>637</v>
      </c>
      <c r="S53" s="375"/>
      <c r="T53" s="375"/>
      <c r="U53" s="375"/>
      <c r="V53" s="255"/>
      <c r="W53" s="255"/>
      <c r="X53" s="255"/>
      <c r="Y53" s="255"/>
      <c r="Z53" s="255"/>
      <c r="AA53" s="255"/>
      <c r="AB53" s="120"/>
      <c r="AC53" s="120"/>
      <c r="AD53" s="120"/>
      <c r="AE53" s="120"/>
      <c r="AF53" s="120"/>
      <c r="AG53" s="120"/>
      <c r="AH53" s="120"/>
      <c r="AI53" s="120"/>
      <c r="AJ53" s="120"/>
      <c r="AK53" s="120"/>
      <c r="AL53" s="120"/>
      <c r="AM53" s="120"/>
    </row>
    <row r="54" spans="1:42" ht="5.0999999999999996" customHeight="1" x14ac:dyDescent="0.3">
      <c r="J54" s="126"/>
      <c r="K54" s="126"/>
      <c r="L54" s="126"/>
      <c r="M54" s="126"/>
      <c r="N54" s="126"/>
      <c r="O54" s="126"/>
      <c r="R54" s="456"/>
      <c r="S54" s="457"/>
      <c r="T54" s="457"/>
      <c r="U54" s="457"/>
      <c r="V54" s="457"/>
      <c r="W54" s="457"/>
      <c r="X54" s="457"/>
      <c r="Y54" s="457"/>
      <c r="Z54" s="457"/>
      <c r="AA54" s="457"/>
      <c r="AB54" s="457"/>
      <c r="AC54" s="457"/>
      <c r="AD54" s="457"/>
      <c r="AE54" s="457"/>
      <c r="AF54" s="457"/>
      <c r="AG54" s="457"/>
      <c r="AH54" s="457"/>
      <c r="AI54" s="457"/>
      <c r="AJ54" s="457"/>
      <c r="AK54" s="457"/>
      <c r="AL54" s="457"/>
      <c r="AM54" s="458"/>
    </row>
    <row r="55" spans="1:42" ht="15" customHeight="1" x14ac:dyDescent="0.3">
      <c r="J55" s="126"/>
      <c r="K55" s="126"/>
      <c r="L55" s="126"/>
      <c r="M55" s="126"/>
      <c r="N55" s="126"/>
      <c r="O55" s="126"/>
      <c r="R55" s="459"/>
      <c r="S55" s="460"/>
      <c r="T55" s="460"/>
      <c r="U55" s="460"/>
      <c r="V55" s="460"/>
      <c r="W55" s="460"/>
      <c r="X55" s="460"/>
      <c r="Y55" s="460"/>
      <c r="Z55" s="460"/>
      <c r="AA55" s="460"/>
      <c r="AB55" s="460"/>
      <c r="AC55" s="460"/>
      <c r="AD55" s="460"/>
      <c r="AE55" s="460"/>
      <c r="AF55" s="460"/>
      <c r="AG55" s="460"/>
      <c r="AH55" s="460"/>
      <c r="AI55" s="460"/>
      <c r="AJ55" s="460"/>
      <c r="AK55" s="460"/>
      <c r="AL55" s="460"/>
      <c r="AM55" s="461"/>
    </row>
    <row r="56" spans="1:42" ht="5.0999999999999996" customHeight="1" x14ac:dyDescent="0.3">
      <c r="I56" s="119"/>
      <c r="J56" s="126"/>
      <c r="K56" s="126"/>
      <c r="L56" s="126"/>
      <c r="M56" s="126"/>
      <c r="N56" s="126"/>
      <c r="O56" s="126"/>
      <c r="R56" s="459"/>
      <c r="S56" s="460"/>
      <c r="T56" s="460"/>
      <c r="U56" s="460"/>
      <c r="V56" s="460"/>
      <c r="W56" s="460"/>
      <c r="X56" s="460"/>
      <c r="Y56" s="460"/>
      <c r="Z56" s="460"/>
      <c r="AA56" s="460"/>
      <c r="AB56" s="460"/>
      <c r="AC56" s="460"/>
      <c r="AD56" s="460"/>
      <c r="AE56" s="460"/>
      <c r="AF56" s="460"/>
      <c r="AG56" s="460"/>
      <c r="AH56" s="460"/>
      <c r="AI56" s="460"/>
      <c r="AJ56" s="460"/>
      <c r="AK56" s="460"/>
      <c r="AL56" s="460"/>
      <c r="AM56" s="461"/>
    </row>
    <row r="57" spans="1:42" s="101" customFormat="1" x14ac:dyDescent="0.3">
      <c r="J57" s="126"/>
      <c r="K57" s="126"/>
      <c r="L57" s="126"/>
      <c r="M57" s="126"/>
      <c r="N57" s="126"/>
      <c r="O57" s="126"/>
      <c r="R57" s="459"/>
      <c r="S57" s="460"/>
      <c r="T57" s="460"/>
      <c r="U57" s="460"/>
      <c r="V57" s="460"/>
      <c r="W57" s="460"/>
      <c r="X57" s="460"/>
      <c r="Y57" s="460"/>
      <c r="Z57" s="460"/>
      <c r="AA57" s="460"/>
      <c r="AB57" s="460"/>
      <c r="AC57" s="460"/>
      <c r="AD57" s="460"/>
      <c r="AE57" s="460"/>
      <c r="AF57" s="460"/>
      <c r="AG57" s="460"/>
      <c r="AH57" s="460"/>
      <c r="AI57" s="460"/>
      <c r="AJ57" s="460"/>
      <c r="AK57" s="460"/>
      <c r="AL57" s="460"/>
      <c r="AM57" s="461"/>
    </row>
    <row r="58" spans="1:42" ht="5.0999999999999996" customHeight="1" x14ac:dyDescent="0.3">
      <c r="J58" s="126"/>
      <c r="K58" s="126"/>
      <c r="L58" s="126"/>
      <c r="M58" s="126"/>
      <c r="N58" s="126"/>
      <c r="O58" s="126"/>
      <c r="R58" s="459"/>
      <c r="S58" s="460"/>
      <c r="T58" s="460"/>
      <c r="U58" s="460"/>
      <c r="V58" s="460"/>
      <c r="W58" s="460"/>
      <c r="X58" s="460"/>
      <c r="Y58" s="460"/>
      <c r="Z58" s="460"/>
      <c r="AA58" s="460"/>
      <c r="AB58" s="460"/>
      <c r="AC58" s="460"/>
      <c r="AD58" s="460"/>
      <c r="AE58" s="460"/>
      <c r="AF58" s="460"/>
      <c r="AG58" s="460"/>
      <c r="AH58" s="460"/>
      <c r="AI58" s="460"/>
      <c r="AJ58" s="460"/>
      <c r="AK58" s="460"/>
      <c r="AL58" s="460"/>
      <c r="AM58" s="461"/>
    </row>
    <row r="59" spans="1:42" x14ac:dyDescent="0.3">
      <c r="J59" s="126"/>
      <c r="K59" s="126"/>
      <c r="L59" s="126"/>
      <c r="M59" s="126"/>
      <c r="N59" s="126"/>
      <c r="O59" s="126"/>
      <c r="R59" s="459"/>
      <c r="S59" s="460"/>
      <c r="T59" s="460"/>
      <c r="U59" s="460"/>
      <c r="V59" s="460"/>
      <c r="W59" s="460"/>
      <c r="X59" s="460"/>
      <c r="Y59" s="460"/>
      <c r="Z59" s="460"/>
      <c r="AA59" s="460"/>
      <c r="AB59" s="460"/>
      <c r="AC59" s="460"/>
      <c r="AD59" s="460"/>
      <c r="AE59" s="460"/>
      <c r="AF59" s="460"/>
      <c r="AG59" s="460"/>
      <c r="AH59" s="460"/>
      <c r="AI59" s="460"/>
      <c r="AJ59" s="460"/>
      <c r="AK59" s="460"/>
      <c r="AL59" s="460"/>
      <c r="AM59" s="461"/>
    </row>
    <row r="60" spans="1:42" ht="5.0999999999999996" customHeight="1" x14ac:dyDescent="0.3">
      <c r="J60" s="126"/>
      <c r="K60" s="126"/>
      <c r="L60" s="126"/>
      <c r="M60" s="126"/>
      <c r="N60" s="126"/>
      <c r="O60" s="126"/>
      <c r="R60" s="459"/>
      <c r="S60" s="460"/>
      <c r="T60" s="460"/>
      <c r="U60" s="460"/>
      <c r="V60" s="460"/>
      <c r="W60" s="460"/>
      <c r="X60" s="460"/>
      <c r="Y60" s="460"/>
      <c r="Z60" s="460"/>
      <c r="AA60" s="460"/>
      <c r="AB60" s="460"/>
      <c r="AC60" s="460"/>
      <c r="AD60" s="460"/>
      <c r="AE60" s="460"/>
      <c r="AF60" s="460"/>
      <c r="AG60" s="460"/>
      <c r="AH60" s="460"/>
      <c r="AI60" s="460"/>
      <c r="AJ60" s="460"/>
      <c r="AK60" s="460"/>
      <c r="AL60" s="460"/>
      <c r="AM60" s="461"/>
    </row>
    <row r="61" spans="1:42" x14ac:dyDescent="0.3">
      <c r="J61" s="126"/>
      <c r="K61" s="126"/>
      <c r="L61" s="126"/>
      <c r="M61" s="126"/>
      <c r="N61" s="126"/>
      <c r="O61" s="126"/>
      <c r="R61" s="462"/>
      <c r="S61" s="463"/>
      <c r="T61" s="463"/>
      <c r="U61" s="463"/>
      <c r="V61" s="463"/>
      <c r="W61" s="463"/>
      <c r="X61" s="463"/>
      <c r="Y61" s="463"/>
      <c r="Z61" s="463"/>
      <c r="AA61" s="463"/>
      <c r="AB61" s="463"/>
      <c r="AC61" s="463"/>
      <c r="AD61" s="463"/>
      <c r="AE61" s="463"/>
      <c r="AF61" s="463"/>
      <c r="AG61" s="463"/>
      <c r="AH61" s="463"/>
      <c r="AI61" s="463"/>
      <c r="AJ61" s="463"/>
      <c r="AK61" s="463"/>
      <c r="AL61" s="463"/>
      <c r="AM61" s="464"/>
    </row>
    <row r="62" spans="1:42" ht="5.0999999999999996" customHeight="1" x14ac:dyDescent="0.3"/>
    <row r="63" spans="1:42" ht="11.4" customHeight="1" x14ac:dyDescent="0.3">
      <c r="A63" s="421" t="s">
        <v>883</v>
      </c>
      <c r="B63" s="421"/>
      <c r="C63" s="421"/>
      <c r="D63" s="421"/>
      <c r="E63" s="421"/>
      <c r="F63" s="421"/>
      <c r="G63" s="421"/>
      <c r="H63" s="421"/>
      <c r="I63" s="421"/>
      <c r="J63" s="421"/>
      <c r="K63" s="421"/>
      <c r="L63" s="421"/>
      <c r="M63" s="421"/>
      <c r="N63" s="421"/>
      <c r="O63" s="421"/>
      <c r="P63" s="421"/>
      <c r="Q63" s="421"/>
      <c r="R63" s="421"/>
      <c r="S63" s="421"/>
      <c r="T63" s="421"/>
      <c r="U63" s="421"/>
      <c r="V63" s="421"/>
      <c r="W63" s="421"/>
      <c r="X63" s="421"/>
      <c r="Y63" s="421"/>
      <c r="Z63" s="421"/>
      <c r="AA63" s="421"/>
      <c r="AB63" s="421"/>
      <c r="AC63" s="421"/>
      <c r="AD63" s="421"/>
      <c r="AE63" s="421"/>
      <c r="AF63" s="421"/>
      <c r="AG63" s="421"/>
      <c r="AH63" s="421"/>
      <c r="AI63" s="421"/>
      <c r="AJ63" s="421"/>
      <c r="AK63" s="421"/>
      <c r="AL63" s="421"/>
      <c r="AM63" s="421"/>
    </row>
    <row r="64" spans="1:42" ht="5.0999999999999996" customHeight="1" x14ac:dyDescent="0.3"/>
    <row r="65" spans="1:39" ht="11.4" customHeight="1" x14ac:dyDescent="0.3">
      <c r="A65" s="407" t="s">
        <v>645</v>
      </c>
      <c r="B65" s="408"/>
      <c r="C65" s="408"/>
      <c r="D65" s="408"/>
      <c r="E65" s="408"/>
      <c r="F65" s="409"/>
      <c r="G65" s="110"/>
      <c r="H65" s="407" t="s">
        <v>646</v>
      </c>
      <c r="I65" s="408"/>
      <c r="J65" s="408"/>
      <c r="K65" s="408"/>
      <c r="L65" s="409"/>
      <c r="M65" s="249"/>
      <c r="N65" s="407" t="s">
        <v>885</v>
      </c>
      <c r="O65" s="408"/>
      <c r="P65" s="408"/>
      <c r="Q65" s="408"/>
      <c r="R65" s="408"/>
      <c r="S65" s="409"/>
      <c r="T65" s="249"/>
      <c r="U65" s="407" t="s">
        <v>617</v>
      </c>
      <c r="V65" s="408"/>
      <c r="W65" s="408"/>
      <c r="X65" s="408"/>
      <c r="Y65" s="408"/>
      <c r="Z65" s="409"/>
      <c r="AB65" s="479" t="s">
        <v>649</v>
      </c>
      <c r="AC65" s="480"/>
      <c r="AD65" s="480"/>
      <c r="AE65" s="481"/>
      <c r="AF65" s="255"/>
      <c r="AG65" s="469">
        <v>22</v>
      </c>
      <c r="AH65" s="470"/>
      <c r="AI65" s="470"/>
      <c r="AJ65" s="470"/>
      <c r="AK65" s="470"/>
      <c r="AL65" s="470"/>
      <c r="AM65" s="471"/>
    </row>
    <row r="66" spans="1:39" ht="4.5" customHeight="1" x14ac:dyDescent="0.3">
      <c r="A66" s="110"/>
      <c r="B66" s="110"/>
      <c r="C66" s="110"/>
      <c r="D66" s="110"/>
      <c r="E66" s="110"/>
      <c r="F66" s="110"/>
      <c r="G66" s="110"/>
      <c r="H66" s="110"/>
      <c r="I66" s="110"/>
      <c r="J66" s="110"/>
      <c r="K66" s="110"/>
      <c r="L66" s="110"/>
      <c r="M66" s="247"/>
      <c r="N66" s="247"/>
      <c r="O66" s="247"/>
      <c r="R66" s="248"/>
      <c r="S66" s="248"/>
      <c r="T66" s="248"/>
      <c r="AB66" s="482"/>
      <c r="AC66" s="483"/>
      <c r="AD66" s="483"/>
      <c r="AE66" s="484"/>
      <c r="AF66" s="128"/>
      <c r="AG66" s="472"/>
      <c r="AH66" s="473"/>
      <c r="AI66" s="473"/>
      <c r="AJ66" s="473"/>
      <c r="AK66" s="473"/>
      <c r="AL66" s="473"/>
      <c r="AM66" s="474"/>
    </row>
    <row r="67" spans="1:39" ht="11.4" customHeight="1" x14ac:dyDescent="0.3">
      <c r="A67" s="389" t="s">
        <v>437</v>
      </c>
      <c r="B67" s="389"/>
      <c r="C67" s="389"/>
      <c r="D67" s="389"/>
      <c r="E67" s="389"/>
      <c r="F67" s="389"/>
      <c r="G67" s="219"/>
      <c r="H67" s="478"/>
      <c r="I67" s="478"/>
      <c r="J67" s="478"/>
      <c r="K67" s="478"/>
      <c r="L67" s="478"/>
      <c r="M67" s="250"/>
      <c r="N67" s="478"/>
      <c r="O67" s="478"/>
      <c r="P67" s="478"/>
      <c r="Q67" s="478"/>
      <c r="R67" s="478"/>
      <c r="S67" s="478"/>
      <c r="T67" s="250"/>
      <c r="U67" s="478"/>
      <c r="V67" s="478"/>
      <c r="W67" s="478"/>
      <c r="X67" s="478"/>
      <c r="Y67" s="478"/>
      <c r="Z67" s="478"/>
      <c r="AA67" s="250"/>
      <c r="AB67" s="482"/>
      <c r="AC67" s="483"/>
      <c r="AD67" s="483"/>
      <c r="AE67" s="484"/>
      <c r="AF67" s="128"/>
      <c r="AG67" s="472"/>
      <c r="AH67" s="473"/>
      <c r="AI67" s="473"/>
      <c r="AJ67" s="473"/>
      <c r="AK67" s="473"/>
      <c r="AL67" s="473"/>
      <c r="AM67" s="474"/>
    </row>
    <row r="68" spans="1:39" ht="5.0999999999999996" customHeight="1" x14ac:dyDescent="0.3">
      <c r="A68" s="110"/>
      <c r="B68" s="110"/>
      <c r="C68" s="110"/>
      <c r="D68" s="110"/>
      <c r="E68" s="110"/>
      <c r="F68" s="110"/>
      <c r="G68" s="110"/>
      <c r="H68" s="110"/>
      <c r="I68" s="110"/>
      <c r="J68" s="110"/>
      <c r="K68" s="110"/>
      <c r="L68" s="110"/>
      <c r="M68" s="247"/>
      <c r="N68" s="247"/>
      <c r="O68" s="247"/>
      <c r="R68" s="248"/>
      <c r="S68" s="248"/>
      <c r="T68" s="248"/>
      <c r="AB68" s="482"/>
      <c r="AC68" s="483"/>
      <c r="AD68" s="483"/>
      <c r="AE68" s="484"/>
      <c r="AF68" s="128"/>
      <c r="AG68" s="472"/>
      <c r="AH68" s="473"/>
      <c r="AI68" s="473"/>
      <c r="AJ68" s="473"/>
      <c r="AK68" s="473"/>
      <c r="AL68" s="473"/>
      <c r="AM68" s="474"/>
    </row>
    <row r="69" spans="1:39" ht="11.4" customHeight="1" x14ac:dyDescent="0.3">
      <c r="A69" s="389" t="s">
        <v>638</v>
      </c>
      <c r="B69" s="389"/>
      <c r="C69" s="389"/>
      <c r="D69" s="389"/>
      <c r="E69" s="389"/>
      <c r="F69" s="389"/>
      <c r="G69" s="219"/>
      <c r="H69" s="386"/>
      <c r="I69" s="387"/>
      <c r="J69" s="387"/>
      <c r="K69" s="387"/>
      <c r="L69" s="388"/>
      <c r="M69" s="250"/>
      <c r="N69" s="386"/>
      <c r="O69" s="387"/>
      <c r="P69" s="387"/>
      <c r="Q69" s="387"/>
      <c r="R69" s="387"/>
      <c r="S69" s="388"/>
      <c r="T69" s="250"/>
      <c r="U69" s="386"/>
      <c r="V69" s="387"/>
      <c r="W69" s="387"/>
      <c r="X69" s="387"/>
      <c r="Y69" s="387"/>
      <c r="Z69" s="388"/>
      <c r="AA69" s="250"/>
      <c r="AB69" s="485"/>
      <c r="AC69" s="486"/>
      <c r="AD69" s="486"/>
      <c r="AE69" s="487"/>
      <c r="AF69" s="128"/>
      <c r="AG69" s="475"/>
      <c r="AH69" s="476"/>
      <c r="AI69" s="476"/>
      <c r="AJ69" s="476"/>
      <c r="AK69" s="476"/>
      <c r="AL69" s="476"/>
      <c r="AM69" s="477"/>
    </row>
    <row r="70" spans="1:39" ht="5.0999999999999996" customHeight="1" x14ac:dyDescent="0.3">
      <c r="A70" s="229"/>
      <c r="B70" s="229"/>
      <c r="C70" s="229"/>
      <c r="D70" s="229"/>
      <c r="E70" s="229"/>
      <c r="F70" s="229"/>
      <c r="G70" s="110"/>
      <c r="H70" s="250"/>
      <c r="I70" s="250"/>
      <c r="J70" s="250"/>
      <c r="K70" s="250"/>
      <c r="L70" s="250"/>
      <c r="M70" s="250"/>
      <c r="N70" s="250"/>
      <c r="O70" s="250"/>
      <c r="P70" s="250"/>
      <c r="Q70" s="250"/>
      <c r="R70" s="250"/>
      <c r="S70" s="250"/>
      <c r="T70" s="250"/>
      <c r="U70" s="250"/>
      <c r="V70" s="250"/>
      <c r="W70" s="250"/>
      <c r="X70" s="250"/>
      <c r="Y70" s="250"/>
      <c r="Z70" s="250"/>
      <c r="AA70" s="250"/>
      <c r="AB70" s="250"/>
      <c r="AC70" s="128"/>
      <c r="AD70" s="128"/>
      <c r="AE70" s="128"/>
      <c r="AF70" s="128"/>
      <c r="AG70" s="128"/>
      <c r="AH70" s="116"/>
      <c r="AI70" s="245"/>
      <c r="AJ70" s="245"/>
      <c r="AK70" s="245"/>
      <c r="AL70" s="245"/>
      <c r="AM70" s="116"/>
    </row>
    <row r="71" spans="1:39" ht="11.4" customHeight="1" x14ac:dyDescent="0.3">
      <c r="A71" s="389" t="s">
        <v>643</v>
      </c>
      <c r="B71" s="389"/>
      <c r="C71" s="389"/>
      <c r="D71" s="389"/>
      <c r="E71" s="389"/>
      <c r="F71" s="389"/>
      <c r="G71" s="128"/>
      <c r="H71" s="386"/>
      <c r="I71" s="387"/>
      <c r="J71" s="387"/>
      <c r="K71" s="387"/>
      <c r="L71" s="388"/>
      <c r="M71" s="250"/>
      <c r="N71" s="386"/>
      <c r="O71" s="387"/>
      <c r="P71" s="387"/>
      <c r="Q71" s="387"/>
      <c r="R71" s="387"/>
      <c r="S71" s="388"/>
      <c r="T71" s="250"/>
      <c r="U71" s="386"/>
      <c r="V71" s="387"/>
      <c r="W71" s="387"/>
      <c r="X71" s="387"/>
      <c r="Y71" s="387"/>
      <c r="Z71" s="388"/>
      <c r="AA71" s="250"/>
      <c r="AB71" s="250"/>
      <c r="AC71" s="128"/>
      <c r="AD71" s="128"/>
      <c r="AE71" s="128"/>
      <c r="AF71" s="128"/>
      <c r="AG71" s="128"/>
      <c r="AH71" s="116"/>
      <c r="AI71" s="245"/>
      <c r="AJ71" s="245"/>
      <c r="AK71" s="254"/>
      <c r="AL71" s="254"/>
      <c r="AM71" s="254"/>
    </row>
    <row r="72" spans="1:39" s="101" customFormat="1" ht="5.0999999999999996" customHeight="1" x14ac:dyDescent="0.3">
      <c r="G72" s="128"/>
      <c r="H72" s="250"/>
      <c r="I72" s="250"/>
      <c r="J72" s="250"/>
      <c r="K72" s="250"/>
      <c r="L72" s="250"/>
      <c r="M72" s="250"/>
      <c r="N72" s="250"/>
      <c r="O72" s="250"/>
      <c r="P72" s="250"/>
      <c r="Q72" s="250"/>
      <c r="R72" s="250"/>
      <c r="S72" s="250"/>
      <c r="T72" s="250"/>
      <c r="U72" s="250"/>
      <c r="V72" s="250"/>
      <c r="W72" s="250"/>
      <c r="X72" s="250"/>
      <c r="Y72" s="250"/>
      <c r="Z72" s="250"/>
      <c r="AA72" s="250"/>
      <c r="AB72" s="250"/>
      <c r="AC72" s="128"/>
      <c r="AD72" s="128"/>
      <c r="AE72" s="128"/>
      <c r="AF72" s="128"/>
      <c r="AG72" s="128"/>
      <c r="AH72" s="116"/>
      <c r="AI72" s="245"/>
      <c r="AJ72" s="245"/>
      <c r="AK72" s="254"/>
      <c r="AL72" s="254"/>
      <c r="AM72" s="254"/>
    </row>
    <row r="73" spans="1:39" ht="11.4" customHeight="1" x14ac:dyDescent="0.3">
      <c r="A73" s="389" t="s">
        <v>640</v>
      </c>
      <c r="B73" s="389"/>
      <c r="C73" s="389"/>
      <c r="D73" s="389"/>
      <c r="E73" s="389"/>
      <c r="F73" s="389"/>
      <c r="G73" s="218"/>
      <c r="H73" s="386"/>
      <c r="I73" s="387"/>
      <c r="J73" s="387"/>
      <c r="K73" s="387"/>
      <c r="L73" s="388"/>
      <c r="M73" s="250"/>
      <c r="N73" s="386"/>
      <c r="O73" s="387"/>
      <c r="P73" s="387"/>
      <c r="Q73" s="387"/>
      <c r="R73" s="387"/>
      <c r="S73" s="388"/>
      <c r="T73" s="250"/>
      <c r="U73" s="386"/>
      <c r="V73" s="387"/>
      <c r="W73" s="387"/>
      <c r="X73" s="387"/>
      <c r="Y73" s="387"/>
      <c r="Z73" s="388"/>
      <c r="AA73" s="250"/>
      <c r="AB73" s="250"/>
      <c r="AC73" s="128"/>
      <c r="AD73" s="128"/>
      <c r="AE73" s="128"/>
      <c r="AF73" s="128"/>
      <c r="AG73" s="128"/>
      <c r="AH73" s="116"/>
      <c r="AI73" s="245"/>
      <c r="AJ73" s="245"/>
      <c r="AK73" s="254"/>
      <c r="AL73" s="254"/>
      <c r="AM73" s="254"/>
    </row>
    <row r="74" spans="1:39" ht="5.0999999999999996" customHeight="1" x14ac:dyDescent="0.3">
      <c r="A74" s="246"/>
      <c r="B74" s="246"/>
      <c r="C74" s="246"/>
      <c r="D74" s="246"/>
      <c r="E74" s="246"/>
      <c r="F74" s="246"/>
      <c r="G74" s="110"/>
      <c r="H74" s="250"/>
      <c r="I74" s="250"/>
      <c r="J74" s="250"/>
      <c r="K74" s="250"/>
      <c r="L74" s="250"/>
      <c r="M74" s="250"/>
      <c r="N74" s="250"/>
      <c r="O74" s="250"/>
      <c r="P74" s="250"/>
      <c r="Q74" s="250"/>
      <c r="R74" s="250"/>
      <c r="S74" s="250"/>
      <c r="T74" s="250"/>
      <c r="U74" s="250"/>
      <c r="V74" s="250"/>
      <c r="W74" s="250"/>
      <c r="X74" s="250"/>
      <c r="Y74" s="250"/>
      <c r="Z74" s="250"/>
      <c r="AA74" s="250"/>
      <c r="AB74" s="250"/>
    </row>
    <row r="75" spans="1:39" ht="11.4" customHeight="1" x14ac:dyDescent="0.3">
      <c r="A75" s="389" t="s">
        <v>641</v>
      </c>
      <c r="B75" s="389"/>
      <c r="C75" s="389"/>
      <c r="D75" s="389"/>
      <c r="E75" s="389"/>
      <c r="F75" s="389"/>
      <c r="G75" s="128"/>
      <c r="H75" s="386"/>
      <c r="I75" s="387"/>
      <c r="J75" s="387"/>
      <c r="K75" s="387"/>
      <c r="L75" s="388"/>
      <c r="M75" s="250"/>
      <c r="N75" s="386"/>
      <c r="O75" s="387"/>
      <c r="P75" s="387"/>
      <c r="Q75" s="387"/>
      <c r="R75" s="387"/>
      <c r="S75" s="388"/>
      <c r="T75" s="250"/>
      <c r="U75" s="386"/>
      <c r="V75" s="387"/>
      <c r="W75" s="387"/>
      <c r="X75" s="387"/>
      <c r="Y75" s="387"/>
      <c r="Z75" s="388"/>
      <c r="AA75" s="250"/>
      <c r="AB75" s="250"/>
    </row>
    <row r="76" spans="1:39" ht="5.0999999999999996" customHeight="1" x14ac:dyDescent="0.3">
      <c r="A76" s="110"/>
      <c r="B76" s="110"/>
      <c r="C76" s="110"/>
      <c r="D76" s="110"/>
      <c r="E76" s="110"/>
      <c r="F76" s="110"/>
      <c r="G76" s="110"/>
      <c r="H76" s="250"/>
      <c r="I76" s="250"/>
      <c r="J76" s="250"/>
      <c r="K76" s="250"/>
      <c r="L76" s="250"/>
      <c r="M76" s="250"/>
      <c r="N76" s="250"/>
      <c r="O76" s="250"/>
      <c r="P76" s="250"/>
      <c r="Q76" s="250"/>
      <c r="R76" s="250"/>
      <c r="S76" s="250"/>
      <c r="T76" s="250"/>
      <c r="U76" s="250"/>
      <c r="V76" s="250"/>
      <c r="W76" s="250"/>
      <c r="X76" s="250"/>
      <c r="Y76" s="250"/>
      <c r="Z76" s="250"/>
      <c r="AA76" s="250"/>
      <c r="AB76" s="250"/>
    </row>
    <row r="77" spans="1:39" ht="11.4" customHeight="1" x14ac:dyDescent="0.3">
      <c r="A77" s="389" t="s">
        <v>644</v>
      </c>
      <c r="B77" s="389"/>
      <c r="C77" s="389"/>
      <c r="D77" s="389"/>
      <c r="E77" s="389"/>
      <c r="F77" s="389"/>
      <c r="G77" s="128"/>
      <c r="H77" s="386"/>
      <c r="I77" s="387"/>
      <c r="J77" s="387"/>
      <c r="K77" s="387"/>
      <c r="L77" s="388"/>
      <c r="M77" s="250"/>
      <c r="N77" s="386"/>
      <c r="O77" s="387"/>
      <c r="P77" s="387"/>
      <c r="Q77" s="387"/>
      <c r="R77" s="387"/>
      <c r="S77" s="388"/>
      <c r="T77" s="250"/>
      <c r="U77" s="386"/>
      <c r="V77" s="387"/>
      <c r="W77" s="387"/>
      <c r="X77" s="387"/>
      <c r="Y77" s="387"/>
      <c r="Z77" s="388"/>
      <c r="AA77" s="250"/>
      <c r="AB77" s="250"/>
    </row>
    <row r="78" spans="1:39" ht="5.0999999999999996" customHeight="1" x14ac:dyDescent="0.3">
      <c r="A78" s="110"/>
      <c r="B78" s="110"/>
      <c r="C78" s="110"/>
      <c r="D78" s="110"/>
      <c r="E78" s="110"/>
      <c r="F78" s="110"/>
      <c r="G78" s="220"/>
      <c r="H78" s="250"/>
      <c r="I78" s="250"/>
      <c r="J78" s="250"/>
      <c r="K78" s="250"/>
      <c r="L78" s="250"/>
      <c r="M78" s="250"/>
      <c r="N78" s="250"/>
      <c r="O78" s="250"/>
      <c r="P78" s="250"/>
      <c r="Q78" s="250"/>
      <c r="R78" s="250"/>
      <c r="S78" s="250"/>
      <c r="T78" s="250"/>
      <c r="U78" s="250"/>
      <c r="V78" s="250"/>
      <c r="W78" s="250"/>
      <c r="X78" s="250"/>
      <c r="Y78" s="250"/>
      <c r="Z78" s="250"/>
      <c r="AA78" s="250"/>
      <c r="AB78" s="250"/>
    </row>
    <row r="79" spans="1:39" ht="11.4" customHeight="1" x14ac:dyDescent="0.3">
      <c r="A79" s="389" t="s">
        <v>642</v>
      </c>
      <c r="B79" s="389"/>
      <c r="C79" s="389"/>
      <c r="D79" s="389"/>
      <c r="E79" s="389"/>
      <c r="F79" s="389"/>
      <c r="G79" s="128"/>
      <c r="H79" s="386"/>
      <c r="I79" s="387"/>
      <c r="J79" s="387"/>
      <c r="K79" s="387"/>
      <c r="L79" s="388"/>
      <c r="M79" s="250"/>
      <c r="N79" s="386"/>
      <c r="O79" s="387"/>
      <c r="P79" s="387"/>
      <c r="Q79" s="387"/>
      <c r="R79" s="387"/>
      <c r="S79" s="388"/>
      <c r="T79" s="250"/>
      <c r="U79" s="386"/>
      <c r="V79" s="387"/>
      <c r="W79" s="387"/>
      <c r="X79" s="387"/>
      <c r="Y79" s="387"/>
      <c r="Z79" s="388"/>
      <c r="AA79" s="250"/>
      <c r="AB79" s="250"/>
    </row>
    <row r="80" spans="1:39" ht="5.0999999999999996" customHeight="1" x14ac:dyDescent="0.3">
      <c r="A80" s="220"/>
      <c r="B80" s="220"/>
      <c r="C80" s="220"/>
      <c r="D80" s="220"/>
      <c r="E80" s="220"/>
      <c r="F80" s="220"/>
      <c r="G80" s="220"/>
      <c r="H80" s="250"/>
      <c r="I80" s="250"/>
      <c r="J80" s="250"/>
      <c r="K80" s="250"/>
      <c r="L80" s="250"/>
      <c r="M80" s="250"/>
      <c r="N80" s="250"/>
      <c r="O80" s="250"/>
      <c r="P80" s="250"/>
      <c r="Q80" s="250"/>
      <c r="R80" s="250"/>
      <c r="S80" s="250"/>
      <c r="T80" s="250"/>
      <c r="U80" s="250"/>
      <c r="V80" s="250"/>
      <c r="W80" s="250"/>
      <c r="X80" s="250"/>
      <c r="Y80" s="250"/>
      <c r="Z80" s="250"/>
      <c r="AA80" s="250"/>
      <c r="AB80" s="250"/>
    </row>
    <row r="81" spans="1:28" ht="11.4" customHeight="1" x14ac:dyDescent="0.3">
      <c r="A81" s="389" t="s">
        <v>639</v>
      </c>
      <c r="B81" s="389"/>
      <c r="C81" s="389"/>
      <c r="D81" s="389"/>
      <c r="E81" s="389"/>
      <c r="F81" s="389"/>
      <c r="G81" s="128"/>
      <c r="H81" s="386"/>
      <c r="I81" s="387"/>
      <c r="J81" s="387"/>
      <c r="K81" s="387"/>
      <c r="L81" s="388"/>
      <c r="M81" s="250"/>
      <c r="N81" s="386"/>
      <c r="O81" s="387"/>
      <c r="P81" s="387"/>
      <c r="Q81" s="387"/>
      <c r="R81" s="387"/>
      <c r="S81" s="388"/>
      <c r="T81" s="250"/>
      <c r="U81" s="386"/>
      <c r="V81" s="387"/>
      <c r="W81" s="387"/>
      <c r="X81" s="387"/>
      <c r="Y81" s="387"/>
      <c r="Z81" s="388"/>
      <c r="AA81" s="250"/>
      <c r="AB81" s="250"/>
    </row>
    <row r="82" spans="1:28" ht="5.0999999999999996" customHeight="1" x14ac:dyDescent="0.3">
      <c r="A82" s="220"/>
      <c r="B82" s="220"/>
      <c r="C82" s="220"/>
      <c r="D82" s="220"/>
      <c r="E82" s="220"/>
      <c r="F82" s="220"/>
      <c r="G82" s="220"/>
      <c r="H82" s="250"/>
      <c r="I82" s="250"/>
      <c r="J82" s="250"/>
      <c r="K82" s="250"/>
      <c r="L82" s="250"/>
      <c r="M82" s="250"/>
      <c r="N82" s="250"/>
      <c r="O82" s="250"/>
      <c r="P82" s="250"/>
      <c r="Q82" s="250"/>
      <c r="R82" s="250"/>
      <c r="S82" s="250"/>
      <c r="T82" s="250"/>
      <c r="U82" s="250"/>
      <c r="V82" s="250"/>
      <c r="W82" s="250"/>
      <c r="X82" s="250"/>
      <c r="Y82" s="250"/>
      <c r="Z82" s="250"/>
      <c r="AA82" s="250"/>
      <c r="AB82" s="250"/>
    </row>
    <row r="83" spans="1:28" ht="11.4" customHeight="1" x14ac:dyDescent="0.3">
      <c r="A83" s="389" t="s">
        <v>826</v>
      </c>
      <c r="B83" s="389"/>
      <c r="C83" s="389"/>
      <c r="D83" s="389"/>
      <c r="E83" s="389"/>
      <c r="F83" s="389"/>
      <c r="G83" s="128"/>
      <c r="H83" s="386"/>
      <c r="I83" s="387"/>
      <c r="J83" s="387"/>
      <c r="K83" s="387"/>
      <c r="L83" s="388"/>
      <c r="M83" s="250"/>
      <c r="N83" s="386"/>
      <c r="O83" s="387"/>
      <c r="P83" s="387"/>
      <c r="Q83" s="387"/>
      <c r="R83" s="387"/>
      <c r="S83" s="388"/>
      <c r="T83" s="250"/>
      <c r="U83" s="386"/>
      <c r="V83" s="387"/>
      <c r="W83" s="387"/>
      <c r="X83" s="387"/>
      <c r="Y83" s="387"/>
      <c r="Z83" s="388"/>
      <c r="AA83" s="250"/>
      <c r="AB83" s="250"/>
    </row>
    <row r="84" spans="1:28" ht="5.0999999999999996" customHeight="1" x14ac:dyDescent="0.3">
      <c r="A84" s="220"/>
      <c r="B84" s="220"/>
      <c r="C84" s="220"/>
      <c r="D84" s="220"/>
      <c r="E84" s="220"/>
      <c r="F84" s="220"/>
      <c r="G84" s="220"/>
      <c r="H84" s="250"/>
      <c r="I84" s="250"/>
      <c r="J84" s="250"/>
      <c r="K84" s="250"/>
      <c r="L84" s="250"/>
      <c r="M84" s="250"/>
      <c r="N84" s="250"/>
      <c r="O84" s="250"/>
      <c r="P84" s="250"/>
      <c r="Q84" s="250"/>
      <c r="R84" s="250"/>
      <c r="S84" s="250"/>
      <c r="T84" s="250"/>
      <c r="U84" s="250"/>
      <c r="V84" s="250"/>
      <c r="W84" s="250"/>
      <c r="X84" s="250"/>
      <c r="Y84" s="250"/>
      <c r="Z84" s="250"/>
      <c r="AA84" s="250"/>
      <c r="AB84" s="250"/>
    </row>
    <row r="85" spans="1:28" ht="11.4" customHeight="1" x14ac:dyDescent="0.3">
      <c r="A85" s="438" t="s">
        <v>637</v>
      </c>
      <c r="B85" s="439"/>
      <c r="C85" s="439"/>
      <c r="D85" s="439"/>
      <c r="E85" s="439"/>
      <c r="F85" s="440"/>
      <c r="G85" s="128"/>
      <c r="H85" s="128"/>
      <c r="I85" s="128"/>
      <c r="J85" s="128"/>
      <c r="K85" s="128"/>
      <c r="L85" s="128"/>
      <c r="M85" s="128"/>
      <c r="N85" s="128"/>
      <c r="O85" s="128"/>
      <c r="P85" s="128"/>
      <c r="Q85" s="128"/>
      <c r="R85" s="128"/>
      <c r="S85" s="128"/>
      <c r="T85" s="128"/>
      <c r="U85" s="441"/>
      <c r="V85" s="441"/>
      <c r="W85" s="441"/>
      <c r="X85" s="441"/>
      <c r="Y85" s="441"/>
      <c r="Z85" s="441"/>
      <c r="AA85" s="250"/>
      <c r="AB85" s="250"/>
    </row>
    <row r="86" spans="1:28" ht="3" customHeight="1" x14ac:dyDescent="0.3">
      <c r="A86" s="257"/>
      <c r="B86" s="258"/>
      <c r="C86" s="258"/>
      <c r="D86" s="258"/>
      <c r="E86" s="258"/>
      <c r="F86" s="258"/>
      <c r="G86" s="128"/>
      <c r="H86" s="128"/>
      <c r="I86" s="128"/>
      <c r="J86" s="128"/>
      <c r="K86" s="128"/>
      <c r="L86" s="128"/>
      <c r="M86" s="128"/>
      <c r="N86" s="128"/>
      <c r="O86" s="128"/>
      <c r="P86" s="128"/>
      <c r="Q86" s="128"/>
      <c r="R86" s="128"/>
      <c r="S86" s="128"/>
      <c r="T86" s="128"/>
      <c r="U86" s="256"/>
      <c r="V86" s="256"/>
      <c r="W86" s="256"/>
      <c r="X86" s="256"/>
      <c r="Y86" s="256"/>
      <c r="Z86" s="256"/>
      <c r="AA86" s="250"/>
      <c r="AB86" s="250"/>
    </row>
    <row r="87" spans="1:28" ht="9" customHeight="1" x14ac:dyDescent="0.3">
      <c r="A87" s="428"/>
      <c r="B87" s="429"/>
      <c r="C87" s="429"/>
      <c r="D87" s="429"/>
      <c r="E87" s="429"/>
      <c r="F87" s="429"/>
      <c r="G87" s="429"/>
      <c r="H87" s="429"/>
      <c r="I87" s="429"/>
      <c r="J87" s="429"/>
      <c r="K87" s="429"/>
      <c r="L87" s="429"/>
      <c r="M87" s="429"/>
      <c r="N87" s="429"/>
      <c r="O87" s="429"/>
      <c r="P87" s="429"/>
      <c r="Q87" s="429"/>
      <c r="R87" s="429"/>
      <c r="S87" s="429"/>
      <c r="T87" s="429"/>
      <c r="U87" s="429"/>
      <c r="V87" s="430"/>
      <c r="W87" s="250"/>
      <c r="X87" s="250"/>
      <c r="Y87" s="250"/>
      <c r="Z87" s="250"/>
      <c r="AA87" s="250"/>
      <c r="AB87" s="250"/>
    </row>
    <row r="88" spans="1:28" ht="5.0999999999999996" customHeight="1" x14ac:dyDescent="0.3">
      <c r="A88" s="431"/>
      <c r="B88" s="432"/>
      <c r="C88" s="432"/>
      <c r="D88" s="432"/>
      <c r="E88" s="432"/>
      <c r="F88" s="432"/>
      <c r="G88" s="432"/>
      <c r="H88" s="432"/>
      <c r="I88" s="432"/>
      <c r="J88" s="432"/>
      <c r="K88" s="432"/>
      <c r="L88" s="432"/>
      <c r="M88" s="432"/>
      <c r="N88" s="432"/>
      <c r="O88" s="432"/>
      <c r="P88" s="432"/>
      <c r="Q88" s="432"/>
      <c r="R88" s="432"/>
      <c r="S88" s="432"/>
      <c r="T88" s="432"/>
      <c r="U88" s="432"/>
      <c r="V88" s="433"/>
    </row>
    <row r="89" spans="1:28" ht="5.0999999999999996" customHeight="1" x14ac:dyDescent="0.3">
      <c r="A89" s="431"/>
      <c r="B89" s="432"/>
      <c r="C89" s="432"/>
      <c r="D89" s="432"/>
      <c r="E89" s="432"/>
      <c r="F89" s="432"/>
      <c r="G89" s="432"/>
      <c r="H89" s="432"/>
      <c r="I89" s="432"/>
      <c r="J89" s="432"/>
      <c r="K89" s="432"/>
      <c r="L89" s="432"/>
      <c r="M89" s="432"/>
      <c r="N89" s="432"/>
      <c r="O89" s="432"/>
      <c r="P89" s="432"/>
      <c r="Q89" s="432"/>
      <c r="R89" s="432"/>
      <c r="S89" s="432"/>
      <c r="T89" s="432"/>
      <c r="U89" s="432"/>
      <c r="V89" s="433"/>
    </row>
    <row r="90" spans="1:28" ht="5.0999999999999996" customHeight="1" x14ac:dyDescent="0.3">
      <c r="A90" s="431"/>
      <c r="B90" s="432"/>
      <c r="C90" s="432"/>
      <c r="D90" s="432"/>
      <c r="E90" s="432"/>
      <c r="F90" s="432"/>
      <c r="G90" s="432"/>
      <c r="H90" s="432"/>
      <c r="I90" s="432"/>
      <c r="J90" s="432"/>
      <c r="K90" s="432"/>
      <c r="L90" s="432"/>
      <c r="M90" s="432"/>
      <c r="N90" s="432"/>
      <c r="O90" s="432"/>
      <c r="P90" s="432"/>
      <c r="Q90" s="432"/>
      <c r="R90" s="432"/>
      <c r="S90" s="432"/>
      <c r="T90" s="432"/>
      <c r="U90" s="432"/>
      <c r="V90" s="433"/>
    </row>
    <row r="91" spans="1:28" ht="5.0999999999999996" customHeight="1" x14ac:dyDescent="0.3">
      <c r="A91" s="431"/>
      <c r="B91" s="432"/>
      <c r="C91" s="432"/>
      <c r="D91" s="432"/>
      <c r="E91" s="432"/>
      <c r="F91" s="432"/>
      <c r="G91" s="432"/>
      <c r="H91" s="432"/>
      <c r="I91" s="432"/>
      <c r="J91" s="432"/>
      <c r="K91" s="432"/>
      <c r="L91" s="432"/>
      <c r="M91" s="432"/>
      <c r="N91" s="432"/>
      <c r="O91" s="432"/>
      <c r="P91" s="432"/>
      <c r="Q91" s="432"/>
      <c r="R91" s="432"/>
      <c r="S91" s="432"/>
      <c r="T91" s="432"/>
      <c r="U91" s="432"/>
      <c r="V91" s="433"/>
    </row>
    <row r="92" spans="1:28" ht="5.0999999999999996" customHeight="1" x14ac:dyDescent="0.3">
      <c r="A92" s="431"/>
      <c r="B92" s="432"/>
      <c r="C92" s="432"/>
      <c r="D92" s="432"/>
      <c r="E92" s="432"/>
      <c r="F92" s="432"/>
      <c r="G92" s="432"/>
      <c r="H92" s="432"/>
      <c r="I92" s="432"/>
      <c r="J92" s="432"/>
      <c r="K92" s="432"/>
      <c r="L92" s="432"/>
      <c r="M92" s="432"/>
      <c r="N92" s="432"/>
      <c r="O92" s="432"/>
      <c r="P92" s="432"/>
      <c r="Q92" s="432"/>
      <c r="R92" s="432"/>
      <c r="S92" s="432"/>
      <c r="T92" s="432"/>
      <c r="U92" s="432"/>
      <c r="V92" s="433"/>
    </row>
    <row r="93" spans="1:28" ht="5.0999999999999996" customHeight="1" x14ac:dyDescent="0.3">
      <c r="A93" s="431"/>
      <c r="B93" s="432"/>
      <c r="C93" s="432"/>
      <c r="D93" s="432"/>
      <c r="E93" s="432"/>
      <c r="F93" s="432"/>
      <c r="G93" s="432"/>
      <c r="H93" s="432"/>
      <c r="I93" s="432"/>
      <c r="J93" s="432"/>
      <c r="K93" s="432"/>
      <c r="L93" s="432"/>
      <c r="M93" s="432"/>
      <c r="N93" s="432"/>
      <c r="O93" s="432"/>
      <c r="P93" s="432"/>
      <c r="Q93" s="432"/>
      <c r="R93" s="432"/>
      <c r="S93" s="432"/>
      <c r="T93" s="432"/>
      <c r="U93" s="432"/>
      <c r="V93" s="433"/>
    </row>
    <row r="94" spans="1:28" ht="5.0999999999999996" customHeight="1" x14ac:dyDescent="0.3">
      <c r="A94" s="431"/>
      <c r="B94" s="432"/>
      <c r="C94" s="432"/>
      <c r="D94" s="432"/>
      <c r="E94" s="432"/>
      <c r="F94" s="432"/>
      <c r="G94" s="432"/>
      <c r="H94" s="432"/>
      <c r="I94" s="432"/>
      <c r="J94" s="432"/>
      <c r="K94" s="432"/>
      <c r="L94" s="432"/>
      <c r="M94" s="432"/>
      <c r="N94" s="432"/>
      <c r="O94" s="432"/>
      <c r="P94" s="432"/>
      <c r="Q94" s="432"/>
      <c r="R94" s="432"/>
      <c r="S94" s="432"/>
      <c r="T94" s="432"/>
      <c r="U94" s="432"/>
      <c r="V94" s="433"/>
    </row>
    <row r="95" spans="1:28" ht="5.0999999999999996" customHeight="1" x14ac:dyDescent="0.3">
      <c r="A95" s="431"/>
      <c r="B95" s="432"/>
      <c r="C95" s="432"/>
      <c r="D95" s="432"/>
      <c r="E95" s="432"/>
      <c r="F95" s="432"/>
      <c r="G95" s="432"/>
      <c r="H95" s="432"/>
      <c r="I95" s="432"/>
      <c r="J95" s="432"/>
      <c r="K95" s="432"/>
      <c r="L95" s="432"/>
      <c r="M95" s="432"/>
      <c r="N95" s="432"/>
      <c r="O95" s="432"/>
      <c r="P95" s="432"/>
      <c r="Q95" s="432"/>
      <c r="R95" s="432"/>
      <c r="S95" s="432"/>
      <c r="T95" s="432"/>
      <c r="U95" s="432"/>
      <c r="V95" s="433"/>
    </row>
    <row r="96" spans="1:28" ht="5.0999999999999996" customHeight="1" x14ac:dyDescent="0.3">
      <c r="A96" s="431"/>
      <c r="B96" s="432"/>
      <c r="C96" s="432"/>
      <c r="D96" s="432"/>
      <c r="E96" s="432"/>
      <c r="F96" s="432"/>
      <c r="G96" s="432"/>
      <c r="H96" s="432"/>
      <c r="I96" s="432"/>
      <c r="J96" s="432"/>
      <c r="K96" s="432"/>
      <c r="L96" s="432"/>
      <c r="M96" s="432"/>
      <c r="N96" s="432"/>
      <c r="O96" s="432"/>
      <c r="P96" s="432"/>
      <c r="Q96" s="432"/>
      <c r="R96" s="432"/>
      <c r="S96" s="432"/>
      <c r="T96" s="432"/>
      <c r="U96" s="432"/>
      <c r="V96" s="433"/>
    </row>
    <row r="97" spans="1:22" ht="5.0999999999999996" customHeight="1" x14ac:dyDescent="0.3">
      <c r="A97" s="431"/>
      <c r="B97" s="432"/>
      <c r="C97" s="432"/>
      <c r="D97" s="432"/>
      <c r="E97" s="432"/>
      <c r="F97" s="432"/>
      <c r="G97" s="432"/>
      <c r="H97" s="432"/>
      <c r="I97" s="432"/>
      <c r="J97" s="432"/>
      <c r="K97" s="432"/>
      <c r="L97" s="432"/>
      <c r="M97" s="432"/>
      <c r="N97" s="432"/>
      <c r="O97" s="432"/>
      <c r="P97" s="432"/>
      <c r="Q97" s="432"/>
      <c r="R97" s="432"/>
      <c r="S97" s="432"/>
      <c r="T97" s="432"/>
      <c r="U97" s="432"/>
      <c r="V97" s="433"/>
    </row>
    <row r="98" spans="1:22" ht="5.0999999999999996" customHeight="1" x14ac:dyDescent="0.3">
      <c r="A98" s="431"/>
      <c r="B98" s="432"/>
      <c r="C98" s="432"/>
      <c r="D98" s="432"/>
      <c r="E98" s="432"/>
      <c r="F98" s="432"/>
      <c r="G98" s="432"/>
      <c r="H98" s="432"/>
      <c r="I98" s="432"/>
      <c r="J98" s="432"/>
      <c r="K98" s="432"/>
      <c r="L98" s="432"/>
      <c r="M98" s="432"/>
      <c r="N98" s="432"/>
      <c r="O98" s="432"/>
      <c r="P98" s="432"/>
      <c r="Q98" s="432"/>
      <c r="R98" s="432"/>
      <c r="S98" s="432"/>
      <c r="T98" s="432"/>
      <c r="U98" s="432"/>
      <c r="V98" s="433"/>
    </row>
    <row r="99" spans="1:22" ht="5.0999999999999996" customHeight="1" x14ac:dyDescent="0.3">
      <c r="A99" s="431"/>
      <c r="B99" s="432"/>
      <c r="C99" s="432"/>
      <c r="D99" s="432"/>
      <c r="E99" s="432"/>
      <c r="F99" s="432"/>
      <c r="G99" s="432"/>
      <c r="H99" s="432"/>
      <c r="I99" s="432"/>
      <c r="J99" s="432"/>
      <c r="K99" s="432"/>
      <c r="L99" s="432"/>
      <c r="M99" s="432"/>
      <c r="N99" s="432"/>
      <c r="O99" s="432"/>
      <c r="P99" s="432"/>
      <c r="Q99" s="432"/>
      <c r="R99" s="432"/>
      <c r="S99" s="432"/>
      <c r="T99" s="432"/>
      <c r="U99" s="432"/>
      <c r="V99" s="433"/>
    </row>
    <row r="100" spans="1:22" ht="5.0999999999999996" customHeight="1" x14ac:dyDescent="0.3">
      <c r="A100" s="431"/>
      <c r="B100" s="432"/>
      <c r="C100" s="432"/>
      <c r="D100" s="432"/>
      <c r="E100" s="432"/>
      <c r="F100" s="432"/>
      <c r="G100" s="432"/>
      <c r="H100" s="432"/>
      <c r="I100" s="432"/>
      <c r="J100" s="432"/>
      <c r="K100" s="432"/>
      <c r="L100" s="432"/>
      <c r="M100" s="432"/>
      <c r="N100" s="432"/>
      <c r="O100" s="432"/>
      <c r="P100" s="432"/>
      <c r="Q100" s="432"/>
      <c r="R100" s="432"/>
      <c r="S100" s="432"/>
      <c r="T100" s="432"/>
      <c r="U100" s="432"/>
      <c r="V100" s="433"/>
    </row>
    <row r="101" spans="1:22" ht="5.0999999999999996" customHeight="1" x14ac:dyDescent="0.3">
      <c r="A101" s="431"/>
      <c r="B101" s="432"/>
      <c r="C101" s="432"/>
      <c r="D101" s="432"/>
      <c r="E101" s="432"/>
      <c r="F101" s="432"/>
      <c r="G101" s="432"/>
      <c r="H101" s="432"/>
      <c r="I101" s="432"/>
      <c r="J101" s="432"/>
      <c r="K101" s="432"/>
      <c r="L101" s="432"/>
      <c r="M101" s="432"/>
      <c r="N101" s="432"/>
      <c r="O101" s="432"/>
      <c r="P101" s="432"/>
      <c r="Q101" s="432"/>
      <c r="R101" s="432"/>
      <c r="S101" s="432"/>
      <c r="T101" s="432"/>
      <c r="U101" s="432"/>
      <c r="V101" s="433"/>
    </row>
    <row r="102" spans="1:22" ht="5.0999999999999996" customHeight="1" x14ac:dyDescent="0.3">
      <c r="A102" s="431"/>
      <c r="B102" s="432"/>
      <c r="C102" s="432"/>
      <c r="D102" s="432"/>
      <c r="E102" s="432"/>
      <c r="F102" s="432"/>
      <c r="G102" s="432"/>
      <c r="H102" s="432"/>
      <c r="I102" s="432"/>
      <c r="J102" s="432"/>
      <c r="K102" s="432"/>
      <c r="L102" s="432"/>
      <c r="M102" s="432"/>
      <c r="N102" s="432"/>
      <c r="O102" s="432"/>
      <c r="P102" s="432"/>
      <c r="Q102" s="432"/>
      <c r="R102" s="432"/>
      <c r="S102" s="432"/>
      <c r="T102" s="432"/>
      <c r="U102" s="432"/>
      <c r="V102" s="433"/>
    </row>
    <row r="103" spans="1:22" ht="5.0999999999999996" customHeight="1" x14ac:dyDescent="0.3">
      <c r="A103" s="431"/>
      <c r="B103" s="432"/>
      <c r="C103" s="432"/>
      <c r="D103" s="432"/>
      <c r="E103" s="432"/>
      <c r="F103" s="432"/>
      <c r="G103" s="432"/>
      <c r="H103" s="432"/>
      <c r="I103" s="432"/>
      <c r="J103" s="432"/>
      <c r="K103" s="432"/>
      <c r="L103" s="432"/>
      <c r="M103" s="432"/>
      <c r="N103" s="432"/>
      <c r="O103" s="432"/>
      <c r="P103" s="432"/>
      <c r="Q103" s="432"/>
      <c r="R103" s="432"/>
      <c r="S103" s="432"/>
      <c r="T103" s="432"/>
      <c r="U103" s="432"/>
      <c r="V103" s="433"/>
    </row>
    <row r="104" spans="1:22" ht="5.0999999999999996" customHeight="1" x14ac:dyDescent="0.3">
      <c r="A104" s="431"/>
      <c r="B104" s="432"/>
      <c r="C104" s="432"/>
      <c r="D104" s="432"/>
      <c r="E104" s="432"/>
      <c r="F104" s="432"/>
      <c r="G104" s="432"/>
      <c r="H104" s="432"/>
      <c r="I104" s="432"/>
      <c r="J104" s="432"/>
      <c r="K104" s="432"/>
      <c r="L104" s="432"/>
      <c r="M104" s="432"/>
      <c r="N104" s="432"/>
      <c r="O104" s="432"/>
      <c r="P104" s="432"/>
      <c r="Q104" s="432"/>
      <c r="R104" s="432"/>
      <c r="S104" s="432"/>
      <c r="T104" s="432"/>
      <c r="U104" s="432"/>
      <c r="V104" s="433"/>
    </row>
    <row r="105" spans="1:22" ht="5.0999999999999996" customHeight="1" x14ac:dyDescent="0.3">
      <c r="A105" s="431"/>
      <c r="B105" s="432"/>
      <c r="C105" s="432"/>
      <c r="D105" s="432"/>
      <c r="E105" s="432"/>
      <c r="F105" s="432"/>
      <c r="G105" s="432"/>
      <c r="H105" s="432"/>
      <c r="I105" s="432"/>
      <c r="J105" s="432"/>
      <c r="K105" s="432"/>
      <c r="L105" s="432"/>
      <c r="M105" s="432"/>
      <c r="N105" s="432"/>
      <c r="O105" s="432"/>
      <c r="P105" s="432"/>
      <c r="Q105" s="432"/>
      <c r="R105" s="432"/>
      <c r="S105" s="432"/>
      <c r="T105" s="432"/>
      <c r="U105" s="432"/>
      <c r="V105" s="433"/>
    </row>
    <row r="106" spans="1:22" ht="5.0999999999999996" customHeight="1" x14ac:dyDescent="0.3">
      <c r="A106" s="431"/>
      <c r="B106" s="432"/>
      <c r="C106" s="432"/>
      <c r="D106" s="432"/>
      <c r="E106" s="432"/>
      <c r="F106" s="432"/>
      <c r="G106" s="432"/>
      <c r="H106" s="432"/>
      <c r="I106" s="432"/>
      <c r="J106" s="432"/>
      <c r="K106" s="432"/>
      <c r="L106" s="432"/>
      <c r="M106" s="432"/>
      <c r="N106" s="432"/>
      <c r="O106" s="432"/>
      <c r="P106" s="432"/>
      <c r="Q106" s="432"/>
      <c r="R106" s="432"/>
      <c r="S106" s="432"/>
      <c r="T106" s="432"/>
      <c r="U106" s="432"/>
      <c r="V106" s="433"/>
    </row>
    <row r="107" spans="1:22" ht="5.0999999999999996" customHeight="1" x14ac:dyDescent="0.3">
      <c r="A107" s="431"/>
      <c r="B107" s="432"/>
      <c r="C107" s="432"/>
      <c r="D107" s="432"/>
      <c r="E107" s="432"/>
      <c r="F107" s="432"/>
      <c r="G107" s="432"/>
      <c r="H107" s="432"/>
      <c r="I107" s="432"/>
      <c r="J107" s="432"/>
      <c r="K107" s="432"/>
      <c r="L107" s="432"/>
      <c r="M107" s="432"/>
      <c r="N107" s="432"/>
      <c r="O107" s="432"/>
      <c r="P107" s="432"/>
      <c r="Q107" s="432"/>
      <c r="R107" s="432"/>
      <c r="S107" s="432"/>
      <c r="T107" s="432"/>
      <c r="U107" s="432"/>
      <c r="V107" s="433"/>
    </row>
    <row r="108" spans="1:22" ht="5.0999999999999996" customHeight="1" x14ac:dyDescent="0.3">
      <c r="A108" s="431"/>
      <c r="B108" s="432"/>
      <c r="C108" s="432"/>
      <c r="D108" s="432"/>
      <c r="E108" s="432"/>
      <c r="F108" s="432"/>
      <c r="G108" s="432"/>
      <c r="H108" s="432"/>
      <c r="I108" s="432"/>
      <c r="J108" s="432"/>
      <c r="K108" s="432"/>
      <c r="L108" s="432"/>
      <c r="M108" s="432"/>
      <c r="N108" s="432"/>
      <c r="O108" s="432"/>
      <c r="P108" s="432"/>
      <c r="Q108" s="432"/>
      <c r="R108" s="432"/>
      <c r="S108" s="432"/>
      <c r="T108" s="432"/>
      <c r="U108" s="432"/>
      <c r="V108" s="433"/>
    </row>
    <row r="109" spans="1:22" ht="5.0999999999999996" customHeight="1" x14ac:dyDescent="0.3">
      <c r="A109" s="431"/>
      <c r="B109" s="432"/>
      <c r="C109" s="432"/>
      <c r="D109" s="432"/>
      <c r="E109" s="432"/>
      <c r="F109" s="432"/>
      <c r="G109" s="432"/>
      <c r="H109" s="432"/>
      <c r="I109" s="432"/>
      <c r="J109" s="432"/>
      <c r="K109" s="432"/>
      <c r="L109" s="432"/>
      <c r="M109" s="432"/>
      <c r="N109" s="432"/>
      <c r="O109" s="432"/>
      <c r="P109" s="432"/>
      <c r="Q109" s="432"/>
      <c r="R109" s="432"/>
      <c r="S109" s="432"/>
      <c r="T109" s="432"/>
      <c r="U109" s="432"/>
      <c r="V109" s="433"/>
    </row>
    <row r="110" spans="1:22" ht="5.0999999999999996" customHeight="1" x14ac:dyDescent="0.3">
      <c r="A110" s="431"/>
      <c r="B110" s="432"/>
      <c r="C110" s="432"/>
      <c r="D110" s="432"/>
      <c r="E110" s="432"/>
      <c r="F110" s="432"/>
      <c r="G110" s="432"/>
      <c r="H110" s="432"/>
      <c r="I110" s="432"/>
      <c r="J110" s="432"/>
      <c r="K110" s="432"/>
      <c r="L110" s="432"/>
      <c r="M110" s="432"/>
      <c r="N110" s="432"/>
      <c r="O110" s="432"/>
      <c r="P110" s="432"/>
      <c r="Q110" s="432"/>
      <c r="R110" s="432"/>
      <c r="S110" s="432"/>
      <c r="T110" s="432"/>
      <c r="U110" s="432"/>
      <c r="V110" s="433"/>
    </row>
    <row r="111" spans="1:22" ht="5.0999999999999996" customHeight="1" x14ac:dyDescent="0.3">
      <c r="A111" s="431"/>
      <c r="B111" s="432"/>
      <c r="C111" s="432"/>
      <c r="D111" s="432"/>
      <c r="E111" s="432"/>
      <c r="F111" s="432"/>
      <c r="G111" s="432"/>
      <c r="H111" s="432"/>
      <c r="I111" s="432"/>
      <c r="J111" s="432"/>
      <c r="K111" s="432"/>
      <c r="L111" s="432"/>
      <c r="M111" s="432"/>
      <c r="N111" s="432"/>
      <c r="O111" s="432"/>
      <c r="P111" s="432"/>
      <c r="Q111" s="432"/>
      <c r="R111" s="432"/>
      <c r="S111" s="432"/>
      <c r="T111" s="432"/>
      <c r="U111" s="432"/>
      <c r="V111" s="433"/>
    </row>
    <row r="112" spans="1:22" ht="5.0999999999999996" customHeight="1" x14ac:dyDescent="0.3">
      <c r="A112" s="431"/>
      <c r="B112" s="432"/>
      <c r="C112" s="432"/>
      <c r="D112" s="432"/>
      <c r="E112" s="432"/>
      <c r="F112" s="432"/>
      <c r="G112" s="432"/>
      <c r="H112" s="432"/>
      <c r="I112" s="432"/>
      <c r="J112" s="432"/>
      <c r="K112" s="432"/>
      <c r="L112" s="432"/>
      <c r="M112" s="432"/>
      <c r="N112" s="432"/>
      <c r="O112" s="432"/>
      <c r="P112" s="432"/>
      <c r="Q112" s="432"/>
      <c r="R112" s="432"/>
      <c r="S112" s="432"/>
      <c r="T112" s="432"/>
      <c r="U112" s="432"/>
      <c r="V112" s="433"/>
    </row>
    <row r="113" spans="1:39" ht="5.0999999999999996" customHeight="1" x14ac:dyDescent="0.3">
      <c r="A113" s="431"/>
      <c r="B113" s="432"/>
      <c r="C113" s="432"/>
      <c r="D113" s="432"/>
      <c r="E113" s="432"/>
      <c r="F113" s="432"/>
      <c r="G113" s="432"/>
      <c r="H113" s="432"/>
      <c r="I113" s="432"/>
      <c r="J113" s="432"/>
      <c r="K113" s="432"/>
      <c r="L113" s="432"/>
      <c r="M113" s="432"/>
      <c r="N113" s="432"/>
      <c r="O113" s="432"/>
      <c r="P113" s="432"/>
      <c r="Q113" s="432"/>
      <c r="R113" s="432"/>
      <c r="S113" s="432"/>
      <c r="T113" s="432"/>
      <c r="U113" s="432"/>
      <c r="V113" s="433"/>
    </row>
    <row r="114" spans="1:39" ht="5.0999999999999996" customHeight="1" x14ac:dyDescent="0.3">
      <c r="A114" s="431"/>
      <c r="B114" s="432"/>
      <c r="C114" s="432"/>
      <c r="D114" s="432"/>
      <c r="E114" s="432"/>
      <c r="F114" s="432"/>
      <c r="G114" s="432"/>
      <c r="H114" s="432"/>
      <c r="I114" s="432"/>
      <c r="J114" s="432"/>
      <c r="K114" s="432"/>
      <c r="L114" s="432"/>
      <c r="M114" s="432"/>
      <c r="N114" s="432"/>
      <c r="O114" s="432"/>
      <c r="P114" s="432"/>
      <c r="Q114" s="432"/>
      <c r="R114" s="432"/>
      <c r="S114" s="432"/>
      <c r="T114" s="432"/>
      <c r="U114" s="432"/>
      <c r="V114" s="433"/>
    </row>
    <row r="115" spans="1:39" ht="5.0999999999999996" customHeight="1" x14ac:dyDescent="0.3">
      <c r="A115" s="431"/>
      <c r="B115" s="432"/>
      <c r="C115" s="432"/>
      <c r="D115" s="432"/>
      <c r="E115" s="432"/>
      <c r="F115" s="432"/>
      <c r="G115" s="432"/>
      <c r="H115" s="432"/>
      <c r="I115" s="432"/>
      <c r="J115" s="432"/>
      <c r="K115" s="432"/>
      <c r="L115" s="432"/>
      <c r="M115" s="432"/>
      <c r="N115" s="432"/>
      <c r="O115" s="432"/>
      <c r="P115" s="432"/>
      <c r="Q115" s="432"/>
      <c r="R115" s="432"/>
      <c r="S115" s="432"/>
      <c r="T115" s="432"/>
      <c r="U115" s="432"/>
      <c r="V115" s="433"/>
    </row>
    <row r="116" spans="1:39" ht="5.0999999999999996" customHeight="1" x14ac:dyDescent="0.3">
      <c r="A116" s="431"/>
      <c r="B116" s="432"/>
      <c r="C116" s="432"/>
      <c r="D116" s="432"/>
      <c r="E116" s="432"/>
      <c r="F116" s="432"/>
      <c r="G116" s="432"/>
      <c r="H116" s="432"/>
      <c r="I116" s="432"/>
      <c r="J116" s="432"/>
      <c r="K116" s="432"/>
      <c r="L116" s="432"/>
      <c r="M116" s="432"/>
      <c r="N116" s="432"/>
      <c r="O116" s="432"/>
      <c r="P116" s="432"/>
      <c r="Q116" s="432"/>
      <c r="R116" s="432"/>
      <c r="S116" s="432"/>
      <c r="T116" s="432"/>
      <c r="U116" s="432"/>
      <c r="V116" s="433"/>
    </row>
    <row r="117" spans="1:39" ht="5.0999999999999996" customHeight="1" x14ac:dyDescent="0.3">
      <c r="A117" s="431"/>
      <c r="B117" s="432"/>
      <c r="C117" s="432"/>
      <c r="D117" s="432"/>
      <c r="E117" s="432"/>
      <c r="F117" s="432"/>
      <c r="G117" s="432"/>
      <c r="H117" s="432"/>
      <c r="I117" s="432"/>
      <c r="J117" s="432"/>
      <c r="K117" s="432"/>
      <c r="L117" s="432"/>
      <c r="M117" s="432"/>
      <c r="N117" s="432"/>
      <c r="O117" s="432"/>
      <c r="P117" s="432"/>
      <c r="Q117" s="432"/>
      <c r="R117" s="432"/>
      <c r="S117" s="432"/>
      <c r="T117" s="432"/>
      <c r="U117" s="432"/>
      <c r="V117" s="433"/>
    </row>
    <row r="118" spans="1:39" ht="5.0999999999999996" customHeight="1" x14ac:dyDescent="0.3">
      <c r="A118" s="431"/>
      <c r="B118" s="432"/>
      <c r="C118" s="432"/>
      <c r="D118" s="432"/>
      <c r="E118" s="432"/>
      <c r="F118" s="432"/>
      <c r="G118" s="432"/>
      <c r="H118" s="432"/>
      <c r="I118" s="432"/>
      <c r="J118" s="432"/>
      <c r="K118" s="432"/>
      <c r="L118" s="432"/>
      <c r="M118" s="432"/>
      <c r="N118" s="432"/>
      <c r="O118" s="432"/>
      <c r="P118" s="432"/>
      <c r="Q118" s="432"/>
      <c r="R118" s="432"/>
      <c r="S118" s="432"/>
      <c r="T118" s="432"/>
      <c r="U118" s="432"/>
      <c r="V118" s="433"/>
    </row>
    <row r="119" spans="1:39" ht="5.0999999999999996" customHeight="1" x14ac:dyDescent="0.3">
      <c r="A119" s="431"/>
      <c r="B119" s="432"/>
      <c r="C119" s="432"/>
      <c r="D119" s="432"/>
      <c r="E119" s="432"/>
      <c r="F119" s="432"/>
      <c r="G119" s="432"/>
      <c r="H119" s="432"/>
      <c r="I119" s="432"/>
      <c r="J119" s="432"/>
      <c r="K119" s="432"/>
      <c r="L119" s="432"/>
      <c r="M119" s="432"/>
      <c r="N119" s="432"/>
      <c r="O119" s="432"/>
      <c r="P119" s="432"/>
      <c r="Q119" s="432"/>
      <c r="R119" s="432"/>
      <c r="S119" s="432"/>
      <c r="T119" s="432"/>
      <c r="U119" s="432"/>
      <c r="V119" s="433"/>
    </row>
    <row r="120" spans="1:39" ht="5.0999999999999996" customHeight="1" x14ac:dyDescent="0.3">
      <c r="A120" s="431"/>
      <c r="B120" s="432"/>
      <c r="C120" s="432"/>
      <c r="D120" s="432"/>
      <c r="E120" s="432"/>
      <c r="F120" s="432"/>
      <c r="G120" s="432"/>
      <c r="H120" s="432"/>
      <c r="I120" s="432"/>
      <c r="J120" s="432"/>
      <c r="K120" s="432"/>
      <c r="L120" s="432"/>
      <c r="M120" s="432"/>
      <c r="N120" s="432"/>
      <c r="O120" s="432"/>
      <c r="P120" s="432"/>
      <c r="Q120" s="432"/>
      <c r="R120" s="432"/>
      <c r="S120" s="432"/>
      <c r="T120" s="432"/>
      <c r="U120" s="432"/>
      <c r="V120" s="433"/>
    </row>
    <row r="121" spans="1:39" ht="5.0999999999999996" customHeight="1" x14ac:dyDescent="0.3">
      <c r="A121" s="431"/>
      <c r="B121" s="432"/>
      <c r="C121" s="432"/>
      <c r="D121" s="432"/>
      <c r="E121" s="432"/>
      <c r="F121" s="432"/>
      <c r="G121" s="432"/>
      <c r="H121" s="432"/>
      <c r="I121" s="432"/>
      <c r="J121" s="432"/>
      <c r="K121" s="432"/>
      <c r="L121" s="432"/>
      <c r="M121" s="432"/>
      <c r="N121" s="432"/>
      <c r="O121" s="432"/>
      <c r="P121" s="432"/>
      <c r="Q121" s="432"/>
      <c r="R121" s="432"/>
      <c r="S121" s="432"/>
      <c r="T121" s="432"/>
      <c r="U121" s="432"/>
      <c r="V121" s="433"/>
    </row>
    <row r="122" spans="1:39" ht="5.0999999999999996" customHeight="1" x14ac:dyDescent="0.3">
      <c r="A122" s="431"/>
      <c r="B122" s="432"/>
      <c r="C122" s="432"/>
      <c r="D122" s="432"/>
      <c r="E122" s="432"/>
      <c r="F122" s="432"/>
      <c r="G122" s="432"/>
      <c r="H122" s="432"/>
      <c r="I122" s="432"/>
      <c r="J122" s="432"/>
      <c r="K122" s="432"/>
      <c r="L122" s="432"/>
      <c r="M122" s="432"/>
      <c r="N122" s="432"/>
      <c r="O122" s="432"/>
      <c r="P122" s="432"/>
      <c r="Q122" s="432"/>
      <c r="R122" s="432"/>
      <c r="S122" s="432"/>
      <c r="T122" s="432"/>
      <c r="U122" s="432"/>
      <c r="V122" s="433"/>
    </row>
    <row r="123" spans="1:39" ht="5.0999999999999996" customHeight="1" x14ac:dyDescent="0.3">
      <c r="A123" s="431"/>
      <c r="B123" s="432"/>
      <c r="C123" s="432"/>
      <c r="D123" s="432"/>
      <c r="E123" s="432"/>
      <c r="F123" s="432"/>
      <c r="G123" s="432"/>
      <c r="H123" s="432"/>
      <c r="I123" s="432"/>
      <c r="J123" s="432"/>
      <c r="K123" s="432"/>
      <c r="L123" s="432"/>
      <c r="M123" s="432"/>
      <c r="N123" s="432"/>
      <c r="O123" s="432"/>
      <c r="P123" s="432"/>
      <c r="Q123" s="432"/>
      <c r="R123" s="432"/>
      <c r="S123" s="432"/>
      <c r="T123" s="432"/>
      <c r="U123" s="432"/>
      <c r="V123" s="433"/>
    </row>
    <row r="124" spans="1:39" ht="5.0999999999999996" customHeight="1" x14ac:dyDescent="0.3">
      <c r="A124" s="431"/>
      <c r="B124" s="432"/>
      <c r="C124" s="432"/>
      <c r="D124" s="432"/>
      <c r="E124" s="432"/>
      <c r="F124" s="432"/>
      <c r="G124" s="432"/>
      <c r="H124" s="432"/>
      <c r="I124" s="432"/>
      <c r="J124" s="432"/>
      <c r="K124" s="432"/>
      <c r="L124" s="432"/>
      <c r="M124" s="432"/>
      <c r="N124" s="432"/>
      <c r="O124" s="432"/>
      <c r="P124" s="432"/>
      <c r="Q124" s="432"/>
      <c r="R124" s="432"/>
      <c r="S124" s="432"/>
      <c r="T124" s="432"/>
      <c r="U124" s="432"/>
      <c r="V124" s="433"/>
    </row>
    <row r="125" spans="1:39" ht="5.0999999999999996" customHeight="1" x14ac:dyDescent="0.3">
      <c r="A125" s="431"/>
      <c r="B125" s="432"/>
      <c r="C125" s="432"/>
      <c r="D125" s="432"/>
      <c r="E125" s="432"/>
      <c r="F125" s="432"/>
      <c r="G125" s="432"/>
      <c r="H125" s="432"/>
      <c r="I125" s="432"/>
      <c r="J125" s="432"/>
      <c r="K125" s="432"/>
      <c r="L125" s="432"/>
      <c r="M125" s="432"/>
      <c r="N125" s="432"/>
      <c r="O125" s="432"/>
      <c r="P125" s="432"/>
      <c r="Q125" s="432"/>
      <c r="R125" s="432"/>
      <c r="S125" s="432"/>
      <c r="T125" s="432"/>
      <c r="U125" s="432"/>
      <c r="V125" s="433"/>
    </row>
    <row r="126" spans="1:39" ht="5.0999999999999996" customHeight="1" x14ac:dyDescent="0.3">
      <c r="A126" s="434"/>
      <c r="B126" s="435"/>
      <c r="C126" s="435"/>
      <c r="D126" s="435"/>
      <c r="E126" s="435"/>
      <c r="F126" s="435"/>
      <c r="G126" s="435"/>
      <c r="H126" s="435"/>
      <c r="I126" s="435"/>
      <c r="J126" s="435"/>
      <c r="K126" s="435"/>
      <c r="L126" s="435"/>
      <c r="M126" s="435"/>
      <c r="N126" s="435"/>
      <c r="O126" s="435"/>
      <c r="P126" s="435"/>
      <c r="Q126" s="435"/>
      <c r="R126" s="435"/>
      <c r="S126" s="435"/>
      <c r="T126" s="435"/>
      <c r="U126" s="435"/>
      <c r="V126" s="436"/>
    </row>
    <row r="127" spans="1:39" ht="5.0999999999999996" customHeight="1" x14ac:dyDescent="0.3"/>
    <row r="128" spans="1:39" ht="11.4" customHeight="1" x14ac:dyDescent="0.3">
      <c r="A128" s="421" t="s">
        <v>841</v>
      </c>
      <c r="B128" s="421"/>
      <c r="C128" s="421"/>
      <c r="D128" s="421"/>
      <c r="E128" s="421"/>
      <c r="F128" s="421"/>
      <c r="G128" s="421"/>
      <c r="H128" s="421"/>
      <c r="I128" s="421"/>
      <c r="J128" s="421"/>
      <c r="K128" s="421"/>
      <c r="L128" s="421"/>
      <c r="M128" s="421"/>
      <c r="N128" s="421"/>
      <c r="O128" s="421"/>
      <c r="P128" s="421"/>
      <c r="Q128" s="421"/>
      <c r="R128" s="421"/>
      <c r="S128" s="421"/>
      <c r="T128" s="421"/>
      <c r="U128" s="421"/>
      <c r="V128" s="421"/>
      <c r="W128" s="421"/>
      <c r="X128" s="421"/>
      <c r="Y128" s="421"/>
      <c r="Z128" s="421"/>
      <c r="AA128" s="421"/>
      <c r="AB128" s="421"/>
      <c r="AC128" s="421"/>
      <c r="AD128" s="421"/>
      <c r="AE128" s="421"/>
      <c r="AF128" s="421"/>
      <c r="AG128" s="421"/>
      <c r="AH128" s="421"/>
      <c r="AI128" s="421"/>
      <c r="AJ128" s="421"/>
      <c r="AK128" s="421"/>
      <c r="AL128" s="421"/>
      <c r="AM128" s="421"/>
    </row>
    <row r="129" spans="1:39" ht="5.0999999999999996" customHeight="1" x14ac:dyDescent="0.3"/>
    <row r="130" spans="1:39" s="116" customFormat="1" ht="22.5" customHeight="1" x14ac:dyDescent="0.3">
      <c r="A130" s="437" t="s">
        <v>833</v>
      </c>
      <c r="B130" s="385"/>
      <c r="C130" s="385"/>
      <c r="D130" s="385"/>
      <c r="E130" s="442" t="s">
        <v>891</v>
      </c>
      <c r="F130" s="377"/>
      <c r="G130" s="377"/>
      <c r="H130" s="377"/>
      <c r="I130" s="377"/>
      <c r="J130" s="378"/>
      <c r="K130" s="218"/>
      <c r="L130" s="376" t="s">
        <v>892</v>
      </c>
      <c r="M130" s="377"/>
      <c r="N130" s="377"/>
      <c r="O130" s="377"/>
      <c r="P130" s="377"/>
      <c r="Q130" s="378"/>
      <c r="R130" s="379" t="s">
        <v>893</v>
      </c>
      <c r="S130" s="380"/>
      <c r="T130" s="380"/>
      <c r="U130" s="380"/>
      <c r="V130" s="380"/>
      <c r="W130" s="381"/>
      <c r="X130" s="376" t="s">
        <v>887</v>
      </c>
      <c r="Y130" s="377"/>
      <c r="Z130" s="443"/>
      <c r="AA130" s="385" t="s">
        <v>888</v>
      </c>
      <c r="AB130" s="385"/>
      <c r="AC130" s="385"/>
      <c r="AD130" s="385" t="s">
        <v>890</v>
      </c>
      <c r="AE130" s="385"/>
      <c r="AF130" s="385"/>
      <c r="AG130" s="444" t="s">
        <v>895</v>
      </c>
      <c r="AH130" s="444"/>
      <c r="AI130" s="444"/>
      <c r="AJ130" s="444"/>
      <c r="AK130" s="382" t="s">
        <v>894</v>
      </c>
      <c r="AL130" s="383"/>
      <c r="AM130" s="384"/>
    </row>
    <row r="131" spans="1:39" s="116" customFormat="1" ht="11.4" customHeight="1" x14ac:dyDescent="0.3">
      <c r="A131" s="426"/>
      <c r="B131" s="427"/>
      <c r="C131" s="427"/>
      <c r="D131" s="427"/>
      <c r="E131" s="398"/>
      <c r="F131" s="399"/>
      <c r="G131" s="399"/>
      <c r="H131" s="399"/>
      <c r="I131" s="399"/>
      <c r="J131" s="400"/>
      <c r="K131" s="327"/>
      <c r="L131" s="366"/>
      <c r="M131" s="367"/>
      <c r="N131" s="367"/>
      <c r="O131" s="367"/>
      <c r="P131" s="367"/>
      <c r="Q131" s="368"/>
      <c r="R131" s="363"/>
      <c r="S131" s="364"/>
      <c r="T131" s="364"/>
      <c r="U131" s="364"/>
      <c r="V131" s="364"/>
      <c r="W131" s="365"/>
      <c r="X131" s="366"/>
      <c r="Y131" s="367"/>
      <c r="Z131" s="401"/>
      <c r="AA131" s="424"/>
      <c r="AB131" s="424"/>
      <c r="AC131" s="424"/>
      <c r="AD131" s="425"/>
      <c r="AE131" s="425"/>
      <c r="AF131" s="425"/>
      <c r="AG131" s="362"/>
      <c r="AH131" s="362"/>
      <c r="AI131" s="362"/>
      <c r="AJ131" s="362"/>
      <c r="AK131" s="362"/>
      <c r="AL131" s="362"/>
      <c r="AM131" s="362"/>
    </row>
    <row r="132" spans="1:39" s="116" customFormat="1" ht="11.4" customHeight="1" x14ac:dyDescent="0.3">
      <c r="A132" s="417"/>
      <c r="B132" s="418"/>
      <c r="C132" s="418"/>
      <c r="D132" s="418"/>
      <c r="E132" s="398"/>
      <c r="F132" s="399"/>
      <c r="G132" s="399"/>
      <c r="H132" s="399"/>
      <c r="I132" s="399"/>
      <c r="J132" s="400"/>
      <c r="K132" s="327"/>
      <c r="L132" s="366"/>
      <c r="M132" s="367"/>
      <c r="N132" s="367"/>
      <c r="O132" s="367"/>
      <c r="P132" s="367"/>
      <c r="Q132" s="368"/>
      <c r="R132" s="363"/>
      <c r="S132" s="364"/>
      <c r="T132" s="364"/>
      <c r="U132" s="364"/>
      <c r="V132" s="364"/>
      <c r="W132" s="365"/>
      <c r="X132" s="366"/>
      <c r="Y132" s="367"/>
      <c r="Z132" s="401"/>
      <c r="AA132" s="402"/>
      <c r="AB132" s="402"/>
      <c r="AC132" s="402"/>
      <c r="AD132" s="362"/>
      <c r="AE132" s="362"/>
      <c r="AF132" s="362"/>
      <c r="AG132" s="362"/>
      <c r="AH132" s="362"/>
      <c r="AI132" s="362"/>
      <c r="AJ132" s="362"/>
      <c r="AK132" s="362"/>
      <c r="AL132" s="362"/>
      <c r="AM132" s="362"/>
    </row>
    <row r="133" spans="1:39" s="116" customFormat="1" ht="11.4" customHeight="1" x14ac:dyDescent="0.3">
      <c r="A133" s="417"/>
      <c r="B133" s="418"/>
      <c r="C133" s="418"/>
      <c r="D133" s="418"/>
      <c r="E133" s="398"/>
      <c r="F133" s="399"/>
      <c r="G133" s="399"/>
      <c r="H133" s="399"/>
      <c r="I133" s="399"/>
      <c r="J133" s="400"/>
      <c r="K133" s="327"/>
      <c r="L133" s="366"/>
      <c r="M133" s="367"/>
      <c r="N133" s="367"/>
      <c r="O133" s="367"/>
      <c r="P133" s="367"/>
      <c r="Q133" s="368"/>
      <c r="R133" s="363"/>
      <c r="S133" s="364"/>
      <c r="T133" s="364"/>
      <c r="U133" s="364"/>
      <c r="V133" s="364"/>
      <c r="W133" s="365"/>
      <c r="X133" s="366"/>
      <c r="Y133" s="367"/>
      <c r="Z133" s="401"/>
      <c r="AA133" s="402"/>
      <c r="AB133" s="402"/>
      <c r="AC133" s="402"/>
      <c r="AD133" s="362"/>
      <c r="AE133" s="362"/>
      <c r="AF133" s="362"/>
      <c r="AG133" s="362"/>
      <c r="AH133" s="362"/>
      <c r="AI133" s="362"/>
      <c r="AJ133" s="362"/>
      <c r="AK133" s="362"/>
      <c r="AL133" s="362"/>
      <c r="AM133" s="362"/>
    </row>
    <row r="134" spans="1:39" s="116" customFormat="1" ht="11.4" customHeight="1" x14ac:dyDescent="0.3">
      <c r="A134" s="417"/>
      <c r="B134" s="418"/>
      <c r="C134" s="418"/>
      <c r="D134" s="418"/>
      <c r="E134" s="398"/>
      <c r="F134" s="399"/>
      <c r="G134" s="399"/>
      <c r="H134" s="399"/>
      <c r="I134" s="399"/>
      <c r="J134" s="400"/>
      <c r="K134" s="327"/>
      <c r="L134" s="366"/>
      <c r="M134" s="367"/>
      <c r="N134" s="367"/>
      <c r="O134" s="367"/>
      <c r="P134" s="367"/>
      <c r="Q134" s="368"/>
      <c r="R134" s="363"/>
      <c r="S134" s="364"/>
      <c r="T134" s="364"/>
      <c r="U134" s="364"/>
      <c r="V134" s="364"/>
      <c r="W134" s="365"/>
      <c r="X134" s="366"/>
      <c r="Y134" s="367"/>
      <c r="Z134" s="401"/>
      <c r="AA134" s="402"/>
      <c r="AB134" s="402"/>
      <c r="AC134" s="402"/>
      <c r="AD134" s="362"/>
      <c r="AE134" s="362"/>
      <c r="AF134" s="362"/>
      <c r="AG134" s="362"/>
      <c r="AH134" s="362"/>
      <c r="AI134" s="362"/>
      <c r="AJ134" s="362"/>
      <c r="AK134" s="362"/>
      <c r="AL134" s="362"/>
      <c r="AM134" s="362"/>
    </row>
    <row r="135" spans="1:39" s="116" customFormat="1" ht="11.4" customHeight="1" x14ac:dyDescent="0.3">
      <c r="A135" s="417"/>
      <c r="B135" s="418"/>
      <c r="C135" s="418"/>
      <c r="D135" s="418"/>
      <c r="E135" s="398"/>
      <c r="F135" s="399"/>
      <c r="G135" s="399"/>
      <c r="H135" s="399"/>
      <c r="I135" s="399"/>
      <c r="J135" s="400"/>
      <c r="K135" s="327"/>
      <c r="L135" s="366"/>
      <c r="M135" s="367"/>
      <c r="N135" s="367"/>
      <c r="O135" s="367"/>
      <c r="P135" s="367"/>
      <c r="Q135" s="368"/>
      <c r="R135" s="363"/>
      <c r="S135" s="364"/>
      <c r="T135" s="364"/>
      <c r="U135" s="364"/>
      <c r="V135" s="364"/>
      <c r="W135" s="365"/>
      <c r="X135" s="366"/>
      <c r="Y135" s="367"/>
      <c r="Z135" s="401"/>
      <c r="AA135" s="402"/>
      <c r="AB135" s="402"/>
      <c r="AC135" s="402"/>
      <c r="AD135" s="362"/>
      <c r="AE135" s="362"/>
      <c r="AF135" s="362"/>
      <c r="AG135" s="362"/>
      <c r="AH135" s="362"/>
      <c r="AI135" s="362"/>
      <c r="AJ135" s="362"/>
      <c r="AK135" s="362"/>
      <c r="AL135" s="362"/>
      <c r="AM135" s="362"/>
    </row>
    <row r="136" spans="1:39" s="116" customFormat="1" ht="11.4" customHeight="1" x14ac:dyDescent="0.3">
      <c r="A136" s="417"/>
      <c r="B136" s="418"/>
      <c r="C136" s="418"/>
      <c r="D136" s="418"/>
      <c r="E136" s="398"/>
      <c r="F136" s="399"/>
      <c r="G136" s="399"/>
      <c r="H136" s="399"/>
      <c r="I136" s="399"/>
      <c r="J136" s="400"/>
      <c r="K136" s="327"/>
      <c r="L136" s="366"/>
      <c r="M136" s="367"/>
      <c r="N136" s="367"/>
      <c r="O136" s="367"/>
      <c r="P136" s="367"/>
      <c r="Q136" s="368"/>
      <c r="R136" s="363"/>
      <c r="S136" s="364"/>
      <c r="T136" s="364"/>
      <c r="U136" s="364"/>
      <c r="V136" s="364"/>
      <c r="W136" s="365"/>
      <c r="X136" s="366"/>
      <c r="Y136" s="367"/>
      <c r="Z136" s="401"/>
      <c r="AA136" s="402"/>
      <c r="AB136" s="402"/>
      <c r="AC136" s="402"/>
      <c r="AD136" s="362"/>
      <c r="AE136" s="362"/>
      <c r="AF136" s="362"/>
      <c r="AG136" s="362"/>
      <c r="AH136" s="362"/>
      <c r="AI136" s="362"/>
      <c r="AJ136" s="362"/>
      <c r="AK136" s="362"/>
      <c r="AL136" s="362"/>
      <c r="AM136" s="362"/>
    </row>
    <row r="137" spans="1:39" s="116" customFormat="1" ht="11.4" customHeight="1" x14ac:dyDescent="0.3">
      <c r="A137" s="417"/>
      <c r="B137" s="418"/>
      <c r="C137" s="418"/>
      <c r="D137" s="418"/>
      <c r="E137" s="398"/>
      <c r="F137" s="399"/>
      <c r="G137" s="399"/>
      <c r="H137" s="399"/>
      <c r="I137" s="399"/>
      <c r="J137" s="400"/>
      <c r="K137" s="327"/>
      <c r="L137" s="366"/>
      <c r="M137" s="367"/>
      <c r="N137" s="367"/>
      <c r="O137" s="367"/>
      <c r="P137" s="367"/>
      <c r="Q137" s="368"/>
      <c r="R137" s="363"/>
      <c r="S137" s="364"/>
      <c r="T137" s="364"/>
      <c r="U137" s="364"/>
      <c r="V137" s="364"/>
      <c r="W137" s="365"/>
      <c r="X137" s="366"/>
      <c r="Y137" s="367"/>
      <c r="Z137" s="401"/>
      <c r="AA137" s="402"/>
      <c r="AB137" s="402"/>
      <c r="AC137" s="402"/>
      <c r="AD137" s="362"/>
      <c r="AE137" s="362"/>
      <c r="AF137" s="362"/>
      <c r="AG137" s="362"/>
      <c r="AH137" s="362"/>
      <c r="AI137" s="362"/>
      <c r="AJ137" s="362"/>
      <c r="AK137" s="362"/>
      <c r="AL137" s="362"/>
      <c r="AM137" s="362"/>
    </row>
    <row r="138" spans="1:39" s="116" customFormat="1" ht="11.4" customHeight="1" x14ac:dyDescent="0.3">
      <c r="A138" s="417"/>
      <c r="B138" s="418"/>
      <c r="C138" s="418"/>
      <c r="D138" s="418"/>
      <c r="E138" s="398"/>
      <c r="F138" s="399"/>
      <c r="G138" s="399"/>
      <c r="H138" s="399"/>
      <c r="I138" s="399"/>
      <c r="J138" s="400"/>
      <c r="K138" s="131"/>
      <c r="L138" s="366"/>
      <c r="M138" s="367"/>
      <c r="N138" s="367"/>
      <c r="O138" s="367"/>
      <c r="P138" s="367"/>
      <c r="Q138" s="368"/>
      <c r="R138" s="363"/>
      <c r="S138" s="364"/>
      <c r="T138" s="364"/>
      <c r="U138" s="364"/>
      <c r="V138" s="364"/>
      <c r="W138" s="365"/>
      <c r="X138" s="366"/>
      <c r="Y138" s="367"/>
      <c r="Z138" s="401"/>
      <c r="AA138" s="402"/>
      <c r="AB138" s="402"/>
      <c r="AC138" s="402"/>
      <c r="AD138" s="362"/>
      <c r="AE138" s="362"/>
      <c r="AF138" s="362"/>
      <c r="AG138" s="362"/>
      <c r="AH138" s="362"/>
      <c r="AI138" s="362"/>
      <c r="AJ138" s="362"/>
      <c r="AK138" s="362"/>
      <c r="AL138" s="362"/>
      <c r="AM138" s="362"/>
    </row>
    <row r="139" spans="1:39" s="116" customFormat="1" ht="11.4" customHeight="1" x14ac:dyDescent="0.3">
      <c r="A139" s="417"/>
      <c r="B139" s="418"/>
      <c r="C139" s="418"/>
      <c r="D139" s="418"/>
      <c r="E139" s="398"/>
      <c r="F139" s="399"/>
      <c r="G139" s="399"/>
      <c r="H139" s="399"/>
      <c r="I139" s="399"/>
      <c r="J139" s="400"/>
      <c r="K139" s="131"/>
      <c r="L139" s="366"/>
      <c r="M139" s="367"/>
      <c r="N139" s="367"/>
      <c r="O139" s="367"/>
      <c r="P139" s="367"/>
      <c r="Q139" s="368"/>
      <c r="R139" s="363"/>
      <c r="S139" s="364"/>
      <c r="T139" s="364"/>
      <c r="U139" s="364"/>
      <c r="V139" s="364"/>
      <c r="W139" s="365"/>
      <c r="X139" s="366"/>
      <c r="Y139" s="367"/>
      <c r="Z139" s="401"/>
      <c r="AA139" s="402"/>
      <c r="AB139" s="402"/>
      <c r="AC139" s="402"/>
      <c r="AD139" s="362"/>
      <c r="AE139" s="362"/>
      <c r="AF139" s="362"/>
      <c r="AG139" s="362"/>
      <c r="AH139" s="362"/>
      <c r="AI139" s="362"/>
      <c r="AJ139" s="362"/>
      <c r="AK139" s="362"/>
      <c r="AL139" s="362"/>
      <c r="AM139" s="362"/>
    </row>
    <row r="140" spans="1:39" s="116" customFormat="1" ht="11.4" customHeight="1" x14ac:dyDescent="0.3">
      <c r="A140" s="417"/>
      <c r="B140" s="418"/>
      <c r="C140" s="418"/>
      <c r="D140" s="418"/>
      <c r="E140" s="398"/>
      <c r="F140" s="399"/>
      <c r="G140" s="399"/>
      <c r="H140" s="399"/>
      <c r="I140" s="399"/>
      <c r="J140" s="400"/>
      <c r="K140" s="131"/>
      <c r="L140" s="366"/>
      <c r="M140" s="367"/>
      <c r="N140" s="367"/>
      <c r="O140" s="367"/>
      <c r="P140" s="367"/>
      <c r="Q140" s="368"/>
      <c r="R140" s="363"/>
      <c r="S140" s="364"/>
      <c r="T140" s="364"/>
      <c r="U140" s="364"/>
      <c r="V140" s="364"/>
      <c r="W140" s="365"/>
      <c r="X140" s="366"/>
      <c r="Y140" s="367"/>
      <c r="Z140" s="401"/>
      <c r="AA140" s="402"/>
      <c r="AB140" s="402"/>
      <c r="AC140" s="402"/>
      <c r="AD140" s="362"/>
      <c r="AE140" s="362"/>
      <c r="AF140" s="362"/>
      <c r="AG140" s="362"/>
      <c r="AH140" s="362"/>
      <c r="AI140" s="362"/>
      <c r="AJ140" s="362"/>
      <c r="AK140" s="362"/>
      <c r="AL140" s="362"/>
      <c r="AM140" s="362"/>
    </row>
    <row r="141" spans="1:39" s="116" customFormat="1" ht="11.4" customHeight="1" x14ac:dyDescent="0.3">
      <c r="A141" s="417"/>
      <c r="B141" s="418"/>
      <c r="C141" s="418"/>
      <c r="D141" s="418"/>
      <c r="E141" s="398"/>
      <c r="F141" s="399"/>
      <c r="G141" s="399"/>
      <c r="H141" s="399"/>
      <c r="I141" s="399"/>
      <c r="J141" s="400"/>
      <c r="K141" s="131"/>
      <c r="L141" s="366"/>
      <c r="M141" s="367"/>
      <c r="N141" s="367"/>
      <c r="O141" s="367"/>
      <c r="P141" s="367"/>
      <c r="Q141" s="368"/>
      <c r="R141" s="363"/>
      <c r="S141" s="364"/>
      <c r="T141" s="364"/>
      <c r="U141" s="364"/>
      <c r="V141" s="364"/>
      <c r="W141" s="365"/>
      <c r="X141" s="366"/>
      <c r="Y141" s="367"/>
      <c r="Z141" s="401"/>
      <c r="AA141" s="402"/>
      <c r="AB141" s="402"/>
      <c r="AC141" s="402"/>
      <c r="AD141" s="362"/>
      <c r="AE141" s="362"/>
      <c r="AF141" s="362"/>
      <c r="AG141" s="362"/>
      <c r="AH141" s="362"/>
      <c r="AI141" s="362"/>
      <c r="AJ141" s="362"/>
      <c r="AK141" s="362"/>
      <c r="AL141" s="362"/>
      <c r="AM141" s="362"/>
    </row>
    <row r="142" spans="1:39" s="116" customFormat="1" ht="11.4" customHeight="1" x14ac:dyDescent="0.3">
      <c r="A142" s="417"/>
      <c r="B142" s="418"/>
      <c r="C142" s="418"/>
      <c r="D142" s="418"/>
      <c r="E142" s="398"/>
      <c r="F142" s="399"/>
      <c r="G142" s="399"/>
      <c r="H142" s="399"/>
      <c r="I142" s="399"/>
      <c r="J142" s="400"/>
      <c r="K142" s="131"/>
      <c r="L142" s="366"/>
      <c r="M142" s="367"/>
      <c r="N142" s="367"/>
      <c r="O142" s="367"/>
      <c r="P142" s="367"/>
      <c r="Q142" s="368"/>
      <c r="R142" s="363"/>
      <c r="S142" s="364"/>
      <c r="T142" s="364"/>
      <c r="U142" s="364"/>
      <c r="V142" s="364"/>
      <c r="W142" s="365"/>
      <c r="X142" s="366"/>
      <c r="Y142" s="367"/>
      <c r="Z142" s="401"/>
      <c r="AA142" s="402"/>
      <c r="AB142" s="402"/>
      <c r="AC142" s="402"/>
      <c r="AD142" s="362"/>
      <c r="AE142" s="362"/>
      <c r="AF142" s="362"/>
      <c r="AG142" s="362"/>
      <c r="AH142" s="362"/>
      <c r="AI142" s="362"/>
      <c r="AJ142" s="362"/>
      <c r="AK142" s="362"/>
      <c r="AL142" s="362"/>
      <c r="AM142" s="362"/>
    </row>
    <row r="143" spans="1:39" s="116" customFormat="1" ht="11.4" customHeight="1" x14ac:dyDescent="0.3">
      <c r="A143" s="419"/>
      <c r="B143" s="420"/>
      <c r="C143" s="420"/>
      <c r="D143" s="420"/>
      <c r="E143" s="390"/>
      <c r="F143" s="391"/>
      <c r="G143" s="391"/>
      <c r="H143" s="391"/>
      <c r="I143" s="391"/>
      <c r="J143" s="392"/>
      <c r="K143" s="131"/>
      <c r="L143" s="393"/>
      <c r="M143" s="394"/>
      <c r="N143" s="394"/>
      <c r="O143" s="394"/>
      <c r="P143" s="394"/>
      <c r="Q143" s="403"/>
      <c r="R143" s="404"/>
      <c r="S143" s="405"/>
      <c r="T143" s="405"/>
      <c r="U143" s="405"/>
      <c r="V143" s="405"/>
      <c r="W143" s="406"/>
      <c r="X143" s="393"/>
      <c r="Y143" s="394"/>
      <c r="Z143" s="395"/>
      <c r="AA143" s="396"/>
      <c r="AB143" s="396"/>
      <c r="AC143" s="396"/>
      <c r="AD143" s="397"/>
      <c r="AE143" s="397"/>
      <c r="AF143" s="397"/>
      <c r="AG143" s="362"/>
      <c r="AH143" s="362"/>
      <c r="AI143" s="362"/>
      <c r="AJ143" s="362"/>
      <c r="AK143" s="362"/>
      <c r="AL143" s="362"/>
      <c r="AM143" s="362"/>
    </row>
    <row r="144" spans="1:39" s="116" customFormat="1" ht="3" customHeight="1" x14ac:dyDescent="0.3">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c r="AA144" s="131"/>
      <c r="AC144" s="220"/>
      <c r="AD144" s="220"/>
      <c r="AE144" s="220"/>
      <c r="AF144" s="220"/>
      <c r="AG144" s="220"/>
      <c r="AH144" s="220"/>
      <c r="AI144" s="220"/>
      <c r="AJ144" s="220"/>
      <c r="AK144" s="220"/>
      <c r="AL144" s="220"/>
      <c r="AM144" s="220"/>
    </row>
    <row r="145" spans="1:39" ht="11.4" customHeight="1" x14ac:dyDescent="0.3">
      <c r="A145" s="421" t="s">
        <v>652</v>
      </c>
      <c r="B145" s="421"/>
      <c r="C145" s="421"/>
      <c r="D145" s="421"/>
      <c r="E145" s="421"/>
      <c r="F145" s="421"/>
      <c r="G145" s="421"/>
      <c r="H145" s="421"/>
      <c r="I145" s="421"/>
      <c r="J145" s="421"/>
      <c r="K145" s="421"/>
      <c r="L145" s="421"/>
      <c r="M145" s="421"/>
      <c r="N145" s="421"/>
      <c r="O145" s="421"/>
      <c r="P145" s="421"/>
      <c r="Q145" s="421"/>
      <c r="R145" s="421"/>
      <c r="S145" s="421"/>
      <c r="T145" s="421"/>
      <c r="U145" s="421"/>
      <c r="V145" s="421"/>
      <c r="W145" s="421"/>
      <c r="X145" s="421"/>
      <c r="Y145" s="421"/>
      <c r="Z145" s="421"/>
      <c r="AA145" s="421"/>
      <c r="AB145" s="421"/>
      <c r="AC145" s="421"/>
      <c r="AD145" s="421"/>
      <c r="AE145" s="421"/>
      <c r="AF145" s="421"/>
      <c r="AG145" s="421"/>
      <c r="AH145" s="421"/>
      <c r="AI145" s="421"/>
      <c r="AJ145" s="421"/>
      <c r="AK145" s="421"/>
      <c r="AL145" s="421"/>
      <c r="AM145" s="421"/>
    </row>
    <row r="146" spans="1:39" ht="3" customHeight="1" x14ac:dyDescent="0.3"/>
    <row r="147" spans="1:39" s="99" customFormat="1" ht="12.9" customHeight="1" x14ac:dyDescent="0.3">
      <c r="A147" s="407" t="s">
        <v>651</v>
      </c>
      <c r="B147" s="408"/>
      <c r="C147" s="408"/>
      <c r="D147" s="408"/>
      <c r="E147" s="408"/>
      <c r="F147" s="408"/>
      <c r="G147" s="408"/>
      <c r="H147" s="408"/>
      <c r="I147" s="408"/>
      <c r="J147" s="408"/>
      <c r="K147" s="408"/>
      <c r="L147" s="408"/>
      <c r="M147" s="408"/>
      <c r="N147" s="408"/>
      <c r="O147" s="408"/>
      <c r="P147" s="408"/>
      <c r="Q147" s="408"/>
      <c r="R147" s="408"/>
      <c r="S147" s="408"/>
      <c r="T147" s="408"/>
      <c r="U147" s="408"/>
      <c r="V147" s="408"/>
      <c r="W147" s="409"/>
      <c r="X147" s="422" t="s">
        <v>656</v>
      </c>
      <c r="Y147" s="422"/>
      <c r="Z147" s="422"/>
      <c r="AA147" s="422"/>
      <c r="AB147" s="422"/>
      <c r="AC147" s="422" t="s">
        <v>653</v>
      </c>
      <c r="AD147" s="422"/>
      <c r="AE147" s="422"/>
      <c r="AF147" s="422"/>
      <c r="AG147" s="422"/>
      <c r="AH147" s="422" t="s">
        <v>654</v>
      </c>
      <c r="AI147" s="422"/>
      <c r="AJ147" s="422"/>
      <c r="AK147" s="422"/>
      <c r="AL147" s="422"/>
      <c r="AM147" s="422"/>
    </row>
    <row r="148" spans="1:39" s="130" customFormat="1" ht="11.4" customHeight="1" x14ac:dyDescent="0.3">
      <c r="A148" s="410"/>
      <c r="B148" s="411"/>
      <c r="C148" s="411"/>
      <c r="D148" s="411"/>
      <c r="E148" s="411"/>
      <c r="F148" s="411"/>
      <c r="G148" s="411"/>
      <c r="H148" s="411"/>
      <c r="I148" s="411"/>
      <c r="J148" s="411"/>
      <c r="K148" s="411"/>
      <c r="L148" s="411"/>
      <c r="M148" s="411"/>
      <c r="N148" s="411"/>
      <c r="O148" s="411"/>
      <c r="P148" s="411"/>
      <c r="Q148" s="411"/>
      <c r="R148" s="411"/>
      <c r="S148" s="411"/>
      <c r="T148" s="411"/>
      <c r="U148" s="411"/>
      <c r="V148" s="411"/>
      <c r="W148" s="412"/>
      <c r="X148" s="418"/>
      <c r="Y148" s="418"/>
      <c r="Z148" s="418"/>
      <c r="AA148" s="418"/>
      <c r="AB148" s="418"/>
      <c r="AC148" s="418"/>
      <c r="AD148" s="418"/>
      <c r="AE148" s="418"/>
      <c r="AF148" s="418"/>
      <c r="AG148" s="418"/>
      <c r="AH148" s="418"/>
      <c r="AI148" s="418"/>
      <c r="AJ148" s="418"/>
      <c r="AK148" s="418"/>
      <c r="AL148" s="418"/>
      <c r="AM148" s="418"/>
    </row>
    <row r="149" spans="1:39" s="130" customFormat="1" ht="11.4" customHeight="1" x14ac:dyDescent="0.3">
      <c r="A149" s="413"/>
      <c r="B149" s="414"/>
      <c r="C149" s="414"/>
      <c r="D149" s="414"/>
      <c r="E149" s="414"/>
      <c r="F149" s="414"/>
      <c r="G149" s="414"/>
      <c r="H149" s="414"/>
      <c r="I149" s="414"/>
      <c r="J149" s="414"/>
      <c r="K149" s="414"/>
      <c r="L149" s="414"/>
      <c r="M149" s="414"/>
      <c r="N149" s="414"/>
      <c r="O149" s="414"/>
      <c r="P149" s="414"/>
      <c r="Q149" s="414"/>
      <c r="R149" s="414"/>
      <c r="S149" s="415"/>
      <c r="T149" s="415"/>
      <c r="U149" s="415"/>
      <c r="V149" s="415"/>
      <c r="W149" s="416"/>
      <c r="X149" s="423"/>
      <c r="Y149" s="423"/>
      <c r="Z149" s="423"/>
      <c r="AA149" s="423"/>
      <c r="AB149" s="423"/>
      <c r="AC149" s="423"/>
      <c r="AD149" s="423"/>
      <c r="AE149" s="423"/>
      <c r="AF149" s="423"/>
      <c r="AG149" s="423"/>
      <c r="AH149" s="423"/>
      <c r="AI149" s="423"/>
      <c r="AJ149" s="423"/>
      <c r="AK149" s="423"/>
      <c r="AL149" s="423"/>
      <c r="AM149" s="423"/>
    </row>
    <row r="150" spans="1:39" s="130" customFormat="1" ht="11.4" customHeight="1" x14ac:dyDescent="0.3">
      <c r="A150" s="413"/>
      <c r="B150" s="414"/>
      <c r="C150" s="414"/>
      <c r="D150" s="414"/>
      <c r="E150" s="414"/>
      <c r="F150" s="414"/>
      <c r="G150" s="414"/>
      <c r="H150" s="414"/>
      <c r="I150" s="414"/>
      <c r="J150" s="414"/>
      <c r="K150" s="414"/>
      <c r="L150" s="414"/>
      <c r="M150" s="414"/>
      <c r="N150" s="414"/>
      <c r="O150" s="414"/>
      <c r="P150" s="414"/>
      <c r="Q150" s="414"/>
      <c r="R150" s="414"/>
      <c r="S150" s="415"/>
      <c r="T150" s="415"/>
      <c r="U150" s="415"/>
      <c r="V150" s="415"/>
      <c r="W150" s="416"/>
      <c r="X150" s="423"/>
      <c r="Y150" s="423"/>
      <c r="Z150" s="423"/>
      <c r="AA150" s="423"/>
      <c r="AB150" s="423"/>
      <c r="AC150" s="423"/>
      <c r="AD150" s="423"/>
      <c r="AE150" s="423"/>
      <c r="AF150" s="423"/>
      <c r="AG150" s="423"/>
      <c r="AH150" s="423"/>
      <c r="AI150" s="423"/>
      <c r="AJ150" s="423"/>
      <c r="AK150" s="423"/>
      <c r="AL150" s="423"/>
      <c r="AM150" s="423"/>
    </row>
    <row r="151" spans="1:39" ht="11.4" customHeight="1" x14ac:dyDescent="0.3">
      <c r="A151" s="413"/>
      <c r="B151" s="414"/>
      <c r="C151" s="414"/>
      <c r="D151" s="414"/>
      <c r="E151" s="414"/>
      <c r="F151" s="414"/>
      <c r="G151" s="414"/>
      <c r="H151" s="414"/>
      <c r="I151" s="414"/>
      <c r="J151" s="414"/>
      <c r="K151" s="414"/>
      <c r="L151" s="414"/>
      <c r="M151" s="414"/>
      <c r="N151" s="414"/>
      <c r="O151" s="414"/>
      <c r="P151" s="414"/>
      <c r="Q151" s="414"/>
      <c r="R151" s="414"/>
      <c r="S151" s="415"/>
      <c r="T151" s="415"/>
      <c r="U151" s="415"/>
      <c r="V151" s="415"/>
      <c r="W151" s="416"/>
      <c r="X151" s="423"/>
      <c r="Y151" s="423"/>
      <c r="Z151" s="423"/>
      <c r="AA151" s="423"/>
      <c r="AB151" s="423"/>
      <c r="AC151" s="423"/>
      <c r="AD151" s="423"/>
      <c r="AE151" s="423"/>
      <c r="AF151" s="423"/>
      <c r="AG151" s="423"/>
      <c r="AH151" s="423"/>
      <c r="AI151" s="423"/>
      <c r="AJ151" s="423"/>
      <c r="AK151" s="423"/>
      <c r="AL151" s="423"/>
      <c r="AM151" s="423"/>
    </row>
    <row r="152" spans="1:39" ht="11.4" customHeight="1" x14ac:dyDescent="0.3">
      <c r="A152" s="413"/>
      <c r="B152" s="414"/>
      <c r="C152" s="414"/>
      <c r="D152" s="414"/>
      <c r="E152" s="414"/>
      <c r="F152" s="414"/>
      <c r="G152" s="414"/>
      <c r="H152" s="414"/>
      <c r="I152" s="414"/>
      <c r="J152" s="414"/>
      <c r="K152" s="414"/>
      <c r="L152" s="414"/>
      <c r="M152" s="414"/>
      <c r="N152" s="414"/>
      <c r="O152" s="414"/>
      <c r="P152" s="414"/>
      <c r="Q152" s="414"/>
      <c r="R152" s="414"/>
      <c r="S152" s="415"/>
      <c r="T152" s="415"/>
      <c r="U152" s="415"/>
      <c r="V152" s="415"/>
      <c r="W152" s="416"/>
      <c r="X152" s="423"/>
      <c r="Y152" s="423"/>
      <c r="Z152" s="423"/>
      <c r="AA152" s="423"/>
      <c r="AB152" s="423"/>
      <c r="AC152" s="423"/>
      <c r="AD152" s="423"/>
      <c r="AE152" s="423"/>
      <c r="AF152" s="423"/>
      <c r="AG152" s="423"/>
      <c r="AH152" s="423"/>
      <c r="AI152" s="423"/>
      <c r="AJ152" s="423"/>
      <c r="AK152" s="423"/>
      <c r="AL152" s="423"/>
      <c r="AM152" s="423"/>
    </row>
    <row r="153" spans="1:39" ht="11.4" customHeight="1" x14ac:dyDescent="0.3">
      <c r="A153" s="413"/>
      <c r="B153" s="414"/>
      <c r="C153" s="414"/>
      <c r="D153" s="414"/>
      <c r="E153" s="414"/>
      <c r="F153" s="414"/>
      <c r="G153" s="414"/>
      <c r="H153" s="414"/>
      <c r="I153" s="414"/>
      <c r="J153" s="414"/>
      <c r="K153" s="414"/>
      <c r="L153" s="414"/>
      <c r="M153" s="414"/>
      <c r="N153" s="414"/>
      <c r="O153" s="414"/>
      <c r="P153" s="414"/>
      <c r="Q153" s="414"/>
      <c r="R153" s="414"/>
      <c r="S153" s="415"/>
      <c r="T153" s="415"/>
      <c r="U153" s="415"/>
      <c r="V153" s="415"/>
      <c r="W153" s="416"/>
      <c r="X153" s="423"/>
      <c r="Y153" s="423"/>
      <c r="Z153" s="423"/>
      <c r="AA153" s="423"/>
      <c r="AB153" s="423"/>
      <c r="AC153" s="423"/>
      <c r="AD153" s="423"/>
      <c r="AE153" s="423"/>
      <c r="AF153" s="423"/>
      <c r="AG153" s="423"/>
      <c r="AH153" s="423"/>
      <c r="AI153" s="423"/>
      <c r="AJ153" s="423"/>
      <c r="AK153" s="423"/>
      <c r="AL153" s="423"/>
      <c r="AM153" s="423"/>
    </row>
    <row r="154" spans="1:39" ht="11.4" customHeight="1" x14ac:dyDescent="0.3">
      <c r="A154" s="410"/>
      <c r="B154" s="411"/>
      <c r="C154" s="411"/>
      <c r="D154" s="411"/>
      <c r="E154" s="411"/>
      <c r="F154" s="411"/>
      <c r="G154" s="411"/>
      <c r="H154" s="411"/>
      <c r="I154" s="411"/>
      <c r="J154" s="411"/>
      <c r="K154" s="411"/>
      <c r="L154" s="411"/>
      <c r="M154" s="411"/>
      <c r="N154" s="411"/>
      <c r="O154" s="411"/>
      <c r="P154" s="411"/>
      <c r="Q154" s="411"/>
      <c r="R154" s="411"/>
      <c r="S154" s="415"/>
      <c r="T154" s="415"/>
      <c r="U154" s="415"/>
      <c r="V154" s="415"/>
      <c r="W154" s="416"/>
      <c r="X154" s="418"/>
      <c r="Y154" s="418"/>
      <c r="Z154" s="418"/>
      <c r="AA154" s="418"/>
      <c r="AB154" s="418"/>
      <c r="AC154" s="418"/>
      <c r="AD154" s="418"/>
      <c r="AE154" s="418"/>
      <c r="AF154" s="418"/>
      <c r="AG154" s="418"/>
      <c r="AH154" s="418"/>
      <c r="AI154" s="418"/>
      <c r="AJ154" s="418"/>
      <c r="AK154" s="418"/>
      <c r="AL154" s="418"/>
      <c r="AM154" s="418"/>
    </row>
    <row r="155" spans="1:39" ht="11.4" customHeight="1" x14ac:dyDescent="0.3">
      <c r="A155" s="413"/>
      <c r="B155" s="414"/>
      <c r="C155" s="414"/>
      <c r="D155" s="414"/>
      <c r="E155" s="414"/>
      <c r="F155" s="414"/>
      <c r="G155" s="414"/>
      <c r="H155" s="414"/>
      <c r="I155" s="414"/>
      <c r="J155" s="414"/>
      <c r="K155" s="414"/>
      <c r="L155" s="414"/>
      <c r="M155" s="414"/>
      <c r="N155" s="414"/>
      <c r="O155" s="414"/>
      <c r="P155" s="414"/>
      <c r="Q155" s="414"/>
      <c r="R155" s="414"/>
      <c r="S155" s="415"/>
      <c r="T155" s="415"/>
      <c r="U155" s="415"/>
      <c r="V155" s="415"/>
      <c r="W155" s="416"/>
      <c r="X155" s="423"/>
      <c r="Y155" s="423"/>
      <c r="Z155" s="423"/>
      <c r="AA155" s="423"/>
      <c r="AB155" s="423"/>
      <c r="AC155" s="423"/>
      <c r="AD155" s="423"/>
      <c r="AE155" s="423"/>
      <c r="AF155" s="423"/>
      <c r="AG155" s="423"/>
      <c r="AH155" s="423"/>
      <c r="AI155" s="423"/>
      <c r="AJ155" s="423"/>
      <c r="AK155" s="423"/>
      <c r="AL155" s="423"/>
      <c r="AM155" s="423"/>
    </row>
    <row r="156" spans="1:39" ht="11.4" customHeight="1" x14ac:dyDescent="0.3">
      <c r="A156" s="413"/>
      <c r="B156" s="414"/>
      <c r="C156" s="414"/>
      <c r="D156" s="414"/>
      <c r="E156" s="414"/>
      <c r="F156" s="414"/>
      <c r="G156" s="414"/>
      <c r="H156" s="414"/>
      <c r="I156" s="414"/>
      <c r="J156" s="414"/>
      <c r="K156" s="414"/>
      <c r="L156" s="414"/>
      <c r="M156" s="414"/>
      <c r="N156" s="414"/>
      <c r="O156" s="414"/>
      <c r="P156" s="414"/>
      <c r="Q156" s="414"/>
      <c r="R156" s="414"/>
      <c r="S156" s="415"/>
      <c r="T156" s="415"/>
      <c r="U156" s="415"/>
      <c r="V156" s="415"/>
      <c r="W156" s="416"/>
      <c r="X156" s="423"/>
      <c r="Y156" s="423"/>
      <c r="Z156" s="423"/>
      <c r="AA156" s="423"/>
      <c r="AB156" s="423"/>
      <c r="AC156" s="423"/>
      <c r="AD156" s="423"/>
      <c r="AE156" s="423"/>
      <c r="AF156" s="423"/>
      <c r="AG156" s="423"/>
      <c r="AH156" s="423"/>
      <c r="AI156" s="423"/>
      <c r="AJ156" s="423"/>
      <c r="AK156" s="423"/>
      <c r="AL156" s="423"/>
      <c r="AM156" s="423"/>
    </row>
    <row r="157" spans="1:39" ht="11.4" customHeight="1" x14ac:dyDescent="0.3">
      <c r="A157" s="413"/>
      <c r="B157" s="414"/>
      <c r="C157" s="414"/>
      <c r="D157" s="414"/>
      <c r="E157" s="414"/>
      <c r="F157" s="414"/>
      <c r="G157" s="414"/>
      <c r="H157" s="414"/>
      <c r="I157" s="414"/>
      <c r="J157" s="414"/>
      <c r="K157" s="414"/>
      <c r="L157" s="414"/>
      <c r="M157" s="414"/>
      <c r="N157" s="414"/>
      <c r="O157" s="414"/>
      <c r="P157" s="414"/>
      <c r="Q157" s="414"/>
      <c r="R157" s="414"/>
      <c r="S157" s="415"/>
      <c r="T157" s="415"/>
      <c r="U157" s="415"/>
      <c r="V157" s="415"/>
      <c r="W157" s="416"/>
      <c r="X157" s="423"/>
      <c r="Y157" s="423"/>
      <c r="Z157" s="423"/>
      <c r="AA157" s="423"/>
      <c r="AB157" s="423"/>
      <c r="AC157" s="423"/>
      <c r="AD157" s="423"/>
      <c r="AE157" s="423"/>
      <c r="AF157" s="423"/>
      <c r="AG157" s="423"/>
      <c r="AH157" s="423"/>
      <c r="AI157" s="423"/>
      <c r="AJ157" s="423"/>
      <c r="AK157" s="423"/>
      <c r="AL157" s="423"/>
      <c r="AM157" s="423"/>
    </row>
    <row r="158" spans="1:39" ht="11.4" customHeight="1" x14ac:dyDescent="0.3">
      <c r="A158" s="413"/>
      <c r="B158" s="414"/>
      <c r="C158" s="414"/>
      <c r="D158" s="414"/>
      <c r="E158" s="414"/>
      <c r="F158" s="414"/>
      <c r="G158" s="414"/>
      <c r="H158" s="414"/>
      <c r="I158" s="414"/>
      <c r="J158" s="414"/>
      <c r="K158" s="414"/>
      <c r="L158" s="414"/>
      <c r="M158" s="414"/>
      <c r="N158" s="414"/>
      <c r="O158" s="414"/>
      <c r="P158" s="414"/>
      <c r="Q158" s="414"/>
      <c r="R158" s="414"/>
      <c r="S158" s="415"/>
      <c r="T158" s="415"/>
      <c r="U158" s="415"/>
      <c r="V158" s="415"/>
      <c r="W158" s="416"/>
      <c r="X158" s="423"/>
      <c r="Y158" s="423"/>
      <c r="Z158" s="423"/>
      <c r="AA158" s="423"/>
      <c r="AB158" s="423"/>
      <c r="AC158" s="423"/>
      <c r="AD158" s="423"/>
      <c r="AE158" s="423"/>
      <c r="AF158" s="423"/>
      <c r="AG158" s="423"/>
      <c r="AH158" s="423"/>
      <c r="AI158" s="423"/>
      <c r="AJ158" s="423"/>
      <c r="AK158" s="423"/>
      <c r="AL158" s="423"/>
      <c r="AM158" s="423"/>
    </row>
    <row r="159" spans="1:39" ht="11.4" customHeight="1" x14ac:dyDescent="0.3">
      <c r="A159" s="413"/>
      <c r="B159" s="414"/>
      <c r="C159" s="414"/>
      <c r="D159" s="414"/>
      <c r="E159" s="414"/>
      <c r="F159" s="414"/>
      <c r="G159" s="414"/>
      <c r="H159" s="414"/>
      <c r="I159" s="414"/>
      <c r="J159" s="414"/>
      <c r="K159" s="414"/>
      <c r="L159" s="414"/>
      <c r="M159" s="414"/>
      <c r="N159" s="414"/>
      <c r="O159" s="414"/>
      <c r="P159" s="414"/>
      <c r="Q159" s="414"/>
      <c r="R159" s="414"/>
      <c r="S159" s="415"/>
      <c r="T159" s="415"/>
      <c r="U159" s="415"/>
      <c r="V159" s="415"/>
      <c r="W159" s="416"/>
      <c r="X159" s="423"/>
      <c r="Y159" s="423"/>
      <c r="Z159" s="423"/>
      <c r="AA159" s="423"/>
      <c r="AB159" s="423"/>
      <c r="AC159" s="423"/>
      <c r="AD159" s="423"/>
      <c r="AE159" s="423"/>
      <c r="AF159" s="423"/>
      <c r="AG159" s="423"/>
      <c r="AH159" s="423"/>
      <c r="AI159" s="423"/>
      <c r="AJ159" s="423"/>
      <c r="AK159" s="423"/>
      <c r="AL159" s="423"/>
      <c r="AM159" s="423"/>
    </row>
  </sheetData>
  <mergeCells count="269">
    <mergeCell ref="AH148:AM148"/>
    <mergeCell ref="X150:AB150"/>
    <mergeCell ref="AC150:AG150"/>
    <mergeCell ref="AH150:AM150"/>
    <mergeCell ref="X149:AB149"/>
    <mergeCell ref="AC149:AG149"/>
    <mergeCell ref="AH149:AM149"/>
    <mergeCell ref="AG1:AJ1"/>
    <mergeCell ref="A24:AM24"/>
    <mergeCell ref="AK1:AM1"/>
    <mergeCell ref="A1:AF1"/>
    <mergeCell ref="A3:D5"/>
    <mergeCell ref="I3:O3"/>
    <mergeCell ref="F3:H3"/>
    <mergeCell ref="F5:K5"/>
    <mergeCell ref="L5:O5"/>
    <mergeCell ref="Q3:S3"/>
    <mergeCell ref="T3:Z3"/>
    <mergeCell ref="Q5:V5"/>
    <mergeCell ref="AB3:AF3"/>
    <mergeCell ref="AG3:AM3"/>
    <mergeCell ref="AH5:AM5"/>
    <mergeCell ref="AB5:AG5"/>
    <mergeCell ref="A22:E22"/>
    <mergeCell ref="X156:AB156"/>
    <mergeCell ref="AC156:AG156"/>
    <mergeCell ref="AH156:AM156"/>
    <mergeCell ref="X155:AB155"/>
    <mergeCell ref="AC155:AG155"/>
    <mergeCell ref="AH155:AM155"/>
    <mergeCell ref="A156:W156"/>
    <mergeCell ref="X154:AB154"/>
    <mergeCell ref="AC154:AG154"/>
    <mergeCell ref="AH154:AM154"/>
    <mergeCell ref="X159:AB159"/>
    <mergeCell ref="AC159:AG159"/>
    <mergeCell ref="AH159:AM159"/>
    <mergeCell ref="A159:W159"/>
    <mergeCell ref="X158:AB158"/>
    <mergeCell ref="AC158:AG158"/>
    <mergeCell ref="AH158:AM158"/>
    <mergeCell ref="X157:AB157"/>
    <mergeCell ref="AC157:AG157"/>
    <mergeCell ref="AH157:AM157"/>
    <mergeCell ref="A157:W157"/>
    <mergeCell ref="A158:W158"/>
    <mergeCell ref="F22:AM22"/>
    <mergeCell ref="A7:AK7"/>
    <mergeCell ref="AL7:AM7"/>
    <mergeCell ref="AG65:AM69"/>
    <mergeCell ref="A63:AM63"/>
    <mergeCell ref="F38:M38"/>
    <mergeCell ref="A73:F73"/>
    <mergeCell ref="A69:F69"/>
    <mergeCell ref="N73:S73"/>
    <mergeCell ref="A67:F67"/>
    <mergeCell ref="H67:L67"/>
    <mergeCell ref="N67:S67"/>
    <mergeCell ref="U67:Z67"/>
    <mergeCell ref="AB65:AE69"/>
    <mergeCell ref="A65:F65"/>
    <mergeCell ref="H65:L65"/>
    <mergeCell ref="F32:M32"/>
    <mergeCell ref="O32:P32"/>
    <mergeCell ref="F28:M28"/>
    <mergeCell ref="AL30:AM30"/>
    <mergeCell ref="F36:M36"/>
    <mergeCell ref="A36:B40"/>
    <mergeCell ref="AL28:AM28"/>
    <mergeCell ref="AL34:AM34"/>
    <mergeCell ref="F34:M34"/>
    <mergeCell ref="A32:B34"/>
    <mergeCell ref="F30:M30"/>
    <mergeCell ref="A28:B30"/>
    <mergeCell ref="AL32:AM32"/>
    <mergeCell ref="H81:L81"/>
    <mergeCell ref="A79:F79"/>
    <mergeCell ref="N79:S79"/>
    <mergeCell ref="N65:S65"/>
    <mergeCell ref="U65:Z65"/>
    <mergeCell ref="H69:L69"/>
    <mergeCell ref="H71:L71"/>
    <mergeCell ref="H73:L73"/>
    <mergeCell ref="F40:M40"/>
    <mergeCell ref="H75:L75"/>
    <mergeCell ref="H77:L77"/>
    <mergeCell ref="N69:S69"/>
    <mergeCell ref="N71:S71"/>
    <mergeCell ref="A77:F77"/>
    <mergeCell ref="N75:S75"/>
    <mergeCell ref="N77:S77"/>
    <mergeCell ref="R54:AM61"/>
    <mergeCell ref="A131:D131"/>
    <mergeCell ref="A87:V126"/>
    <mergeCell ref="A130:D130"/>
    <mergeCell ref="A83:F83"/>
    <mergeCell ref="H83:L83"/>
    <mergeCell ref="N83:S83"/>
    <mergeCell ref="U83:Z83"/>
    <mergeCell ref="A85:F85"/>
    <mergeCell ref="U85:Z85"/>
    <mergeCell ref="A128:AM128"/>
    <mergeCell ref="E130:J130"/>
    <mergeCell ref="X130:Z130"/>
    <mergeCell ref="E131:J131"/>
    <mergeCell ref="X131:Z131"/>
    <mergeCell ref="L131:Q131"/>
    <mergeCell ref="R131:W131"/>
    <mergeCell ref="AG130:AJ130"/>
    <mergeCell ref="AG131:AJ131"/>
    <mergeCell ref="AK131:AM131"/>
    <mergeCell ref="A135:D135"/>
    <mergeCell ref="E135:J135"/>
    <mergeCell ref="X135:Z135"/>
    <mergeCell ref="A134:D134"/>
    <mergeCell ref="A133:D133"/>
    <mergeCell ref="A132:D132"/>
    <mergeCell ref="E132:J132"/>
    <mergeCell ref="X132:Z132"/>
    <mergeCell ref="E133:J133"/>
    <mergeCell ref="X133:Z133"/>
    <mergeCell ref="E134:J134"/>
    <mergeCell ref="X134:Z134"/>
    <mergeCell ref="L132:Q132"/>
    <mergeCell ref="R132:W132"/>
    <mergeCell ref="L133:Q133"/>
    <mergeCell ref="AA132:AC132"/>
    <mergeCell ref="AD132:AF132"/>
    <mergeCell ref="AA135:AC135"/>
    <mergeCell ref="AD135:AF135"/>
    <mergeCell ref="AA131:AC131"/>
    <mergeCell ref="AD131:AF131"/>
    <mergeCell ref="AA133:AC133"/>
    <mergeCell ref="AD133:AF133"/>
    <mergeCell ref="AA134:AC134"/>
    <mergeCell ref="AD134:AF134"/>
    <mergeCell ref="A152:W152"/>
    <mergeCell ref="A153:W153"/>
    <mergeCell ref="A154:W154"/>
    <mergeCell ref="A155:W155"/>
    <mergeCell ref="A142:D142"/>
    <mergeCell ref="A140:D140"/>
    <mergeCell ref="A141:D141"/>
    <mergeCell ref="E140:J140"/>
    <mergeCell ref="X140:Z140"/>
    <mergeCell ref="A143:D143"/>
    <mergeCell ref="A145:AM145"/>
    <mergeCell ref="X147:AB147"/>
    <mergeCell ref="AC147:AG147"/>
    <mergeCell ref="AH147:AM147"/>
    <mergeCell ref="X153:AB153"/>
    <mergeCell ref="AC153:AG153"/>
    <mergeCell ref="AH153:AM153"/>
    <mergeCell ref="X152:AB152"/>
    <mergeCell ref="AC152:AG152"/>
    <mergeCell ref="AH152:AM152"/>
    <mergeCell ref="X151:AB151"/>
    <mergeCell ref="AC151:AG151"/>
    <mergeCell ref="AH151:AM151"/>
    <mergeCell ref="X148:AB148"/>
    <mergeCell ref="E136:J136"/>
    <mergeCell ref="X136:Z136"/>
    <mergeCell ref="AA136:AC136"/>
    <mergeCell ref="AD136:AF136"/>
    <mergeCell ref="A147:W147"/>
    <mergeCell ref="A148:W148"/>
    <mergeCell ref="A149:W149"/>
    <mergeCell ref="A150:W150"/>
    <mergeCell ref="A151:W151"/>
    <mergeCell ref="AA140:AC140"/>
    <mergeCell ref="AD140:AF140"/>
    <mergeCell ref="A138:D138"/>
    <mergeCell ref="A139:D139"/>
    <mergeCell ref="E139:J139"/>
    <mergeCell ref="X139:Z139"/>
    <mergeCell ref="AA139:AC139"/>
    <mergeCell ref="L139:Q139"/>
    <mergeCell ref="R139:W139"/>
    <mergeCell ref="AD139:AF139"/>
    <mergeCell ref="A137:D137"/>
    <mergeCell ref="A136:D136"/>
    <mergeCell ref="AC148:AG148"/>
    <mergeCell ref="E138:J138"/>
    <mergeCell ref="X138:Z138"/>
    <mergeCell ref="E137:J137"/>
    <mergeCell ref="X137:Z137"/>
    <mergeCell ref="AA137:AC137"/>
    <mergeCell ref="AD137:AF137"/>
    <mergeCell ref="L138:Q138"/>
    <mergeCell ref="R138:W138"/>
    <mergeCell ref="E141:J141"/>
    <mergeCell ref="X141:Z141"/>
    <mergeCell ref="AA141:AC141"/>
    <mergeCell ref="AD141:AF141"/>
    <mergeCell ref="L140:Q140"/>
    <mergeCell ref="R140:W140"/>
    <mergeCell ref="L141:Q141"/>
    <mergeCell ref="R141:W141"/>
    <mergeCell ref="AK141:AM141"/>
    <mergeCell ref="E143:J143"/>
    <mergeCell ref="X143:Z143"/>
    <mergeCell ref="AA143:AC143"/>
    <mergeCell ref="AD143:AF143"/>
    <mergeCell ref="E142:J142"/>
    <mergeCell ref="X142:Z142"/>
    <mergeCell ref="AA142:AC142"/>
    <mergeCell ref="AD142:AF142"/>
    <mergeCell ref="L142:Q142"/>
    <mergeCell ref="R142:W142"/>
    <mergeCell ref="L143:Q143"/>
    <mergeCell ref="R143:W143"/>
    <mergeCell ref="AK142:AM142"/>
    <mergeCell ref="AK143:AM143"/>
    <mergeCell ref="AG141:AJ141"/>
    <mergeCell ref="AG142:AJ142"/>
    <mergeCell ref="AG143:AJ143"/>
    <mergeCell ref="A26:P26"/>
    <mergeCell ref="R28:AJ28"/>
    <mergeCell ref="R30:AJ30"/>
    <mergeCell ref="R32:AJ32"/>
    <mergeCell ref="R34:AJ34"/>
    <mergeCell ref="R26:AM26"/>
    <mergeCell ref="R53:U53"/>
    <mergeCell ref="L130:Q130"/>
    <mergeCell ref="R130:W130"/>
    <mergeCell ref="AK130:AM130"/>
    <mergeCell ref="AA130:AC130"/>
    <mergeCell ref="AD130:AF130"/>
    <mergeCell ref="N81:S81"/>
    <mergeCell ref="U69:Z69"/>
    <mergeCell ref="U71:Z71"/>
    <mergeCell ref="U73:Z73"/>
    <mergeCell ref="U75:Z75"/>
    <mergeCell ref="U77:Z77"/>
    <mergeCell ref="U79:Z79"/>
    <mergeCell ref="U81:Z81"/>
    <mergeCell ref="A81:F81"/>
    <mergeCell ref="A71:F71"/>
    <mergeCell ref="A75:F75"/>
    <mergeCell ref="H79:L79"/>
    <mergeCell ref="AG139:AJ139"/>
    <mergeCell ref="AG140:AJ140"/>
    <mergeCell ref="AK139:AM139"/>
    <mergeCell ref="R133:W133"/>
    <mergeCell ref="L134:Q134"/>
    <mergeCell ref="R134:W134"/>
    <mergeCell ref="L135:Q135"/>
    <mergeCell ref="R135:W135"/>
    <mergeCell ref="L136:Q136"/>
    <mergeCell ref="R136:W136"/>
    <mergeCell ref="L137:Q137"/>
    <mergeCell ref="R137:W137"/>
    <mergeCell ref="AK140:AM140"/>
    <mergeCell ref="AA138:AC138"/>
    <mergeCell ref="AD138:AF138"/>
    <mergeCell ref="AK132:AM132"/>
    <mergeCell ref="AK133:AM133"/>
    <mergeCell ref="AK134:AM134"/>
    <mergeCell ref="AK135:AM135"/>
    <mergeCell ref="AK136:AM136"/>
    <mergeCell ref="AK137:AM137"/>
    <mergeCell ref="AK138:AM138"/>
    <mergeCell ref="AG132:AJ132"/>
    <mergeCell ref="AG133:AJ133"/>
    <mergeCell ref="AG134:AJ134"/>
    <mergeCell ref="AG135:AJ135"/>
    <mergeCell ref="AG136:AJ136"/>
    <mergeCell ref="AG137:AJ137"/>
    <mergeCell ref="AG138:AJ138"/>
  </mergeCells>
  <conditionalFormatting sqref="AK71">
    <cfRule type="iconSet" priority="46">
      <iconSet iconSet="3Symbols2">
        <cfvo type="percent" val="0"/>
        <cfvo type="num" val="0.5"/>
        <cfvo type="num" val="0.8"/>
      </iconSet>
    </cfRule>
  </conditionalFormatting>
  <conditionalFormatting sqref="AL7:AM7">
    <cfRule type="colorScale" priority="43">
      <colorScale>
        <cfvo type="min"/>
        <cfvo type="num" val="0.5"/>
        <cfvo type="max"/>
        <color rgb="FFF8696B"/>
        <color rgb="FFFFEB84"/>
        <color rgb="FF63BE7B"/>
      </colorScale>
    </cfRule>
  </conditionalFormatting>
  <conditionalFormatting sqref="O34 M29 M41 O36:O40 O28 M33 M35 M31">
    <cfRule type="iconSet" priority="106">
      <iconSet iconSet="3Symbols2" showValue="0">
        <cfvo type="percent" val="0"/>
        <cfvo type="percent" val="50"/>
        <cfvo type="percent" val="80"/>
      </iconSet>
    </cfRule>
  </conditionalFormatting>
  <conditionalFormatting sqref="O32">
    <cfRule type="iconSet" priority="26">
      <iconSet iconSet="3Symbols2" showValue="0">
        <cfvo type="percent" val="0"/>
        <cfvo type="percent" val="50"/>
        <cfvo type="percent" val="80"/>
      </iconSet>
    </cfRule>
  </conditionalFormatting>
  <conditionalFormatting sqref="AK30">
    <cfRule type="iconSet" priority="23">
      <iconSet iconSet="3Symbols2" showValue="0">
        <cfvo type="percent" val="0"/>
        <cfvo type="num" val="0.5"/>
        <cfvo type="num" val="0.8"/>
      </iconSet>
    </cfRule>
  </conditionalFormatting>
  <conditionalFormatting sqref="AK28">
    <cfRule type="iconSet" priority="22">
      <iconSet iconSet="3Symbols2" showValue="0">
        <cfvo type="percent" val="0"/>
        <cfvo type="num" val="0.5"/>
        <cfvo type="num" val="0.8"/>
      </iconSet>
    </cfRule>
  </conditionalFormatting>
  <conditionalFormatting sqref="AK75">
    <cfRule type="iconSet" priority="21">
      <iconSet iconSet="3Symbols2">
        <cfvo type="percent" val="0"/>
        <cfvo type="num" val="0.5"/>
        <cfvo type="num" val="0.8"/>
      </iconSet>
    </cfRule>
  </conditionalFormatting>
  <conditionalFormatting sqref="AK77">
    <cfRule type="iconSet" priority="20">
      <iconSet iconSet="3Symbols2">
        <cfvo type="percent" val="0"/>
        <cfvo type="num" val="0.5"/>
        <cfvo type="num" val="0.8"/>
      </iconSet>
    </cfRule>
  </conditionalFormatting>
  <conditionalFormatting sqref="AK79">
    <cfRule type="iconSet" priority="19">
      <iconSet iconSet="3Symbols2">
        <cfvo type="percent" val="0"/>
        <cfvo type="num" val="0.5"/>
        <cfvo type="num" val="0.8"/>
      </iconSet>
    </cfRule>
  </conditionalFormatting>
  <conditionalFormatting sqref="AK81">
    <cfRule type="iconSet" priority="18">
      <iconSet iconSet="3Symbols2">
        <cfvo type="percent" val="0"/>
        <cfvo type="num" val="0.5"/>
        <cfvo type="num" val="0.8"/>
      </iconSet>
    </cfRule>
  </conditionalFormatting>
  <conditionalFormatting sqref="AK83">
    <cfRule type="iconSet" priority="17">
      <iconSet iconSet="3Symbols2">
        <cfvo type="percent" val="0"/>
        <cfvo type="num" val="0.5"/>
        <cfvo type="num" val="0.8"/>
      </iconSet>
    </cfRule>
  </conditionalFormatting>
  <conditionalFormatting sqref="AK85:AK86">
    <cfRule type="iconSet" priority="16">
      <iconSet iconSet="3Symbols2">
        <cfvo type="percent" val="0"/>
        <cfvo type="num" val="0.5"/>
        <cfvo type="num" val="0.8"/>
      </iconSet>
    </cfRule>
  </conditionalFormatting>
  <conditionalFormatting sqref="AK34">
    <cfRule type="iconSet" priority="5">
      <iconSet iconSet="3Symbols2" showValue="0">
        <cfvo type="percent" val="0"/>
        <cfvo type="num" val="0.5"/>
        <cfvo type="num" val="0.8"/>
      </iconSet>
    </cfRule>
  </conditionalFormatting>
  <conditionalFormatting sqref="O30">
    <cfRule type="iconSet" priority="2">
      <iconSet iconSet="3Symbols2" showValue="0">
        <cfvo type="percent" val="0"/>
        <cfvo type="num" val="0.5"/>
        <cfvo type="num" val="0.8"/>
      </iconSet>
    </cfRule>
  </conditionalFormatting>
  <pageMargins left="0.17" right="0.17" top="0.28999999999999998" bottom="0.27" header="0.17" footer="0.17"/>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845AF-A4BD-4DD2-B35F-C51285A5C3CF}">
  <sheetPr>
    <pageSetUpPr fitToPage="1"/>
  </sheetPr>
  <dimension ref="A1:AS297"/>
  <sheetViews>
    <sheetView showGridLines="0" topLeftCell="A271" zoomScale="150" zoomScaleNormal="150" workbookViewId="0">
      <selection activeCell="J299" sqref="J299"/>
    </sheetView>
  </sheetViews>
  <sheetFormatPr defaultColWidth="4.6640625" defaultRowHeight="14.4" x14ac:dyDescent="0.3"/>
  <cols>
    <col min="1" max="1" width="3.5546875" customWidth="1"/>
    <col min="2" max="3" width="2" customWidth="1"/>
    <col min="4" max="4" width="3.5546875" customWidth="1"/>
    <col min="5" max="5" width="1" customWidth="1"/>
    <col min="6" max="6" width="0.88671875" customWidth="1"/>
    <col min="7" max="7" width="2.5546875" customWidth="1"/>
    <col min="8" max="8" width="3.33203125" customWidth="1"/>
    <col min="9" max="9" width="3.44140625" customWidth="1"/>
    <col min="10" max="10" width="2.33203125" customWidth="1"/>
    <col min="11" max="11" width="0.6640625" customWidth="1"/>
    <col min="12" max="12" width="2.33203125" customWidth="1"/>
    <col min="13" max="13" width="2.44140625" customWidth="1"/>
    <col min="14" max="14" width="3.109375" customWidth="1"/>
    <col min="15" max="15" width="2.5546875" customWidth="1"/>
    <col min="16" max="16" width="2" customWidth="1"/>
    <col min="17" max="17" width="3.109375" customWidth="1"/>
    <col min="18" max="18" width="2.6640625" customWidth="1"/>
    <col min="19" max="19" width="2.33203125" customWidth="1"/>
    <col min="20" max="20" width="2" customWidth="1"/>
    <col min="21" max="21" width="2.5546875" customWidth="1"/>
    <col min="22" max="22" width="2.33203125" customWidth="1"/>
    <col min="23" max="23" width="2.5546875" customWidth="1"/>
    <col min="24" max="24" width="2.109375" customWidth="1"/>
    <col min="25" max="25" width="2.88671875" customWidth="1"/>
    <col min="26" max="26" width="3.109375" customWidth="1"/>
    <col min="27" max="27" width="2.88671875" customWidth="1"/>
    <col min="28" max="28" width="4" customWidth="1"/>
    <col min="29" max="29" width="3.44140625" customWidth="1"/>
    <col min="30" max="30" width="3.33203125" customWidth="1"/>
    <col min="31" max="31" width="3.5546875" customWidth="1"/>
    <col min="32" max="32" width="3.44140625" customWidth="1"/>
    <col min="33" max="34" width="3.33203125" customWidth="1"/>
    <col min="35" max="35" width="2.5546875" customWidth="1"/>
    <col min="36" max="36" width="2.6640625" customWidth="1"/>
    <col min="37" max="37" width="2.5546875" customWidth="1"/>
    <col min="38" max="38" width="3.6640625" customWidth="1"/>
    <col min="39" max="39" width="3.44140625" customWidth="1"/>
  </cols>
  <sheetData>
    <row r="1" spans="1:45" ht="36" customHeight="1" x14ac:dyDescent="0.3">
      <c r="A1" s="502" t="s">
        <v>827</v>
      </c>
      <c r="B1" s="502"/>
      <c r="C1" s="502"/>
      <c r="D1" s="502"/>
      <c r="E1" s="502"/>
      <c r="F1" s="502"/>
      <c r="G1" s="502"/>
      <c r="H1" s="502"/>
      <c r="I1" s="502"/>
      <c r="J1" s="502"/>
      <c r="K1" s="502"/>
      <c r="L1" s="502"/>
      <c r="M1" s="502"/>
      <c r="N1" s="502"/>
      <c r="O1" s="502"/>
      <c r="P1" s="502"/>
      <c r="Q1" s="502"/>
      <c r="R1" s="502"/>
      <c r="S1" s="502"/>
      <c r="T1" s="502"/>
      <c r="U1" s="502"/>
      <c r="V1" s="502"/>
      <c r="W1" s="502"/>
      <c r="X1" s="502"/>
      <c r="Y1" s="502"/>
      <c r="Z1" s="502"/>
      <c r="AA1" s="502"/>
      <c r="AB1" s="502"/>
      <c r="AC1" s="502"/>
      <c r="AD1" s="502"/>
      <c r="AE1" s="502"/>
      <c r="AF1" s="502"/>
      <c r="AG1" s="502"/>
      <c r="AH1" s="502"/>
      <c r="AI1" s="502"/>
      <c r="AJ1" s="502"/>
      <c r="AK1" s="502"/>
      <c r="AL1" s="502"/>
      <c r="AM1" s="502"/>
    </row>
    <row r="2" spans="1:45" ht="4.5" customHeight="1" x14ac:dyDescent="0.3"/>
    <row r="3" spans="1:45" ht="11.4" customHeight="1" x14ac:dyDescent="0.3">
      <c r="A3" s="642" t="s">
        <v>793</v>
      </c>
      <c r="B3" s="642"/>
      <c r="C3" s="642"/>
      <c r="D3" s="642"/>
      <c r="F3" s="646" t="s">
        <v>607</v>
      </c>
      <c r="G3" s="646"/>
      <c r="H3" s="646"/>
      <c r="I3" s="633"/>
      <c r="J3" s="633"/>
      <c r="K3" s="633"/>
      <c r="L3" s="633"/>
      <c r="M3" s="633"/>
      <c r="N3" s="633"/>
      <c r="O3" s="633"/>
      <c r="P3" s="222"/>
      <c r="Q3" s="644" t="s">
        <v>788</v>
      </c>
      <c r="R3" s="645"/>
      <c r="S3" s="645"/>
      <c r="T3" s="645"/>
      <c r="U3" s="645"/>
      <c r="V3" s="636"/>
      <c r="W3" s="636"/>
      <c r="X3" s="636"/>
      <c r="Y3" s="636"/>
      <c r="Z3" s="636"/>
      <c r="AA3" s="637"/>
      <c r="AB3" s="306"/>
      <c r="AC3" s="307"/>
      <c r="AE3" s="647" t="s">
        <v>670</v>
      </c>
      <c r="AF3" s="648"/>
      <c r="AG3" s="648"/>
      <c r="AH3" s="648"/>
      <c r="AI3" s="634"/>
      <c r="AJ3" s="634"/>
      <c r="AK3" s="634"/>
      <c r="AL3" s="634"/>
      <c r="AM3" s="635"/>
    </row>
    <row r="4" spans="1:45" ht="4.5" customHeight="1" x14ac:dyDescent="0.3">
      <c r="A4" s="643"/>
      <c r="B4" s="643"/>
      <c r="C4" s="643"/>
      <c r="D4" s="643"/>
      <c r="F4" s="222"/>
      <c r="G4" s="222"/>
      <c r="H4" s="222"/>
      <c r="I4" s="222"/>
      <c r="J4" s="222"/>
      <c r="K4" s="222"/>
      <c r="L4" s="222"/>
      <c r="M4" s="222"/>
      <c r="N4" s="222"/>
      <c r="O4" s="222"/>
      <c r="P4" s="222"/>
      <c r="Q4" s="222"/>
      <c r="R4" s="222"/>
      <c r="S4" s="222"/>
      <c r="T4" s="222"/>
      <c r="U4" s="222"/>
      <c r="V4" s="222"/>
      <c r="W4" s="222"/>
      <c r="X4" s="222"/>
      <c r="Y4" s="222"/>
      <c r="Z4" s="222"/>
      <c r="AA4" s="222"/>
      <c r="AB4" s="222"/>
      <c r="AC4" s="222"/>
      <c r="AD4" s="222"/>
      <c r="AE4" s="222"/>
      <c r="AF4" s="222"/>
      <c r="AG4" s="222"/>
      <c r="AH4" s="222"/>
      <c r="AI4" s="222"/>
      <c r="AJ4" s="222"/>
      <c r="AK4" s="222"/>
      <c r="AL4" s="222"/>
      <c r="AM4" s="222"/>
    </row>
    <row r="5" spans="1:45" ht="11.4" customHeight="1" x14ac:dyDescent="0.3">
      <c r="A5" s="643"/>
      <c r="B5" s="643"/>
      <c r="C5" s="643"/>
      <c r="D5" s="643"/>
      <c r="E5" s="5"/>
      <c r="F5" s="640" t="s">
        <v>791</v>
      </c>
      <c r="G5" s="641"/>
      <c r="H5" s="641"/>
      <c r="I5" s="641"/>
      <c r="J5" s="641"/>
      <c r="K5" s="308"/>
      <c r="L5" s="308"/>
      <c r="M5" s="308"/>
      <c r="N5" s="308"/>
      <c r="O5" s="309"/>
      <c r="P5" s="279"/>
      <c r="Q5" s="638" t="s">
        <v>789</v>
      </c>
      <c r="R5" s="639"/>
      <c r="S5" s="639"/>
      <c r="T5" s="639"/>
      <c r="U5" s="639"/>
      <c r="V5" s="540"/>
      <c r="W5" s="540"/>
      <c r="X5" s="540"/>
      <c r="Y5" s="540"/>
      <c r="Z5" s="540"/>
      <c r="AA5" s="452"/>
      <c r="AB5" s="539"/>
      <c r="AC5" s="452"/>
      <c r="AE5" s="644" t="s">
        <v>656</v>
      </c>
      <c r="AF5" s="645"/>
      <c r="AG5" s="645"/>
      <c r="AH5" s="645"/>
      <c r="AI5" s="636"/>
      <c r="AJ5" s="636"/>
      <c r="AK5" s="636"/>
      <c r="AL5" s="636"/>
      <c r="AM5" s="637"/>
      <c r="AN5" s="279"/>
      <c r="AO5" s="279"/>
      <c r="AP5" s="279"/>
      <c r="AQ5" s="279"/>
      <c r="AR5" s="279"/>
      <c r="AS5" s="279"/>
    </row>
    <row r="6" spans="1:45" ht="3.75" customHeight="1" x14ac:dyDescent="0.3">
      <c r="A6" s="643"/>
      <c r="B6" s="643"/>
      <c r="C6" s="643"/>
      <c r="D6" s="643"/>
    </row>
    <row r="7" spans="1:45" ht="11.4" customHeight="1" x14ac:dyDescent="0.3">
      <c r="A7" s="643"/>
      <c r="B7" s="643"/>
      <c r="C7" s="643"/>
      <c r="D7" s="643"/>
      <c r="F7" s="640" t="s">
        <v>790</v>
      </c>
      <c r="G7" s="641"/>
      <c r="H7" s="641"/>
      <c r="I7" s="641"/>
      <c r="J7" s="641"/>
      <c r="K7" s="641"/>
      <c r="L7" s="641"/>
      <c r="M7" s="634"/>
      <c r="N7" s="634"/>
      <c r="O7" s="635"/>
      <c r="Q7" s="638" t="s">
        <v>792</v>
      </c>
      <c r="R7" s="639"/>
      <c r="S7" s="639"/>
      <c r="T7" s="639"/>
      <c r="U7" s="639"/>
      <c r="V7" s="639"/>
      <c r="W7" s="639"/>
      <c r="X7" s="639"/>
      <c r="Y7" s="639"/>
      <c r="Z7" s="540"/>
      <c r="AA7" s="540"/>
      <c r="AB7" s="540"/>
      <c r="AC7" s="452"/>
      <c r="AE7" s="644" t="s">
        <v>787</v>
      </c>
      <c r="AF7" s="645"/>
      <c r="AG7" s="645"/>
      <c r="AH7" s="645"/>
      <c r="AI7" s="636"/>
      <c r="AJ7" s="636"/>
      <c r="AK7" s="636"/>
      <c r="AL7" s="636"/>
      <c r="AM7" s="637"/>
    </row>
    <row r="8" spans="1:45" ht="3.75" customHeight="1" x14ac:dyDescent="0.3">
      <c r="A8" s="643"/>
      <c r="B8" s="643"/>
      <c r="C8" s="643"/>
      <c r="D8" s="643"/>
    </row>
    <row r="9" spans="1:45" ht="11.4" customHeight="1" x14ac:dyDescent="0.3">
      <c r="A9" s="643"/>
      <c r="B9" s="643"/>
      <c r="C9" s="643"/>
      <c r="D9" s="643"/>
      <c r="F9" s="640" t="s">
        <v>823</v>
      </c>
      <c r="G9" s="641"/>
      <c r="H9" s="641"/>
      <c r="I9" s="641"/>
      <c r="J9" s="641"/>
      <c r="K9" s="641"/>
      <c r="L9" s="641"/>
      <c r="M9" s="634"/>
      <c r="N9" s="634"/>
      <c r="O9" s="635"/>
      <c r="Q9" s="638" t="s">
        <v>824</v>
      </c>
      <c r="R9" s="639"/>
      <c r="S9" s="639"/>
      <c r="T9" s="639"/>
      <c r="U9" s="639"/>
      <c r="V9" s="639"/>
      <c r="W9" s="639"/>
      <c r="X9" s="639"/>
      <c r="Y9" s="639"/>
      <c r="Z9" s="540"/>
      <c r="AA9" s="540"/>
      <c r="AB9" s="540"/>
      <c r="AC9" s="452"/>
      <c r="AE9" s="622" t="s">
        <v>822</v>
      </c>
      <c r="AF9" s="623"/>
      <c r="AG9" s="623"/>
      <c r="AH9" s="623"/>
      <c r="AI9" s="623"/>
      <c r="AJ9" s="623"/>
      <c r="AK9" s="634"/>
      <c r="AL9" s="634"/>
      <c r="AM9" s="635"/>
    </row>
    <row r="10" spans="1:45" ht="3.75" customHeight="1" x14ac:dyDescent="0.3"/>
    <row r="11" spans="1:45" ht="11.4" customHeight="1" x14ac:dyDescent="0.3">
      <c r="A11" s="325">
        <v>1</v>
      </c>
      <c r="B11" s="615" t="s">
        <v>829</v>
      </c>
      <c r="C11" s="616"/>
      <c r="D11" s="616"/>
      <c r="E11" s="616"/>
      <c r="F11" s="616"/>
      <c r="G11" s="616"/>
      <c r="H11" s="616"/>
      <c r="I11" s="616"/>
      <c r="J11" s="616"/>
      <c r="K11" s="616"/>
      <c r="L11" s="616"/>
      <c r="M11" s="616"/>
      <c r="N11" s="616"/>
      <c r="O11" s="616"/>
      <c r="P11" s="616"/>
      <c r="Q11" s="616"/>
      <c r="R11" s="616"/>
      <c r="S11" s="616"/>
      <c r="T11" s="616"/>
      <c r="U11" s="616"/>
      <c r="V11" s="616"/>
      <c r="W11" s="616"/>
      <c r="X11" s="616"/>
      <c r="Y11" s="616"/>
      <c r="Z11" s="616"/>
      <c r="AA11" s="616"/>
      <c r="AB11" s="616"/>
      <c r="AC11" s="616"/>
      <c r="AD11" s="616"/>
      <c r="AE11" s="616"/>
      <c r="AF11" s="616"/>
      <c r="AG11" s="616"/>
      <c r="AH11" s="616"/>
      <c r="AI11" s="616"/>
      <c r="AJ11" s="616"/>
      <c r="AK11" s="616"/>
      <c r="AL11" s="616"/>
      <c r="AM11" s="617"/>
    </row>
    <row r="12" spans="1:45" ht="3" customHeight="1" x14ac:dyDescent="0.3"/>
    <row r="13" spans="1:45" s="222" customFormat="1" ht="11.4" customHeight="1" x14ac:dyDescent="0.2">
      <c r="A13" s="322">
        <v>1.1000000000000001</v>
      </c>
      <c r="B13" s="589" t="s">
        <v>807</v>
      </c>
      <c r="C13" s="590"/>
      <c r="D13" s="590"/>
      <c r="E13" s="590"/>
      <c r="F13" s="590"/>
      <c r="G13" s="590"/>
      <c r="H13" s="590"/>
      <c r="I13" s="590"/>
      <c r="J13" s="590"/>
      <c r="K13" s="590"/>
      <c r="L13" s="590"/>
      <c r="M13" s="590"/>
      <c r="N13" s="590"/>
      <c r="O13" s="590"/>
      <c r="P13" s="590"/>
      <c r="Q13" s="590"/>
      <c r="R13" s="590"/>
      <c r="S13" s="590"/>
      <c r="T13" s="590"/>
      <c r="U13" s="590"/>
      <c r="V13" s="590"/>
      <c r="W13" s="590"/>
      <c r="X13" s="590"/>
      <c r="Y13" s="590"/>
      <c r="Z13" s="590"/>
      <c r="AA13" s="590"/>
      <c r="AB13" s="590"/>
      <c r="AC13" s="590"/>
      <c r="AD13" s="590"/>
      <c r="AE13" s="590"/>
      <c r="AF13" s="590"/>
      <c r="AG13" s="590"/>
      <c r="AH13" s="590"/>
      <c r="AI13" s="590"/>
      <c r="AJ13" s="590"/>
      <c r="AK13" s="590"/>
      <c r="AL13" s="590"/>
      <c r="AM13" s="591"/>
    </row>
    <row r="14" spans="1:45" ht="3" customHeight="1" x14ac:dyDescent="0.3"/>
    <row r="15" spans="1:45" s="232" customFormat="1" ht="12.75" customHeight="1" x14ac:dyDescent="0.3">
      <c r="A15" s="661" t="s">
        <v>808</v>
      </c>
      <c r="B15" s="662"/>
      <c r="C15" s="662"/>
      <c r="D15" s="662"/>
      <c r="E15" s="662"/>
      <c r="F15" s="662"/>
      <c r="G15" s="662"/>
      <c r="H15" s="662"/>
      <c r="I15" s="662"/>
      <c r="J15" s="663"/>
      <c r="K15" s="310"/>
      <c r="L15" s="622">
        <v>2020</v>
      </c>
      <c r="M15" s="623"/>
      <c r="N15" s="660"/>
      <c r="O15" s="659">
        <v>2021</v>
      </c>
      <c r="P15" s="623"/>
      <c r="Q15" s="660"/>
      <c r="R15" s="659">
        <v>2022</v>
      </c>
      <c r="S15" s="623"/>
      <c r="T15" s="660"/>
      <c r="U15" s="656">
        <v>2023</v>
      </c>
      <c r="V15" s="657"/>
      <c r="W15" s="658"/>
      <c r="X15" s="656">
        <v>2024</v>
      </c>
      <c r="Y15" s="657"/>
      <c r="Z15" s="658"/>
      <c r="AA15" s="667" t="s">
        <v>810</v>
      </c>
      <c r="AB15" s="448"/>
      <c r="AC15" s="668"/>
      <c r="AD15" s="667" t="s">
        <v>811</v>
      </c>
      <c r="AE15" s="448"/>
      <c r="AF15" s="668"/>
      <c r="AG15" s="656" t="s">
        <v>809</v>
      </c>
      <c r="AH15" s="657"/>
      <c r="AI15" s="657"/>
      <c r="AJ15" s="657"/>
      <c r="AK15" s="657"/>
      <c r="AL15" s="657"/>
      <c r="AM15" s="694"/>
    </row>
    <row r="16" spans="1:45" s="226" customFormat="1" ht="12.75" customHeight="1" x14ac:dyDescent="0.3">
      <c r="A16" s="664"/>
      <c r="B16" s="665"/>
      <c r="C16" s="665"/>
      <c r="D16" s="665"/>
      <c r="E16" s="665"/>
      <c r="F16" s="665"/>
      <c r="G16" s="665"/>
      <c r="H16" s="665"/>
      <c r="I16" s="665"/>
      <c r="J16" s="666"/>
      <c r="L16" s="311" t="s">
        <v>794</v>
      </c>
      <c r="M16" s="312" t="s">
        <v>795</v>
      </c>
      <c r="N16" s="314" t="s">
        <v>796</v>
      </c>
      <c r="O16" s="313" t="s">
        <v>794</v>
      </c>
      <c r="P16" s="312" t="s">
        <v>795</v>
      </c>
      <c r="Q16" s="314" t="s">
        <v>796</v>
      </c>
      <c r="R16" s="315" t="s">
        <v>794</v>
      </c>
      <c r="S16" s="312" t="s">
        <v>795</v>
      </c>
      <c r="T16" s="314" t="s">
        <v>796</v>
      </c>
      <c r="U16" s="315" t="s">
        <v>794</v>
      </c>
      <c r="V16" s="312" t="s">
        <v>795</v>
      </c>
      <c r="W16" s="314" t="s">
        <v>796</v>
      </c>
      <c r="X16" s="315" t="s">
        <v>794</v>
      </c>
      <c r="Y16" s="312" t="s">
        <v>795</v>
      </c>
      <c r="Z16" s="314" t="s">
        <v>796</v>
      </c>
      <c r="AA16" s="669"/>
      <c r="AB16" s="450"/>
      <c r="AC16" s="670"/>
      <c r="AD16" s="669"/>
      <c r="AE16" s="450"/>
      <c r="AF16" s="670"/>
      <c r="AG16" s="673"/>
      <c r="AH16" s="674"/>
      <c r="AI16" s="674"/>
      <c r="AJ16" s="674"/>
      <c r="AK16" s="674"/>
      <c r="AL16" s="674"/>
      <c r="AM16" s="695"/>
    </row>
    <row r="17" spans="1:39" s="222" customFormat="1" ht="15" customHeight="1" x14ac:dyDescent="0.2">
      <c r="A17" s="528"/>
      <c r="B17" s="528"/>
      <c r="C17" s="528"/>
      <c r="D17" s="528"/>
      <c r="E17" s="528"/>
      <c r="F17" s="528"/>
      <c r="G17" s="528"/>
      <c r="H17" s="528"/>
      <c r="I17" s="528"/>
      <c r="J17" s="528"/>
      <c r="L17" s="221"/>
      <c r="M17" s="221"/>
      <c r="N17" s="221"/>
      <c r="O17" s="221"/>
      <c r="P17" s="221"/>
      <c r="Q17" s="221"/>
      <c r="R17" s="221"/>
      <c r="S17" s="221"/>
      <c r="T17" s="221"/>
      <c r="U17" s="221"/>
      <c r="V17" s="221"/>
      <c r="W17" s="221"/>
      <c r="X17" s="221"/>
      <c r="Y17" s="221"/>
      <c r="Z17" s="221"/>
      <c r="AA17" s="522"/>
      <c r="AB17" s="523"/>
      <c r="AC17" s="524"/>
      <c r="AD17" s="522"/>
      <c r="AE17" s="523"/>
      <c r="AF17" s="524"/>
      <c r="AG17" s="529"/>
      <c r="AH17" s="529"/>
      <c r="AI17" s="529"/>
      <c r="AJ17" s="529"/>
      <c r="AK17" s="529"/>
      <c r="AL17" s="529"/>
      <c r="AM17" s="530"/>
    </row>
    <row r="18" spans="1:39" s="222" customFormat="1" ht="10.199999999999999" x14ac:dyDescent="0.2">
      <c r="A18" s="649"/>
      <c r="B18" s="649"/>
      <c r="C18" s="649"/>
      <c r="D18" s="649"/>
      <c r="E18" s="649"/>
      <c r="F18" s="649"/>
      <c r="G18" s="649"/>
      <c r="H18" s="649"/>
      <c r="I18" s="649"/>
      <c r="J18" s="649"/>
      <c r="L18" s="221"/>
      <c r="M18" s="221"/>
      <c r="N18" s="221"/>
      <c r="O18" s="221"/>
      <c r="P18" s="221"/>
      <c r="Q18" s="221"/>
      <c r="R18" s="221"/>
      <c r="S18" s="221"/>
      <c r="T18" s="221"/>
      <c r="U18" s="221"/>
      <c r="V18" s="221"/>
      <c r="W18" s="221"/>
      <c r="X18" s="221"/>
      <c r="Y18" s="221"/>
      <c r="Z18" s="221"/>
      <c r="AA18" s="522"/>
      <c r="AB18" s="523"/>
      <c r="AC18" s="524"/>
      <c r="AD18" s="522"/>
      <c r="AE18" s="523"/>
      <c r="AF18" s="524"/>
      <c r="AG18" s="529"/>
      <c r="AH18" s="529"/>
      <c r="AI18" s="529"/>
      <c r="AJ18" s="529"/>
      <c r="AK18" s="529"/>
      <c r="AL18" s="529"/>
      <c r="AM18" s="530"/>
    </row>
    <row r="19" spans="1:39" s="222" customFormat="1" ht="10.199999999999999" x14ac:dyDescent="0.2">
      <c r="A19" s="528"/>
      <c r="B19" s="528"/>
      <c r="C19" s="528"/>
      <c r="D19" s="528"/>
      <c r="E19" s="528"/>
      <c r="F19" s="528"/>
      <c r="G19" s="528"/>
      <c r="H19" s="528"/>
      <c r="I19" s="528"/>
      <c r="J19" s="528"/>
      <c r="L19" s="221"/>
      <c r="M19" s="221"/>
      <c r="N19" s="221"/>
      <c r="O19" s="221"/>
      <c r="P19" s="221"/>
      <c r="Q19" s="221"/>
      <c r="R19" s="221"/>
      <c r="S19" s="221"/>
      <c r="T19" s="221"/>
      <c r="U19" s="221"/>
      <c r="V19" s="221"/>
      <c r="W19" s="221"/>
      <c r="X19" s="221"/>
      <c r="Y19" s="221"/>
      <c r="Z19" s="221"/>
      <c r="AA19" s="522"/>
      <c r="AB19" s="523"/>
      <c r="AC19" s="524"/>
      <c r="AD19" s="522"/>
      <c r="AE19" s="523"/>
      <c r="AF19" s="524"/>
      <c r="AG19" s="529"/>
      <c r="AH19" s="529"/>
      <c r="AI19" s="529"/>
      <c r="AJ19" s="529"/>
      <c r="AK19" s="529"/>
      <c r="AL19" s="529"/>
      <c r="AM19" s="530"/>
    </row>
    <row r="20" spans="1:39" s="222" customFormat="1" ht="10.199999999999999" x14ac:dyDescent="0.2">
      <c r="A20" s="528"/>
      <c r="B20" s="528"/>
      <c r="C20" s="528"/>
      <c r="D20" s="528"/>
      <c r="E20" s="528"/>
      <c r="F20" s="528"/>
      <c r="G20" s="528"/>
      <c r="H20" s="528"/>
      <c r="I20" s="528"/>
      <c r="J20" s="528"/>
      <c r="L20" s="221"/>
      <c r="M20" s="221"/>
      <c r="N20" s="221"/>
      <c r="O20" s="221"/>
      <c r="P20" s="221"/>
      <c r="Q20" s="221"/>
      <c r="R20" s="221"/>
      <c r="S20" s="221"/>
      <c r="T20" s="221"/>
      <c r="U20" s="221"/>
      <c r="V20" s="221"/>
      <c r="W20" s="221"/>
      <c r="X20" s="221"/>
      <c r="Y20" s="221"/>
      <c r="Z20" s="221"/>
      <c r="AA20" s="522"/>
      <c r="AB20" s="523"/>
      <c r="AC20" s="524"/>
      <c r="AD20" s="522"/>
      <c r="AE20" s="523"/>
      <c r="AF20" s="524"/>
      <c r="AG20" s="529"/>
      <c r="AH20" s="529"/>
      <c r="AI20" s="529"/>
      <c r="AJ20" s="529"/>
      <c r="AK20" s="529"/>
      <c r="AL20" s="529"/>
      <c r="AM20" s="530"/>
    </row>
    <row r="21" spans="1:39" s="222" customFormat="1" ht="10.199999999999999" x14ac:dyDescent="0.2">
      <c r="A21" s="528"/>
      <c r="B21" s="528"/>
      <c r="C21" s="528"/>
      <c r="D21" s="528"/>
      <c r="E21" s="528"/>
      <c r="F21" s="528"/>
      <c r="G21" s="528"/>
      <c r="H21" s="528"/>
      <c r="I21" s="528"/>
      <c r="J21" s="528"/>
      <c r="L21" s="221"/>
      <c r="M21" s="221"/>
      <c r="N21" s="221"/>
      <c r="O21" s="221"/>
      <c r="P21" s="221"/>
      <c r="Q21" s="221"/>
      <c r="R21" s="221"/>
      <c r="S21" s="221"/>
      <c r="T21" s="221"/>
      <c r="U21" s="221"/>
      <c r="V21" s="221"/>
      <c r="W21" s="221"/>
      <c r="X21" s="221"/>
      <c r="Y21" s="221"/>
      <c r="Z21" s="221"/>
      <c r="AA21" s="522"/>
      <c r="AB21" s="523"/>
      <c r="AC21" s="524"/>
      <c r="AD21" s="522"/>
      <c r="AE21" s="523"/>
      <c r="AF21" s="524"/>
      <c r="AG21" s="529"/>
      <c r="AH21" s="529"/>
      <c r="AI21" s="529"/>
      <c r="AJ21" s="529"/>
      <c r="AK21" s="529"/>
      <c r="AL21" s="529"/>
      <c r="AM21" s="530"/>
    </row>
    <row r="22" spans="1:39" s="222" customFormat="1" ht="10.199999999999999" x14ac:dyDescent="0.2">
      <c r="A22" s="528"/>
      <c r="B22" s="528"/>
      <c r="C22" s="528"/>
      <c r="D22" s="528"/>
      <c r="E22" s="528"/>
      <c r="F22" s="528"/>
      <c r="G22" s="528"/>
      <c r="H22" s="528"/>
      <c r="I22" s="528"/>
      <c r="J22" s="528"/>
      <c r="L22" s="221"/>
      <c r="M22" s="221"/>
      <c r="N22" s="221"/>
      <c r="O22" s="221"/>
      <c r="P22" s="221"/>
      <c r="Q22" s="221"/>
      <c r="R22" s="221"/>
      <c r="S22" s="221"/>
      <c r="T22" s="221"/>
      <c r="U22" s="221"/>
      <c r="V22" s="221"/>
      <c r="W22" s="221"/>
      <c r="X22" s="221"/>
      <c r="Y22" s="221"/>
      <c r="Z22" s="221"/>
      <c r="AA22" s="522"/>
      <c r="AB22" s="523"/>
      <c r="AC22" s="524"/>
      <c r="AD22" s="522"/>
      <c r="AE22" s="523"/>
      <c r="AF22" s="524"/>
      <c r="AG22" s="529"/>
      <c r="AH22" s="529"/>
      <c r="AI22" s="529"/>
      <c r="AJ22" s="529"/>
      <c r="AK22" s="529"/>
      <c r="AL22" s="529"/>
      <c r="AM22" s="530"/>
    </row>
    <row r="23" spans="1:39" s="222" customFormat="1" ht="10.199999999999999" x14ac:dyDescent="0.2">
      <c r="A23" s="528"/>
      <c r="B23" s="528"/>
      <c r="C23" s="528"/>
      <c r="D23" s="528"/>
      <c r="E23" s="528"/>
      <c r="F23" s="528"/>
      <c r="G23" s="528"/>
      <c r="H23" s="528"/>
      <c r="I23" s="528"/>
      <c r="J23" s="528"/>
      <c r="L23" s="221"/>
      <c r="M23" s="221"/>
      <c r="N23" s="221"/>
      <c r="O23" s="221"/>
      <c r="P23" s="221"/>
      <c r="Q23" s="221"/>
      <c r="R23" s="221"/>
      <c r="S23" s="221"/>
      <c r="T23" s="221"/>
      <c r="U23" s="221"/>
      <c r="V23" s="221"/>
      <c r="W23" s="221"/>
      <c r="X23" s="221"/>
      <c r="Y23" s="221"/>
      <c r="Z23" s="221"/>
      <c r="AA23" s="522"/>
      <c r="AB23" s="523"/>
      <c r="AC23" s="524"/>
      <c r="AD23" s="522"/>
      <c r="AE23" s="523"/>
      <c r="AF23" s="524"/>
      <c r="AG23" s="529"/>
      <c r="AH23" s="529"/>
      <c r="AI23" s="529"/>
      <c r="AJ23" s="529"/>
      <c r="AK23" s="529"/>
      <c r="AL23" s="529"/>
      <c r="AM23" s="530"/>
    </row>
    <row r="24" spans="1:39" s="222" customFormat="1" ht="10.199999999999999" x14ac:dyDescent="0.2">
      <c r="A24" s="528"/>
      <c r="B24" s="528"/>
      <c r="C24" s="528"/>
      <c r="D24" s="528"/>
      <c r="E24" s="528"/>
      <c r="F24" s="528"/>
      <c r="G24" s="528"/>
      <c r="H24" s="528"/>
      <c r="I24" s="528"/>
      <c r="J24" s="528"/>
      <c r="L24" s="221"/>
      <c r="M24" s="221"/>
      <c r="N24" s="221"/>
      <c r="O24" s="221"/>
      <c r="P24" s="221"/>
      <c r="Q24" s="221"/>
      <c r="R24" s="221"/>
      <c r="S24" s="221"/>
      <c r="T24" s="221"/>
      <c r="U24" s="221"/>
      <c r="V24" s="221"/>
      <c r="W24" s="221"/>
      <c r="X24" s="221"/>
      <c r="Y24" s="221"/>
      <c r="Z24" s="221"/>
      <c r="AA24" s="522"/>
      <c r="AB24" s="523"/>
      <c r="AC24" s="524"/>
      <c r="AD24" s="522"/>
      <c r="AE24" s="523"/>
      <c r="AF24" s="524"/>
      <c r="AG24" s="529"/>
      <c r="AH24" s="529"/>
      <c r="AI24" s="529"/>
      <c r="AJ24" s="529"/>
      <c r="AK24" s="529"/>
      <c r="AL24" s="529"/>
      <c r="AM24" s="530"/>
    </row>
    <row r="25" spans="1:39" s="222" customFormat="1" ht="10.199999999999999" x14ac:dyDescent="0.2">
      <c r="A25" s="528"/>
      <c r="B25" s="528"/>
      <c r="C25" s="528"/>
      <c r="D25" s="528"/>
      <c r="E25" s="528"/>
      <c r="F25" s="528"/>
      <c r="G25" s="528"/>
      <c r="H25" s="528"/>
      <c r="I25" s="528"/>
      <c r="J25" s="528"/>
      <c r="L25" s="221"/>
      <c r="M25" s="221"/>
      <c r="N25" s="221"/>
      <c r="O25" s="221"/>
      <c r="P25" s="221"/>
      <c r="Q25" s="221"/>
      <c r="R25" s="221"/>
      <c r="S25" s="221"/>
      <c r="T25" s="221"/>
      <c r="U25" s="221"/>
      <c r="V25" s="221"/>
      <c r="W25" s="221"/>
      <c r="X25" s="221"/>
      <c r="Y25" s="221"/>
      <c r="Z25" s="221"/>
      <c r="AA25" s="522"/>
      <c r="AB25" s="523"/>
      <c r="AC25" s="524"/>
      <c r="AD25" s="522"/>
      <c r="AE25" s="523"/>
      <c r="AF25" s="524"/>
      <c r="AG25" s="529"/>
      <c r="AH25" s="529"/>
      <c r="AI25" s="529"/>
      <c r="AJ25" s="529"/>
      <c r="AK25" s="529"/>
      <c r="AL25" s="529"/>
      <c r="AM25" s="530"/>
    </row>
    <row r="26" spans="1:39" s="222" customFormat="1" ht="10.199999999999999" x14ac:dyDescent="0.2">
      <c r="A26" s="528"/>
      <c r="B26" s="528"/>
      <c r="C26" s="528"/>
      <c r="D26" s="528"/>
      <c r="E26" s="528"/>
      <c r="F26" s="528"/>
      <c r="G26" s="528"/>
      <c r="H26" s="528"/>
      <c r="I26" s="528"/>
      <c r="J26" s="528"/>
      <c r="L26" s="221"/>
      <c r="M26" s="221"/>
      <c r="N26" s="221"/>
      <c r="O26" s="221"/>
      <c r="P26" s="221"/>
      <c r="Q26" s="221"/>
      <c r="R26" s="221"/>
      <c r="S26" s="221"/>
      <c r="T26" s="221"/>
      <c r="U26" s="221"/>
      <c r="V26" s="221"/>
      <c r="W26" s="221"/>
      <c r="X26" s="221"/>
      <c r="Y26" s="221"/>
      <c r="Z26" s="221"/>
      <c r="AA26" s="522"/>
      <c r="AB26" s="523"/>
      <c r="AC26" s="524"/>
      <c r="AD26" s="522"/>
      <c r="AE26" s="523"/>
      <c r="AF26" s="524"/>
      <c r="AG26" s="529"/>
      <c r="AH26" s="529"/>
      <c r="AI26" s="529"/>
      <c r="AJ26" s="529"/>
      <c r="AK26" s="529"/>
      <c r="AL26" s="529"/>
      <c r="AM26" s="530"/>
    </row>
    <row r="27" spans="1:39" s="222" customFormat="1" ht="10.199999999999999" x14ac:dyDescent="0.2">
      <c r="A27" s="528"/>
      <c r="B27" s="528"/>
      <c r="C27" s="528"/>
      <c r="D27" s="528"/>
      <c r="E27" s="528"/>
      <c r="F27" s="528"/>
      <c r="G27" s="528"/>
      <c r="H27" s="528"/>
      <c r="I27" s="528"/>
      <c r="J27" s="528"/>
      <c r="L27" s="221"/>
      <c r="M27" s="221"/>
      <c r="N27" s="221"/>
      <c r="O27" s="221"/>
      <c r="P27" s="221"/>
      <c r="Q27" s="221"/>
      <c r="R27" s="221"/>
      <c r="S27" s="221"/>
      <c r="T27" s="221"/>
      <c r="U27" s="221"/>
      <c r="V27" s="221"/>
      <c r="W27" s="221"/>
      <c r="X27" s="221"/>
      <c r="Y27" s="221"/>
      <c r="Z27" s="221"/>
      <c r="AA27" s="522"/>
      <c r="AB27" s="523"/>
      <c r="AC27" s="524"/>
      <c r="AD27" s="522"/>
      <c r="AE27" s="523"/>
      <c r="AF27" s="524"/>
      <c r="AG27" s="529"/>
      <c r="AH27" s="529"/>
      <c r="AI27" s="529"/>
      <c r="AJ27" s="529"/>
      <c r="AK27" s="529"/>
      <c r="AL27" s="529"/>
      <c r="AM27" s="530"/>
    </row>
    <row r="28" spans="1:39" s="222" customFormat="1" ht="10.199999999999999" x14ac:dyDescent="0.2">
      <c r="A28" s="528"/>
      <c r="B28" s="528"/>
      <c r="C28" s="528"/>
      <c r="D28" s="528"/>
      <c r="E28" s="528"/>
      <c r="F28" s="528"/>
      <c r="G28" s="528"/>
      <c r="H28" s="528"/>
      <c r="I28" s="528"/>
      <c r="J28" s="528"/>
      <c r="L28" s="221"/>
      <c r="M28" s="221"/>
      <c r="N28" s="221"/>
      <c r="O28" s="221"/>
      <c r="P28" s="221"/>
      <c r="Q28" s="221"/>
      <c r="R28" s="221"/>
      <c r="S28" s="221"/>
      <c r="T28" s="221"/>
      <c r="U28" s="221"/>
      <c r="V28" s="221"/>
      <c r="W28" s="221"/>
      <c r="X28" s="221"/>
      <c r="Y28" s="221"/>
      <c r="Z28" s="221"/>
      <c r="AA28" s="522"/>
      <c r="AB28" s="523"/>
      <c r="AC28" s="524"/>
      <c r="AD28" s="522"/>
      <c r="AE28" s="523"/>
      <c r="AF28" s="524"/>
      <c r="AG28" s="529"/>
      <c r="AH28" s="529"/>
      <c r="AI28" s="529"/>
      <c r="AJ28" s="529"/>
      <c r="AK28" s="529"/>
      <c r="AL28" s="529"/>
      <c r="AM28" s="530"/>
    </row>
    <row r="29" spans="1:39" s="222" customFormat="1" ht="10.199999999999999" x14ac:dyDescent="0.2">
      <c r="A29" s="528"/>
      <c r="B29" s="528"/>
      <c r="C29" s="528"/>
      <c r="D29" s="528"/>
      <c r="E29" s="528"/>
      <c r="F29" s="528"/>
      <c r="G29" s="528"/>
      <c r="H29" s="528"/>
      <c r="I29" s="528"/>
      <c r="J29" s="528"/>
      <c r="L29" s="221"/>
      <c r="M29" s="221"/>
      <c r="N29" s="221"/>
      <c r="O29" s="221"/>
      <c r="P29" s="221"/>
      <c r="Q29" s="221"/>
      <c r="R29" s="221"/>
      <c r="S29" s="221"/>
      <c r="T29" s="221"/>
      <c r="U29" s="221"/>
      <c r="V29" s="221"/>
      <c r="W29" s="221"/>
      <c r="X29" s="221"/>
      <c r="Y29" s="221"/>
      <c r="Z29" s="221"/>
      <c r="AA29" s="522"/>
      <c r="AB29" s="523"/>
      <c r="AC29" s="524"/>
      <c r="AD29" s="522"/>
      <c r="AE29" s="523"/>
      <c r="AF29" s="524"/>
      <c r="AG29" s="529"/>
      <c r="AH29" s="529"/>
      <c r="AI29" s="529"/>
      <c r="AJ29" s="529"/>
      <c r="AK29" s="529"/>
      <c r="AL29" s="529"/>
      <c r="AM29" s="530"/>
    </row>
    <row r="30" spans="1:39" s="222" customFormat="1" ht="10.199999999999999" x14ac:dyDescent="0.2">
      <c r="A30" s="528"/>
      <c r="B30" s="528"/>
      <c r="C30" s="528"/>
      <c r="D30" s="528"/>
      <c r="E30" s="528"/>
      <c r="F30" s="528"/>
      <c r="G30" s="528"/>
      <c r="H30" s="528"/>
      <c r="I30" s="528"/>
      <c r="J30" s="528"/>
      <c r="L30" s="221"/>
      <c r="M30" s="221"/>
      <c r="N30" s="221"/>
      <c r="O30" s="221"/>
      <c r="P30" s="221"/>
      <c r="Q30" s="221"/>
      <c r="R30" s="221"/>
      <c r="S30" s="221"/>
      <c r="T30" s="221"/>
      <c r="U30" s="221"/>
      <c r="V30" s="221"/>
      <c r="W30" s="221"/>
      <c r="X30" s="221"/>
      <c r="Y30" s="221"/>
      <c r="Z30" s="221"/>
      <c r="AA30" s="522"/>
      <c r="AB30" s="523"/>
      <c r="AC30" s="524"/>
      <c r="AD30" s="522"/>
      <c r="AE30" s="523"/>
      <c r="AF30" s="524"/>
      <c r="AG30" s="529"/>
      <c r="AH30" s="529"/>
      <c r="AI30" s="529"/>
      <c r="AJ30" s="529"/>
      <c r="AK30" s="529"/>
      <c r="AL30" s="529"/>
      <c r="AM30" s="530"/>
    </row>
    <row r="31" spans="1:39" s="222" customFormat="1" ht="10.199999999999999" x14ac:dyDescent="0.2">
      <c r="A31" s="528"/>
      <c r="B31" s="528"/>
      <c r="C31" s="528"/>
      <c r="D31" s="528"/>
      <c r="E31" s="528"/>
      <c r="F31" s="528"/>
      <c r="G31" s="528"/>
      <c r="H31" s="528"/>
      <c r="I31" s="528"/>
      <c r="J31" s="528"/>
      <c r="L31" s="221"/>
      <c r="M31" s="221"/>
      <c r="N31" s="221"/>
      <c r="O31" s="221"/>
      <c r="P31" s="221"/>
      <c r="Q31" s="221"/>
      <c r="R31" s="221"/>
      <c r="S31" s="221"/>
      <c r="T31" s="221"/>
      <c r="U31" s="221"/>
      <c r="V31" s="221"/>
      <c r="W31" s="221"/>
      <c r="X31" s="221"/>
      <c r="Y31" s="221"/>
      <c r="Z31" s="221"/>
      <c r="AA31" s="522"/>
      <c r="AB31" s="523"/>
      <c r="AC31" s="524"/>
      <c r="AD31" s="522"/>
      <c r="AE31" s="523"/>
      <c r="AF31" s="524"/>
      <c r="AG31" s="529"/>
      <c r="AH31" s="529"/>
      <c r="AI31" s="529"/>
      <c r="AJ31" s="529"/>
      <c r="AK31" s="529"/>
      <c r="AL31" s="529"/>
      <c r="AM31" s="530"/>
    </row>
    <row r="32" spans="1:39" s="222" customFormat="1" ht="10.199999999999999" x14ac:dyDescent="0.2">
      <c r="A32" s="528"/>
      <c r="B32" s="528"/>
      <c r="C32" s="528"/>
      <c r="D32" s="528"/>
      <c r="E32" s="528"/>
      <c r="F32" s="528"/>
      <c r="G32" s="528"/>
      <c r="H32" s="528"/>
      <c r="I32" s="528"/>
      <c r="J32" s="528"/>
      <c r="L32" s="221"/>
      <c r="M32" s="221"/>
      <c r="N32" s="221"/>
      <c r="O32" s="221"/>
      <c r="P32" s="221"/>
      <c r="Q32" s="221"/>
      <c r="R32" s="221"/>
      <c r="S32" s="221"/>
      <c r="T32" s="221"/>
      <c r="U32" s="221"/>
      <c r="V32" s="221"/>
      <c r="W32" s="221"/>
      <c r="X32" s="221"/>
      <c r="Y32" s="221"/>
      <c r="Z32" s="221"/>
      <c r="AA32" s="522"/>
      <c r="AB32" s="523"/>
      <c r="AC32" s="524"/>
      <c r="AD32" s="522"/>
      <c r="AE32" s="523"/>
      <c r="AF32" s="524"/>
      <c r="AG32" s="529"/>
      <c r="AH32" s="529"/>
      <c r="AI32" s="529"/>
      <c r="AJ32" s="529"/>
      <c r="AK32" s="529"/>
      <c r="AL32" s="529"/>
      <c r="AM32" s="530"/>
    </row>
    <row r="33" spans="1:39" s="222" customFormat="1" ht="10.199999999999999" x14ac:dyDescent="0.2">
      <c r="A33" s="528"/>
      <c r="B33" s="528"/>
      <c r="C33" s="528"/>
      <c r="D33" s="528"/>
      <c r="E33" s="528"/>
      <c r="F33" s="528"/>
      <c r="G33" s="528"/>
      <c r="H33" s="528"/>
      <c r="I33" s="528"/>
      <c r="J33" s="528"/>
      <c r="L33" s="221"/>
      <c r="M33" s="221"/>
      <c r="N33" s="221"/>
      <c r="O33" s="221"/>
      <c r="P33" s="221"/>
      <c r="Q33" s="221"/>
      <c r="R33" s="221"/>
      <c r="S33" s="221"/>
      <c r="T33" s="221"/>
      <c r="U33" s="221"/>
      <c r="V33" s="221"/>
      <c r="W33" s="221"/>
      <c r="X33" s="221"/>
      <c r="Y33" s="221"/>
      <c r="Z33" s="221"/>
      <c r="AA33" s="522"/>
      <c r="AB33" s="523"/>
      <c r="AC33" s="524"/>
      <c r="AD33" s="522"/>
      <c r="AE33" s="523"/>
      <c r="AF33" s="524"/>
      <c r="AG33" s="529"/>
      <c r="AH33" s="529"/>
      <c r="AI33" s="529"/>
      <c r="AJ33" s="529"/>
      <c r="AK33" s="529"/>
      <c r="AL33" s="529"/>
      <c r="AM33" s="530"/>
    </row>
    <row r="34" spans="1:39" s="222" customFormat="1" ht="10.199999999999999" x14ac:dyDescent="0.2">
      <c r="A34" s="528"/>
      <c r="B34" s="528"/>
      <c r="C34" s="528"/>
      <c r="D34" s="528"/>
      <c r="E34" s="528"/>
      <c r="F34" s="528"/>
      <c r="G34" s="528"/>
      <c r="H34" s="528"/>
      <c r="I34" s="528"/>
      <c r="J34" s="528"/>
      <c r="L34" s="221"/>
      <c r="M34" s="221"/>
      <c r="N34" s="221"/>
      <c r="O34" s="221"/>
      <c r="P34" s="221"/>
      <c r="Q34" s="221"/>
      <c r="R34" s="221"/>
      <c r="S34" s="221"/>
      <c r="T34" s="221"/>
      <c r="U34" s="221"/>
      <c r="V34" s="221"/>
      <c r="W34" s="221"/>
      <c r="X34" s="221"/>
      <c r="Y34" s="221"/>
      <c r="Z34" s="221"/>
      <c r="AA34" s="522"/>
      <c r="AB34" s="523"/>
      <c r="AC34" s="524"/>
      <c r="AD34" s="522"/>
      <c r="AE34" s="523"/>
      <c r="AF34" s="524"/>
      <c r="AG34" s="529"/>
      <c r="AH34" s="529"/>
      <c r="AI34" s="529"/>
      <c r="AJ34" s="529"/>
      <c r="AK34" s="529"/>
      <c r="AL34" s="529"/>
      <c r="AM34" s="530"/>
    </row>
    <row r="35" spans="1:39" s="222" customFormat="1" ht="10.199999999999999" x14ac:dyDescent="0.2">
      <c r="A35" s="528"/>
      <c r="B35" s="528"/>
      <c r="C35" s="528"/>
      <c r="D35" s="528"/>
      <c r="E35" s="528"/>
      <c r="F35" s="528"/>
      <c r="G35" s="528"/>
      <c r="H35" s="528"/>
      <c r="I35" s="528"/>
      <c r="J35" s="528"/>
      <c r="L35" s="221"/>
      <c r="M35" s="221"/>
      <c r="N35" s="221"/>
      <c r="O35" s="221"/>
      <c r="P35" s="221"/>
      <c r="Q35" s="221"/>
      <c r="R35" s="221"/>
      <c r="S35" s="221"/>
      <c r="T35" s="221"/>
      <c r="U35" s="221"/>
      <c r="V35" s="221"/>
      <c r="W35" s="221"/>
      <c r="X35" s="221"/>
      <c r="Y35" s="221"/>
      <c r="Z35" s="221"/>
      <c r="AA35" s="522"/>
      <c r="AB35" s="523"/>
      <c r="AC35" s="524"/>
      <c r="AD35" s="522"/>
      <c r="AE35" s="523"/>
      <c r="AF35" s="524"/>
      <c r="AG35" s="529"/>
      <c r="AH35" s="529"/>
      <c r="AI35" s="529"/>
      <c r="AJ35" s="529"/>
      <c r="AK35" s="529"/>
      <c r="AL35" s="529"/>
      <c r="AM35" s="530"/>
    </row>
    <row r="36" spans="1:39" s="222" customFormat="1" ht="10.199999999999999" x14ac:dyDescent="0.2">
      <c r="A36" s="528"/>
      <c r="B36" s="528"/>
      <c r="C36" s="528"/>
      <c r="D36" s="528"/>
      <c r="E36" s="528"/>
      <c r="F36" s="528"/>
      <c r="G36" s="528"/>
      <c r="H36" s="528"/>
      <c r="I36" s="528"/>
      <c r="J36" s="528"/>
      <c r="L36" s="221"/>
      <c r="M36" s="221"/>
      <c r="N36" s="221"/>
      <c r="O36" s="221"/>
      <c r="P36" s="221"/>
      <c r="Q36" s="221"/>
      <c r="R36" s="221"/>
      <c r="S36" s="221"/>
      <c r="T36" s="221"/>
      <c r="U36" s="221"/>
      <c r="V36" s="221"/>
      <c r="W36" s="221"/>
      <c r="X36" s="221"/>
      <c r="Y36" s="221"/>
      <c r="Z36" s="221"/>
      <c r="AA36" s="522"/>
      <c r="AB36" s="523"/>
      <c r="AC36" s="524"/>
      <c r="AD36" s="522"/>
      <c r="AE36" s="523"/>
      <c r="AF36" s="524"/>
      <c r="AG36" s="529"/>
      <c r="AH36" s="529"/>
      <c r="AI36" s="529"/>
      <c r="AJ36" s="529"/>
      <c r="AK36" s="529"/>
      <c r="AL36" s="529"/>
      <c r="AM36" s="530"/>
    </row>
    <row r="37" spans="1:39" s="222" customFormat="1" ht="10.199999999999999" x14ac:dyDescent="0.2">
      <c r="A37" s="528"/>
      <c r="B37" s="528"/>
      <c r="C37" s="528"/>
      <c r="D37" s="528"/>
      <c r="E37" s="528"/>
      <c r="F37" s="528"/>
      <c r="G37" s="528"/>
      <c r="H37" s="528"/>
      <c r="I37" s="528"/>
      <c r="J37" s="528"/>
      <c r="L37" s="221"/>
      <c r="M37" s="221"/>
      <c r="N37" s="221"/>
      <c r="O37" s="221"/>
      <c r="P37" s="221"/>
      <c r="Q37" s="221"/>
      <c r="R37" s="221"/>
      <c r="S37" s="221"/>
      <c r="T37" s="221"/>
      <c r="U37" s="221"/>
      <c r="V37" s="221"/>
      <c r="W37" s="221"/>
      <c r="X37" s="221"/>
      <c r="Y37" s="221"/>
      <c r="Z37" s="221"/>
      <c r="AA37" s="522"/>
      <c r="AB37" s="523"/>
      <c r="AC37" s="524"/>
      <c r="AD37" s="522"/>
      <c r="AE37" s="523"/>
      <c r="AF37" s="524"/>
      <c r="AG37" s="529"/>
      <c r="AH37" s="529"/>
      <c r="AI37" s="529"/>
      <c r="AJ37" s="529"/>
      <c r="AK37" s="529"/>
      <c r="AL37" s="529"/>
      <c r="AM37" s="530"/>
    </row>
    <row r="38" spans="1:39" s="222" customFormat="1" ht="10.199999999999999" x14ac:dyDescent="0.2">
      <c r="A38" s="528"/>
      <c r="B38" s="528"/>
      <c r="C38" s="528"/>
      <c r="D38" s="528"/>
      <c r="E38" s="528"/>
      <c r="F38" s="528"/>
      <c r="G38" s="528"/>
      <c r="H38" s="528"/>
      <c r="I38" s="528"/>
      <c r="J38" s="528"/>
      <c r="L38" s="221"/>
      <c r="M38" s="221"/>
      <c r="N38" s="221"/>
      <c r="O38" s="221"/>
      <c r="P38" s="221"/>
      <c r="Q38" s="221"/>
      <c r="R38" s="221"/>
      <c r="S38" s="221"/>
      <c r="T38" s="221"/>
      <c r="U38" s="221"/>
      <c r="V38" s="221"/>
      <c r="W38" s="221"/>
      <c r="X38" s="221"/>
      <c r="Y38" s="221"/>
      <c r="Z38" s="221"/>
      <c r="AA38" s="522"/>
      <c r="AB38" s="523"/>
      <c r="AC38" s="524"/>
      <c r="AD38" s="522"/>
      <c r="AE38" s="523"/>
      <c r="AF38" s="524"/>
      <c r="AG38" s="529"/>
      <c r="AH38" s="529"/>
      <c r="AI38" s="529"/>
      <c r="AJ38" s="529"/>
      <c r="AK38" s="529"/>
      <c r="AL38" s="529"/>
      <c r="AM38" s="530"/>
    </row>
    <row r="39" spans="1:39" s="222" customFormat="1" ht="10.199999999999999" x14ac:dyDescent="0.2">
      <c r="A39" s="528"/>
      <c r="B39" s="528"/>
      <c r="C39" s="528"/>
      <c r="D39" s="528"/>
      <c r="E39" s="528"/>
      <c r="F39" s="528"/>
      <c r="G39" s="528"/>
      <c r="H39" s="528"/>
      <c r="I39" s="528"/>
      <c r="J39" s="528"/>
      <c r="L39" s="221"/>
      <c r="M39" s="221"/>
      <c r="N39" s="221"/>
      <c r="O39" s="221"/>
      <c r="P39" s="221"/>
      <c r="Q39" s="221"/>
      <c r="R39" s="221"/>
      <c r="S39" s="221"/>
      <c r="T39" s="221"/>
      <c r="U39" s="221"/>
      <c r="V39" s="221"/>
      <c r="W39" s="221"/>
      <c r="X39" s="221"/>
      <c r="Y39" s="221"/>
      <c r="Z39" s="221"/>
      <c r="AA39" s="522"/>
      <c r="AB39" s="523"/>
      <c r="AC39" s="524"/>
      <c r="AD39" s="522"/>
      <c r="AE39" s="523"/>
      <c r="AF39" s="524"/>
      <c r="AG39" s="529"/>
      <c r="AH39" s="529"/>
      <c r="AI39" s="529"/>
      <c r="AJ39" s="529"/>
      <c r="AK39" s="529"/>
      <c r="AL39" s="529"/>
      <c r="AM39" s="530"/>
    </row>
    <row r="40" spans="1:39" s="222" customFormat="1" ht="10.199999999999999" x14ac:dyDescent="0.2">
      <c r="A40" s="528"/>
      <c r="B40" s="528"/>
      <c r="C40" s="528"/>
      <c r="D40" s="528"/>
      <c r="E40" s="528"/>
      <c r="F40" s="528"/>
      <c r="G40" s="528"/>
      <c r="H40" s="528"/>
      <c r="I40" s="528"/>
      <c r="J40" s="528"/>
      <c r="L40" s="221"/>
      <c r="M40" s="221"/>
      <c r="N40" s="221"/>
      <c r="O40" s="221"/>
      <c r="P40" s="221"/>
      <c r="Q40" s="221"/>
      <c r="R40" s="221"/>
      <c r="S40" s="221"/>
      <c r="T40" s="221"/>
      <c r="U40" s="221"/>
      <c r="V40" s="221"/>
      <c r="W40" s="221"/>
      <c r="X40" s="221"/>
      <c r="Y40" s="221"/>
      <c r="Z40" s="221"/>
      <c r="AA40" s="522"/>
      <c r="AB40" s="523"/>
      <c r="AC40" s="524"/>
      <c r="AD40" s="522"/>
      <c r="AE40" s="523"/>
      <c r="AF40" s="524"/>
      <c r="AG40" s="529"/>
      <c r="AH40" s="529"/>
      <c r="AI40" s="529"/>
      <c r="AJ40" s="529"/>
      <c r="AK40" s="529"/>
      <c r="AL40" s="529"/>
      <c r="AM40" s="530"/>
    </row>
    <row r="41" spans="1:39" s="222" customFormat="1" ht="10.199999999999999" x14ac:dyDescent="0.2">
      <c r="A41" s="528"/>
      <c r="B41" s="528"/>
      <c r="C41" s="528"/>
      <c r="D41" s="528"/>
      <c r="E41" s="528"/>
      <c r="F41" s="528"/>
      <c r="G41" s="528"/>
      <c r="H41" s="528"/>
      <c r="I41" s="528"/>
      <c r="J41" s="528"/>
      <c r="L41" s="221"/>
      <c r="M41" s="221"/>
      <c r="N41" s="221"/>
      <c r="O41" s="221"/>
      <c r="P41" s="221"/>
      <c r="Q41" s="221"/>
      <c r="R41" s="221"/>
      <c r="S41" s="221"/>
      <c r="T41" s="221"/>
      <c r="U41" s="221"/>
      <c r="V41" s="221"/>
      <c r="W41" s="221"/>
      <c r="X41" s="221"/>
      <c r="Y41" s="221"/>
      <c r="Z41" s="221"/>
      <c r="AA41" s="522"/>
      <c r="AB41" s="523"/>
      <c r="AC41" s="524"/>
      <c r="AD41" s="522"/>
      <c r="AE41" s="523"/>
      <c r="AF41" s="524"/>
      <c r="AG41" s="529"/>
      <c r="AH41" s="529"/>
      <c r="AI41" s="529"/>
      <c r="AJ41" s="529"/>
      <c r="AK41" s="529"/>
      <c r="AL41" s="529"/>
      <c r="AM41" s="530"/>
    </row>
    <row r="42" spans="1:39" s="222" customFormat="1" ht="10.199999999999999" x14ac:dyDescent="0.2">
      <c r="A42" s="528"/>
      <c r="B42" s="528"/>
      <c r="C42" s="528"/>
      <c r="D42" s="528"/>
      <c r="E42" s="528"/>
      <c r="F42" s="528"/>
      <c r="G42" s="528"/>
      <c r="H42" s="528"/>
      <c r="I42" s="528"/>
      <c r="J42" s="528"/>
      <c r="L42" s="221"/>
      <c r="M42" s="221"/>
      <c r="N42" s="221"/>
      <c r="O42" s="221"/>
      <c r="P42" s="221"/>
      <c r="Q42" s="221"/>
      <c r="R42" s="221"/>
      <c r="S42" s="221"/>
      <c r="T42" s="221"/>
      <c r="U42" s="221"/>
      <c r="V42" s="221"/>
      <c r="W42" s="221"/>
      <c r="X42" s="221"/>
      <c r="Y42" s="221"/>
      <c r="Z42" s="221"/>
      <c r="AA42" s="522"/>
      <c r="AB42" s="523"/>
      <c r="AC42" s="524"/>
      <c r="AD42" s="522"/>
      <c r="AE42" s="523"/>
      <c r="AF42" s="524"/>
      <c r="AG42" s="529"/>
      <c r="AH42" s="529"/>
      <c r="AI42" s="529"/>
      <c r="AJ42" s="529"/>
      <c r="AK42" s="529"/>
      <c r="AL42" s="529"/>
      <c r="AM42" s="530"/>
    </row>
    <row r="43" spans="1:39" s="222" customFormat="1" ht="10.199999999999999" x14ac:dyDescent="0.2">
      <c r="A43" s="528"/>
      <c r="B43" s="528"/>
      <c r="C43" s="528"/>
      <c r="D43" s="528"/>
      <c r="E43" s="528"/>
      <c r="F43" s="528"/>
      <c r="G43" s="528"/>
      <c r="H43" s="528"/>
      <c r="I43" s="528"/>
      <c r="J43" s="528"/>
      <c r="L43" s="221"/>
      <c r="M43" s="221"/>
      <c r="N43" s="221"/>
      <c r="O43" s="221"/>
      <c r="P43" s="221"/>
      <c r="Q43" s="221"/>
      <c r="R43" s="221"/>
      <c r="S43" s="221"/>
      <c r="T43" s="221"/>
      <c r="U43" s="221"/>
      <c r="V43" s="221"/>
      <c r="W43" s="221"/>
      <c r="X43" s="221"/>
      <c r="Y43" s="221"/>
      <c r="Z43" s="221"/>
      <c r="AA43" s="522"/>
      <c r="AB43" s="523"/>
      <c r="AC43" s="524"/>
      <c r="AD43" s="522"/>
      <c r="AE43" s="523"/>
      <c r="AF43" s="524"/>
      <c r="AG43" s="529"/>
      <c r="AH43" s="529"/>
      <c r="AI43" s="529"/>
      <c r="AJ43" s="529"/>
      <c r="AK43" s="529"/>
      <c r="AL43" s="529"/>
      <c r="AM43" s="530"/>
    </row>
    <row r="44" spans="1:39" s="222" customFormat="1" ht="10.199999999999999" x14ac:dyDescent="0.2">
      <c r="A44" s="528"/>
      <c r="B44" s="528"/>
      <c r="C44" s="528"/>
      <c r="D44" s="528"/>
      <c r="E44" s="528"/>
      <c r="F44" s="528"/>
      <c r="G44" s="528"/>
      <c r="H44" s="528"/>
      <c r="I44" s="528"/>
      <c r="J44" s="528"/>
      <c r="L44" s="221"/>
      <c r="M44" s="221"/>
      <c r="N44" s="221"/>
      <c r="O44" s="221"/>
      <c r="P44" s="221"/>
      <c r="Q44" s="221"/>
      <c r="R44" s="221"/>
      <c r="S44" s="221"/>
      <c r="T44" s="221"/>
      <c r="U44" s="221"/>
      <c r="V44" s="221"/>
      <c r="W44" s="221"/>
      <c r="X44" s="221"/>
      <c r="Y44" s="221"/>
      <c r="Z44" s="221"/>
      <c r="AA44" s="522"/>
      <c r="AB44" s="523"/>
      <c r="AC44" s="524"/>
      <c r="AD44" s="522"/>
      <c r="AE44" s="523"/>
      <c r="AF44" s="524"/>
      <c r="AG44" s="529"/>
      <c r="AH44" s="529"/>
      <c r="AI44" s="529"/>
      <c r="AJ44" s="529"/>
      <c r="AK44" s="529"/>
      <c r="AL44" s="529"/>
      <c r="AM44" s="530"/>
    </row>
    <row r="45" spans="1:39" s="222" customFormat="1" ht="10.199999999999999" x14ac:dyDescent="0.2">
      <c r="A45" s="528"/>
      <c r="B45" s="528"/>
      <c r="C45" s="528"/>
      <c r="D45" s="528"/>
      <c r="E45" s="528"/>
      <c r="F45" s="528"/>
      <c r="G45" s="528"/>
      <c r="H45" s="528"/>
      <c r="I45" s="528"/>
      <c r="J45" s="528"/>
      <c r="L45" s="221"/>
      <c r="M45" s="221"/>
      <c r="N45" s="221"/>
      <c r="O45" s="221"/>
      <c r="P45" s="221"/>
      <c r="Q45" s="221"/>
      <c r="R45" s="221"/>
      <c r="S45" s="221"/>
      <c r="T45" s="221"/>
      <c r="U45" s="221"/>
      <c r="V45" s="221"/>
      <c r="W45" s="221"/>
      <c r="X45" s="221"/>
      <c r="Y45" s="221"/>
      <c r="Z45" s="221"/>
      <c r="AA45" s="522"/>
      <c r="AB45" s="523"/>
      <c r="AC45" s="524"/>
      <c r="AD45" s="522"/>
      <c r="AE45" s="523"/>
      <c r="AF45" s="524"/>
      <c r="AG45" s="529"/>
      <c r="AH45" s="529"/>
      <c r="AI45" s="529"/>
      <c r="AJ45" s="529"/>
      <c r="AK45" s="529"/>
      <c r="AL45" s="529"/>
      <c r="AM45" s="530"/>
    </row>
    <row r="46" spans="1:39" s="222" customFormat="1" ht="10.199999999999999" x14ac:dyDescent="0.2">
      <c r="A46" s="528"/>
      <c r="B46" s="528"/>
      <c r="C46" s="528"/>
      <c r="D46" s="528"/>
      <c r="E46" s="528"/>
      <c r="F46" s="528"/>
      <c r="G46" s="528"/>
      <c r="H46" s="528"/>
      <c r="I46" s="528"/>
      <c r="J46" s="528"/>
      <c r="L46" s="221"/>
      <c r="M46" s="221"/>
      <c r="N46" s="221"/>
      <c r="O46" s="221"/>
      <c r="P46" s="221"/>
      <c r="Q46" s="221"/>
      <c r="R46" s="221"/>
      <c r="S46" s="221"/>
      <c r="T46" s="221"/>
      <c r="U46" s="221"/>
      <c r="V46" s="221"/>
      <c r="W46" s="221"/>
      <c r="X46" s="221"/>
      <c r="Y46" s="221"/>
      <c r="Z46" s="221"/>
      <c r="AA46" s="522"/>
      <c r="AB46" s="523"/>
      <c r="AC46" s="524"/>
      <c r="AD46" s="522"/>
      <c r="AE46" s="523"/>
      <c r="AF46" s="524"/>
      <c r="AG46" s="529"/>
      <c r="AH46" s="529"/>
      <c r="AI46" s="529"/>
      <c r="AJ46" s="529"/>
      <c r="AK46" s="529"/>
      <c r="AL46" s="529"/>
      <c r="AM46" s="530"/>
    </row>
    <row r="47" spans="1:39" s="222" customFormat="1" ht="10.199999999999999" x14ac:dyDescent="0.2">
      <c r="A47" s="528"/>
      <c r="B47" s="528"/>
      <c r="C47" s="528"/>
      <c r="D47" s="528"/>
      <c r="E47" s="528"/>
      <c r="F47" s="528"/>
      <c r="G47" s="528"/>
      <c r="H47" s="528"/>
      <c r="I47" s="528"/>
      <c r="J47" s="528"/>
      <c r="L47" s="221"/>
      <c r="M47" s="221"/>
      <c r="N47" s="221"/>
      <c r="O47" s="221"/>
      <c r="P47" s="221"/>
      <c r="Q47" s="221"/>
      <c r="R47" s="221"/>
      <c r="S47" s="221"/>
      <c r="T47" s="221"/>
      <c r="U47" s="221"/>
      <c r="V47" s="221"/>
      <c r="W47" s="221"/>
      <c r="X47" s="221"/>
      <c r="Y47" s="221"/>
      <c r="Z47" s="221"/>
      <c r="AA47" s="522"/>
      <c r="AB47" s="523"/>
      <c r="AC47" s="524"/>
      <c r="AD47" s="522"/>
      <c r="AE47" s="523"/>
      <c r="AF47" s="524"/>
      <c r="AG47" s="529"/>
      <c r="AH47" s="529"/>
      <c r="AI47" s="529"/>
      <c r="AJ47" s="529"/>
      <c r="AK47" s="529"/>
      <c r="AL47" s="529"/>
      <c r="AM47" s="530"/>
    </row>
    <row r="48" spans="1:39" s="222" customFormat="1" ht="10.199999999999999" x14ac:dyDescent="0.2">
      <c r="A48" s="528"/>
      <c r="B48" s="528"/>
      <c r="C48" s="528"/>
      <c r="D48" s="528"/>
      <c r="E48" s="528"/>
      <c r="F48" s="528"/>
      <c r="G48" s="528"/>
      <c r="H48" s="528"/>
      <c r="I48" s="528"/>
      <c r="J48" s="528"/>
      <c r="L48" s="221"/>
      <c r="M48" s="221"/>
      <c r="N48" s="221"/>
      <c r="O48" s="221"/>
      <c r="P48" s="221"/>
      <c r="Q48" s="221"/>
      <c r="R48" s="221"/>
      <c r="S48" s="221"/>
      <c r="T48" s="221"/>
      <c r="U48" s="221"/>
      <c r="V48" s="221"/>
      <c r="W48" s="221"/>
      <c r="X48" s="221"/>
      <c r="Y48" s="221"/>
      <c r="Z48" s="221"/>
      <c r="AA48" s="522"/>
      <c r="AB48" s="523"/>
      <c r="AC48" s="524"/>
      <c r="AD48" s="522"/>
      <c r="AE48" s="523"/>
      <c r="AF48" s="524"/>
      <c r="AG48" s="529"/>
      <c r="AH48" s="529"/>
      <c r="AI48" s="529"/>
      <c r="AJ48" s="529"/>
      <c r="AK48" s="529"/>
      <c r="AL48" s="529"/>
      <c r="AM48" s="530"/>
    </row>
    <row r="49" spans="1:39" s="222" customFormat="1" ht="10.199999999999999" x14ac:dyDescent="0.2">
      <c r="A49" s="528"/>
      <c r="B49" s="528"/>
      <c r="C49" s="528"/>
      <c r="D49" s="528"/>
      <c r="E49" s="528"/>
      <c r="F49" s="528"/>
      <c r="G49" s="528"/>
      <c r="H49" s="528"/>
      <c r="I49" s="528"/>
      <c r="J49" s="528"/>
      <c r="L49" s="221"/>
      <c r="M49" s="221"/>
      <c r="N49" s="221"/>
      <c r="O49" s="221"/>
      <c r="P49" s="221"/>
      <c r="Q49" s="221"/>
      <c r="R49" s="221"/>
      <c r="S49" s="221"/>
      <c r="T49" s="221"/>
      <c r="U49" s="221"/>
      <c r="V49" s="221"/>
      <c r="W49" s="221"/>
      <c r="X49" s="221"/>
      <c r="Y49" s="221"/>
      <c r="Z49" s="221"/>
      <c r="AA49" s="522"/>
      <c r="AB49" s="523"/>
      <c r="AC49" s="524"/>
      <c r="AD49" s="522"/>
      <c r="AE49" s="523"/>
      <c r="AF49" s="524"/>
      <c r="AG49" s="529"/>
      <c r="AH49" s="529"/>
      <c r="AI49" s="529"/>
      <c r="AJ49" s="529"/>
      <c r="AK49" s="529"/>
      <c r="AL49" s="529"/>
      <c r="AM49" s="530"/>
    </row>
    <row r="50" spans="1:39" s="222" customFormat="1" ht="10.199999999999999" x14ac:dyDescent="0.2">
      <c r="A50" s="528"/>
      <c r="B50" s="528"/>
      <c r="C50" s="528"/>
      <c r="D50" s="528"/>
      <c r="E50" s="528"/>
      <c r="F50" s="528"/>
      <c r="G50" s="528"/>
      <c r="H50" s="528"/>
      <c r="I50" s="528"/>
      <c r="J50" s="528"/>
      <c r="L50" s="221"/>
      <c r="M50" s="221"/>
      <c r="N50" s="221"/>
      <c r="O50" s="221"/>
      <c r="P50" s="221"/>
      <c r="Q50" s="221"/>
      <c r="R50" s="221"/>
      <c r="S50" s="221"/>
      <c r="T50" s="221"/>
      <c r="U50" s="221"/>
      <c r="V50" s="221"/>
      <c r="W50" s="221"/>
      <c r="X50" s="221"/>
      <c r="Y50" s="221"/>
      <c r="Z50" s="221"/>
      <c r="AA50" s="522"/>
      <c r="AB50" s="523"/>
      <c r="AC50" s="524"/>
      <c r="AD50" s="522"/>
      <c r="AE50" s="523"/>
      <c r="AF50" s="524"/>
      <c r="AG50" s="529"/>
      <c r="AH50" s="529"/>
      <c r="AI50" s="529"/>
      <c r="AJ50" s="529"/>
      <c r="AK50" s="529"/>
      <c r="AL50" s="529"/>
      <c r="AM50" s="530"/>
    </row>
    <row r="51" spans="1:39" s="222" customFormat="1" ht="10.199999999999999" x14ac:dyDescent="0.2">
      <c r="A51" s="528"/>
      <c r="B51" s="528"/>
      <c r="C51" s="528"/>
      <c r="D51" s="528"/>
      <c r="E51" s="528"/>
      <c r="F51" s="528"/>
      <c r="G51" s="528"/>
      <c r="H51" s="528"/>
      <c r="I51" s="528"/>
      <c r="J51" s="528"/>
      <c r="L51" s="221"/>
      <c r="M51" s="221"/>
      <c r="N51" s="221"/>
      <c r="O51" s="221"/>
      <c r="P51" s="221"/>
      <c r="Q51" s="221"/>
      <c r="R51" s="221"/>
      <c r="S51" s="221"/>
      <c r="T51" s="221"/>
      <c r="U51" s="221"/>
      <c r="V51" s="221"/>
      <c r="W51" s="221"/>
      <c r="X51" s="221"/>
      <c r="Y51" s="221"/>
      <c r="Z51" s="221"/>
      <c r="AA51" s="522"/>
      <c r="AB51" s="523"/>
      <c r="AC51" s="524"/>
      <c r="AD51" s="522"/>
      <c r="AE51" s="523"/>
      <c r="AF51" s="524"/>
      <c r="AG51" s="529"/>
      <c r="AH51" s="529"/>
      <c r="AI51" s="529"/>
      <c r="AJ51" s="529"/>
      <c r="AK51" s="529"/>
      <c r="AL51" s="529"/>
      <c r="AM51" s="530"/>
    </row>
    <row r="52" spans="1:39" s="222" customFormat="1" ht="10.199999999999999" x14ac:dyDescent="0.2">
      <c r="A52" s="528"/>
      <c r="B52" s="528"/>
      <c r="C52" s="528"/>
      <c r="D52" s="528"/>
      <c r="E52" s="528"/>
      <c r="F52" s="528"/>
      <c r="G52" s="528"/>
      <c r="H52" s="528"/>
      <c r="I52" s="528"/>
      <c r="J52" s="528"/>
      <c r="L52" s="221"/>
      <c r="M52" s="221"/>
      <c r="N52" s="221"/>
      <c r="O52" s="221"/>
      <c r="P52" s="221"/>
      <c r="Q52" s="221"/>
      <c r="R52" s="221"/>
      <c r="S52" s="221"/>
      <c r="T52" s="221"/>
      <c r="U52" s="221"/>
      <c r="V52" s="221"/>
      <c r="W52" s="221"/>
      <c r="X52" s="221"/>
      <c r="Y52" s="221"/>
      <c r="Z52" s="221"/>
      <c r="AA52" s="522"/>
      <c r="AB52" s="523"/>
      <c r="AC52" s="524"/>
      <c r="AD52" s="522"/>
      <c r="AE52" s="523"/>
      <c r="AF52" s="524"/>
      <c r="AG52" s="529"/>
      <c r="AH52" s="529"/>
      <c r="AI52" s="529"/>
      <c r="AJ52" s="529"/>
      <c r="AK52" s="529"/>
      <c r="AL52" s="529"/>
      <c r="AM52" s="530"/>
    </row>
    <row r="53" spans="1:39" s="222" customFormat="1" ht="10.199999999999999" x14ac:dyDescent="0.2">
      <c r="A53" s="528"/>
      <c r="B53" s="528"/>
      <c r="C53" s="528"/>
      <c r="D53" s="528"/>
      <c r="E53" s="528"/>
      <c r="F53" s="528"/>
      <c r="G53" s="528"/>
      <c r="H53" s="528"/>
      <c r="I53" s="528"/>
      <c r="J53" s="528"/>
      <c r="L53" s="221"/>
      <c r="M53" s="221"/>
      <c r="N53" s="221"/>
      <c r="O53" s="221"/>
      <c r="P53" s="221"/>
      <c r="Q53" s="221"/>
      <c r="R53" s="221"/>
      <c r="S53" s="221"/>
      <c r="T53" s="221"/>
      <c r="U53" s="221"/>
      <c r="V53" s="221"/>
      <c r="W53" s="221"/>
      <c r="X53" s="221"/>
      <c r="Y53" s="221"/>
      <c r="Z53" s="221"/>
      <c r="AA53" s="522"/>
      <c r="AB53" s="523"/>
      <c r="AC53" s="524"/>
      <c r="AD53" s="522"/>
      <c r="AE53" s="523"/>
      <c r="AF53" s="524"/>
      <c r="AG53" s="529"/>
      <c r="AH53" s="529"/>
      <c r="AI53" s="529"/>
      <c r="AJ53" s="529"/>
      <c r="AK53" s="529"/>
      <c r="AL53" s="529"/>
      <c r="AM53" s="530"/>
    </row>
    <row r="54" spans="1:39" s="222" customFormat="1" ht="10.199999999999999" x14ac:dyDescent="0.2">
      <c r="A54" s="528"/>
      <c r="B54" s="528"/>
      <c r="C54" s="528"/>
      <c r="D54" s="528"/>
      <c r="E54" s="528"/>
      <c r="F54" s="528"/>
      <c r="G54" s="528"/>
      <c r="H54" s="528"/>
      <c r="I54" s="528"/>
      <c r="J54" s="528"/>
      <c r="L54" s="221"/>
      <c r="M54" s="221"/>
      <c r="N54" s="221"/>
      <c r="O54" s="221"/>
      <c r="P54" s="221"/>
      <c r="Q54" s="221"/>
      <c r="R54" s="221"/>
      <c r="S54" s="221"/>
      <c r="T54" s="221"/>
      <c r="U54" s="221"/>
      <c r="V54" s="221"/>
      <c r="W54" s="221"/>
      <c r="X54" s="221"/>
      <c r="Y54" s="221"/>
      <c r="Z54" s="221"/>
      <c r="AA54" s="522"/>
      <c r="AB54" s="523"/>
      <c r="AC54" s="524"/>
      <c r="AD54" s="522"/>
      <c r="AE54" s="523"/>
      <c r="AF54" s="524"/>
      <c r="AG54" s="529"/>
      <c r="AH54" s="529"/>
      <c r="AI54" s="529"/>
      <c r="AJ54" s="529"/>
      <c r="AK54" s="529"/>
      <c r="AL54" s="529"/>
      <c r="AM54" s="530"/>
    </row>
    <row r="55" spans="1:39" s="222" customFormat="1" ht="10.199999999999999" x14ac:dyDescent="0.2">
      <c r="A55" s="528"/>
      <c r="B55" s="528"/>
      <c r="C55" s="528"/>
      <c r="D55" s="528"/>
      <c r="E55" s="528"/>
      <c r="F55" s="528"/>
      <c r="G55" s="528"/>
      <c r="H55" s="528"/>
      <c r="I55" s="528"/>
      <c r="J55" s="528"/>
      <c r="L55" s="221"/>
      <c r="M55" s="221"/>
      <c r="N55" s="221"/>
      <c r="O55" s="221"/>
      <c r="P55" s="221"/>
      <c r="Q55" s="221"/>
      <c r="R55" s="221"/>
      <c r="S55" s="221"/>
      <c r="T55" s="221"/>
      <c r="U55" s="221"/>
      <c r="V55" s="221"/>
      <c r="W55" s="221"/>
      <c r="X55" s="221"/>
      <c r="Y55" s="221"/>
      <c r="Z55" s="221"/>
      <c r="AA55" s="522"/>
      <c r="AB55" s="523"/>
      <c r="AC55" s="524"/>
      <c r="AD55" s="522"/>
      <c r="AE55" s="523"/>
      <c r="AF55" s="524"/>
      <c r="AG55" s="529"/>
      <c r="AH55" s="529"/>
      <c r="AI55" s="529"/>
      <c r="AJ55" s="529"/>
      <c r="AK55" s="529"/>
      <c r="AL55" s="529"/>
      <c r="AM55" s="530"/>
    </row>
    <row r="56" spans="1:39" s="222" customFormat="1" ht="10.199999999999999" x14ac:dyDescent="0.2">
      <c r="A56" s="528"/>
      <c r="B56" s="528"/>
      <c r="C56" s="528"/>
      <c r="D56" s="528"/>
      <c r="E56" s="528"/>
      <c r="F56" s="528"/>
      <c r="G56" s="528"/>
      <c r="H56" s="528"/>
      <c r="I56" s="528"/>
      <c r="J56" s="528"/>
      <c r="L56" s="221"/>
      <c r="M56" s="221"/>
      <c r="N56" s="221"/>
      <c r="O56" s="221"/>
      <c r="P56" s="221"/>
      <c r="Q56" s="221"/>
      <c r="R56" s="221"/>
      <c r="S56" s="221"/>
      <c r="T56" s="221"/>
      <c r="U56" s="221"/>
      <c r="V56" s="221"/>
      <c r="W56" s="221"/>
      <c r="X56" s="221"/>
      <c r="Y56" s="221"/>
      <c r="Z56" s="221"/>
      <c r="AA56" s="522"/>
      <c r="AB56" s="523"/>
      <c r="AC56" s="524"/>
      <c r="AD56" s="522"/>
      <c r="AE56" s="523"/>
      <c r="AF56" s="524"/>
      <c r="AG56" s="529"/>
      <c r="AH56" s="529"/>
      <c r="AI56" s="529"/>
      <c r="AJ56" s="529"/>
      <c r="AK56" s="529"/>
      <c r="AL56" s="529"/>
      <c r="AM56" s="530"/>
    </row>
    <row r="57" spans="1:39" s="222" customFormat="1" ht="10.199999999999999" x14ac:dyDescent="0.2">
      <c r="A57" s="528"/>
      <c r="B57" s="528"/>
      <c r="C57" s="528"/>
      <c r="D57" s="528"/>
      <c r="E57" s="528"/>
      <c r="F57" s="528"/>
      <c r="G57" s="528"/>
      <c r="H57" s="528"/>
      <c r="I57" s="528"/>
      <c r="J57" s="528"/>
      <c r="L57" s="221"/>
      <c r="M57" s="221"/>
      <c r="N57" s="221"/>
      <c r="O57" s="221"/>
      <c r="P57" s="221"/>
      <c r="Q57" s="221"/>
      <c r="R57" s="221"/>
      <c r="S57" s="221"/>
      <c r="T57" s="221"/>
      <c r="U57" s="221"/>
      <c r="V57" s="221"/>
      <c r="W57" s="221"/>
      <c r="X57" s="221"/>
      <c r="Y57" s="221"/>
      <c r="Z57" s="221"/>
      <c r="AA57" s="522"/>
      <c r="AB57" s="523"/>
      <c r="AC57" s="524"/>
      <c r="AD57" s="522"/>
      <c r="AE57" s="523"/>
      <c r="AF57" s="524"/>
      <c r="AG57" s="529"/>
      <c r="AH57" s="529"/>
      <c r="AI57" s="529"/>
      <c r="AJ57" s="529"/>
      <c r="AK57" s="529"/>
      <c r="AL57" s="529"/>
      <c r="AM57" s="530"/>
    </row>
    <row r="58" spans="1:39" s="222" customFormat="1" ht="10.199999999999999" x14ac:dyDescent="0.2">
      <c r="A58" s="528"/>
      <c r="B58" s="528"/>
      <c r="C58" s="528"/>
      <c r="D58" s="528"/>
      <c r="E58" s="528"/>
      <c r="F58" s="528"/>
      <c r="G58" s="528"/>
      <c r="H58" s="528"/>
      <c r="I58" s="528"/>
      <c r="J58" s="528"/>
      <c r="L58" s="221"/>
      <c r="M58" s="221"/>
      <c r="N58" s="221"/>
      <c r="O58" s="221"/>
      <c r="P58" s="221"/>
      <c r="Q58" s="221"/>
      <c r="R58" s="221"/>
      <c r="S58" s="221"/>
      <c r="T58" s="221"/>
      <c r="U58" s="221"/>
      <c r="V58" s="221"/>
      <c r="W58" s="221"/>
      <c r="X58" s="221"/>
      <c r="Y58" s="221"/>
      <c r="Z58" s="221"/>
      <c r="AA58" s="522"/>
      <c r="AB58" s="523"/>
      <c r="AC58" s="524"/>
      <c r="AD58" s="522"/>
      <c r="AE58" s="523"/>
      <c r="AF58" s="524"/>
      <c r="AG58" s="529"/>
      <c r="AH58" s="529"/>
      <c r="AI58" s="529"/>
      <c r="AJ58" s="529"/>
      <c r="AK58" s="529"/>
      <c r="AL58" s="529"/>
      <c r="AM58" s="530"/>
    </row>
    <row r="59" spans="1:39" s="222" customFormat="1" ht="10.199999999999999" x14ac:dyDescent="0.2">
      <c r="A59" s="528"/>
      <c r="B59" s="528"/>
      <c r="C59" s="528"/>
      <c r="D59" s="528"/>
      <c r="E59" s="528"/>
      <c r="F59" s="528"/>
      <c r="G59" s="528"/>
      <c r="H59" s="528"/>
      <c r="I59" s="528"/>
      <c r="J59" s="528"/>
      <c r="L59" s="221"/>
      <c r="M59" s="221"/>
      <c r="N59" s="221"/>
      <c r="O59" s="221"/>
      <c r="P59" s="221"/>
      <c r="Q59" s="221"/>
      <c r="R59" s="221"/>
      <c r="S59" s="221"/>
      <c r="T59" s="221"/>
      <c r="U59" s="221"/>
      <c r="V59" s="221"/>
      <c r="W59" s="221"/>
      <c r="X59" s="221"/>
      <c r="Y59" s="221"/>
      <c r="Z59" s="221"/>
      <c r="AA59" s="522"/>
      <c r="AB59" s="523"/>
      <c r="AC59" s="524"/>
      <c r="AD59" s="522"/>
      <c r="AE59" s="523"/>
      <c r="AF59" s="524"/>
      <c r="AG59" s="529"/>
      <c r="AH59" s="529"/>
      <c r="AI59" s="529"/>
      <c r="AJ59" s="529"/>
      <c r="AK59" s="529"/>
      <c r="AL59" s="529"/>
      <c r="AM59" s="530"/>
    </row>
    <row r="60" spans="1:39" s="222" customFormat="1" ht="10.199999999999999" x14ac:dyDescent="0.2">
      <c r="A60" s="528"/>
      <c r="B60" s="528"/>
      <c r="C60" s="528"/>
      <c r="D60" s="528"/>
      <c r="E60" s="528"/>
      <c r="F60" s="528"/>
      <c r="G60" s="528"/>
      <c r="H60" s="528"/>
      <c r="I60" s="528"/>
      <c r="J60" s="528"/>
      <c r="L60" s="221"/>
      <c r="M60" s="221"/>
      <c r="N60" s="221"/>
      <c r="O60" s="221"/>
      <c r="P60" s="221"/>
      <c r="Q60" s="221"/>
      <c r="R60" s="221"/>
      <c r="S60" s="221"/>
      <c r="T60" s="221"/>
      <c r="U60" s="221"/>
      <c r="V60" s="221"/>
      <c r="W60" s="221"/>
      <c r="X60" s="221"/>
      <c r="Y60" s="221"/>
      <c r="Z60" s="221"/>
      <c r="AA60" s="522"/>
      <c r="AB60" s="523"/>
      <c r="AC60" s="524"/>
      <c r="AD60" s="522"/>
      <c r="AE60" s="523"/>
      <c r="AF60" s="524"/>
      <c r="AG60" s="529"/>
      <c r="AH60" s="529"/>
      <c r="AI60" s="529"/>
      <c r="AJ60" s="529"/>
      <c r="AK60" s="529"/>
      <c r="AL60" s="529"/>
      <c r="AM60" s="530"/>
    </row>
    <row r="61" spans="1:39" s="222" customFormat="1" ht="10.199999999999999" x14ac:dyDescent="0.2">
      <c r="A61" s="528"/>
      <c r="B61" s="528"/>
      <c r="C61" s="528"/>
      <c r="D61" s="528"/>
      <c r="E61" s="528"/>
      <c r="F61" s="528"/>
      <c r="G61" s="528"/>
      <c r="H61" s="528"/>
      <c r="I61" s="528"/>
      <c r="J61" s="528"/>
      <c r="L61" s="221"/>
      <c r="M61" s="221"/>
      <c r="N61" s="221"/>
      <c r="O61" s="221"/>
      <c r="P61" s="221"/>
      <c r="Q61" s="221"/>
      <c r="R61" s="221"/>
      <c r="S61" s="221"/>
      <c r="T61" s="221"/>
      <c r="U61" s="221"/>
      <c r="V61" s="221"/>
      <c r="W61" s="221"/>
      <c r="X61" s="221"/>
      <c r="Y61" s="221"/>
      <c r="Z61" s="221"/>
      <c r="AA61" s="522"/>
      <c r="AB61" s="523"/>
      <c r="AC61" s="524"/>
      <c r="AD61" s="522"/>
      <c r="AE61" s="523"/>
      <c r="AF61" s="524"/>
      <c r="AG61" s="529"/>
      <c r="AH61" s="529"/>
      <c r="AI61" s="529"/>
      <c r="AJ61" s="529"/>
      <c r="AK61" s="529"/>
      <c r="AL61" s="529"/>
      <c r="AM61" s="530"/>
    </row>
    <row r="62" spans="1:39" s="222" customFormat="1" ht="10.199999999999999" x14ac:dyDescent="0.2">
      <c r="A62" s="528"/>
      <c r="B62" s="528"/>
      <c r="C62" s="528"/>
      <c r="D62" s="528"/>
      <c r="E62" s="528"/>
      <c r="F62" s="528"/>
      <c r="G62" s="528"/>
      <c r="H62" s="528"/>
      <c r="I62" s="528"/>
      <c r="J62" s="528"/>
      <c r="L62" s="221"/>
      <c r="M62" s="221"/>
      <c r="N62" s="221"/>
      <c r="O62" s="221"/>
      <c r="P62" s="221"/>
      <c r="Q62" s="221"/>
      <c r="R62" s="221"/>
      <c r="S62" s="221"/>
      <c r="T62" s="221"/>
      <c r="U62" s="221"/>
      <c r="V62" s="221"/>
      <c r="W62" s="221"/>
      <c r="X62" s="221"/>
      <c r="Y62" s="221"/>
      <c r="Z62" s="221"/>
      <c r="AA62" s="522"/>
      <c r="AB62" s="523"/>
      <c r="AC62" s="524"/>
      <c r="AD62" s="522"/>
      <c r="AE62" s="523"/>
      <c r="AF62" s="524"/>
      <c r="AG62" s="529"/>
      <c r="AH62" s="529"/>
      <c r="AI62" s="529"/>
      <c r="AJ62" s="529"/>
      <c r="AK62" s="529"/>
      <c r="AL62" s="529"/>
      <c r="AM62" s="530"/>
    </row>
    <row r="63" spans="1:39" s="222" customFormat="1" ht="10.199999999999999" x14ac:dyDescent="0.2">
      <c r="A63" s="528"/>
      <c r="B63" s="528"/>
      <c r="C63" s="528"/>
      <c r="D63" s="528"/>
      <c r="E63" s="528"/>
      <c r="F63" s="528"/>
      <c r="G63" s="528"/>
      <c r="H63" s="528"/>
      <c r="I63" s="528"/>
      <c r="J63" s="528"/>
      <c r="L63" s="221"/>
      <c r="M63" s="221"/>
      <c r="N63" s="221"/>
      <c r="O63" s="221"/>
      <c r="P63" s="221"/>
      <c r="Q63" s="221"/>
      <c r="R63" s="221"/>
      <c r="S63" s="221"/>
      <c r="T63" s="221"/>
      <c r="U63" s="221"/>
      <c r="V63" s="221"/>
      <c r="W63" s="221"/>
      <c r="X63" s="221"/>
      <c r="Y63" s="221"/>
      <c r="Z63" s="221"/>
      <c r="AA63" s="522"/>
      <c r="AB63" s="523"/>
      <c r="AC63" s="524"/>
      <c r="AD63" s="522"/>
      <c r="AE63" s="523"/>
      <c r="AF63" s="524"/>
      <c r="AG63" s="529"/>
      <c r="AH63" s="529"/>
      <c r="AI63" s="529"/>
      <c r="AJ63" s="529"/>
      <c r="AK63" s="529"/>
      <c r="AL63" s="529"/>
      <c r="AM63" s="530"/>
    </row>
    <row r="64" spans="1:39" s="222" customFormat="1" ht="10.199999999999999" x14ac:dyDescent="0.2">
      <c r="A64" s="528"/>
      <c r="B64" s="528"/>
      <c r="C64" s="528"/>
      <c r="D64" s="528"/>
      <c r="E64" s="528"/>
      <c r="F64" s="528"/>
      <c r="G64" s="528"/>
      <c r="H64" s="528"/>
      <c r="I64" s="528"/>
      <c r="J64" s="528"/>
      <c r="L64" s="221"/>
      <c r="M64" s="221"/>
      <c r="N64" s="221"/>
      <c r="O64" s="221"/>
      <c r="P64" s="221"/>
      <c r="Q64" s="221"/>
      <c r="R64" s="221"/>
      <c r="S64" s="221"/>
      <c r="T64" s="221"/>
      <c r="U64" s="221"/>
      <c r="V64" s="221"/>
      <c r="W64" s="221"/>
      <c r="X64" s="221"/>
      <c r="Y64" s="221"/>
      <c r="Z64" s="221"/>
      <c r="AA64" s="522"/>
      <c r="AB64" s="523"/>
      <c r="AC64" s="524"/>
      <c r="AD64" s="522"/>
      <c r="AE64" s="523"/>
      <c r="AF64" s="524"/>
      <c r="AG64" s="529"/>
      <c r="AH64" s="529"/>
      <c r="AI64" s="529"/>
      <c r="AJ64" s="529"/>
      <c r="AK64" s="529"/>
      <c r="AL64" s="529"/>
      <c r="AM64" s="530"/>
    </row>
    <row r="65" spans="1:39" s="222" customFormat="1" ht="10.199999999999999" x14ac:dyDescent="0.2">
      <c r="A65" s="528"/>
      <c r="B65" s="528"/>
      <c r="C65" s="528"/>
      <c r="D65" s="528"/>
      <c r="E65" s="528"/>
      <c r="F65" s="528"/>
      <c r="G65" s="528"/>
      <c r="H65" s="528"/>
      <c r="I65" s="528"/>
      <c r="J65" s="528"/>
      <c r="L65" s="221"/>
      <c r="M65" s="221"/>
      <c r="N65" s="221"/>
      <c r="O65" s="221"/>
      <c r="P65" s="221"/>
      <c r="Q65" s="221"/>
      <c r="R65" s="221"/>
      <c r="S65" s="221"/>
      <c r="T65" s="221"/>
      <c r="U65" s="221"/>
      <c r="V65" s="221"/>
      <c r="W65" s="221"/>
      <c r="X65" s="221"/>
      <c r="Y65" s="221"/>
      <c r="Z65" s="221"/>
      <c r="AA65" s="522"/>
      <c r="AB65" s="523"/>
      <c r="AC65" s="524"/>
      <c r="AD65" s="522"/>
      <c r="AE65" s="523"/>
      <c r="AF65" s="524"/>
      <c r="AG65" s="529"/>
      <c r="AH65" s="529"/>
      <c r="AI65" s="529"/>
      <c r="AJ65" s="529"/>
      <c r="AK65" s="529"/>
      <c r="AL65" s="529"/>
      <c r="AM65" s="530"/>
    </row>
    <row r="66" spans="1:39" s="222" customFormat="1" ht="10.199999999999999" x14ac:dyDescent="0.2">
      <c r="A66" s="528"/>
      <c r="B66" s="528"/>
      <c r="C66" s="528"/>
      <c r="D66" s="528"/>
      <c r="E66" s="528"/>
      <c r="F66" s="528"/>
      <c r="G66" s="528"/>
      <c r="H66" s="528"/>
      <c r="I66" s="528"/>
      <c r="J66" s="528"/>
      <c r="L66" s="221"/>
      <c r="M66" s="221"/>
      <c r="N66" s="221"/>
      <c r="O66" s="221"/>
      <c r="P66" s="221"/>
      <c r="Q66" s="221"/>
      <c r="R66" s="221"/>
      <c r="S66" s="221"/>
      <c r="T66" s="221"/>
      <c r="U66" s="221"/>
      <c r="V66" s="221"/>
      <c r="W66" s="221"/>
      <c r="X66" s="221"/>
      <c r="Y66" s="221"/>
      <c r="Z66" s="221"/>
      <c r="AA66" s="522"/>
      <c r="AB66" s="523"/>
      <c r="AC66" s="524"/>
      <c r="AD66" s="522"/>
      <c r="AE66" s="523"/>
      <c r="AF66" s="524"/>
      <c r="AG66" s="529"/>
      <c r="AH66" s="529"/>
      <c r="AI66" s="529"/>
      <c r="AJ66" s="529"/>
      <c r="AK66" s="529"/>
      <c r="AL66" s="529"/>
      <c r="AM66" s="530"/>
    </row>
    <row r="67" spans="1:39" s="222" customFormat="1" ht="10.199999999999999" x14ac:dyDescent="0.2">
      <c r="A67" s="528"/>
      <c r="B67" s="528"/>
      <c r="C67" s="528"/>
      <c r="D67" s="528"/>
      <c r="E67" s="528"/>
      <c r="F67" s="528"/>
      <c r="G67" s="528"/>
      <c r="H67" s="528"/>
      <c r="I67" s="528"/>
      <c r="J67" s="528"/>
      <c r="L67" s="221"/>
      <c r="M67" s="221"/>
      <c r="N67" s="221"/>
      <c r="O67" s="221"/>
      <c r="P67" s="221"/>
      <c r="Q67" s="221"/>
      <c r="R67" s="221"/>
      <c r="S67" s="221"/>
      <c r="T67" s="221"/>
      <c r="U67" s="221"/>
      <c r="V67" s="221"/>
      <c r="W67" s="221"/>
      <c r="X67" s="221"/>
      <c r="Y67" s="221"/>
      <c r="Z67" s="221"/>
      <c r="AA67" s="522"/>
      <c r="AB67" s="523"/>
      <c r="AC67" s="524"/>
      <c r="AD67" s="522"/>
      <c r="AE67" s="523"/>
      <c r="AF67" s="524"/>
      <c r="AG67" s="529"/>
      <c r="AH67" s="529"/>
      <c r="AI67" s="529"/>
      <c r="AJ67" s="529"/>
      <c r="AK67" s="529"/>
      <c r="AL67" s="529"/>
      <c r="AM67" s="530"/>
    </row>
    <row r="68" spans="1:39" s="222" customFormat="1" ht="10.199999999999999" x14ac:dyDescent="0.2">
      <c r="A68" s="528"/>
      <c r="B68" s="528"/>
      <c r="C68" s="528"/>
      <c r="D68" s="528"/>
      <c r="E68" s="528"/>
      <c r="F68" s="528"/>
      <c r="G68" s="528"/>
      <c r="H68" s="528"/>
      <c r="I68" s="528"/>
      <c r="J68" s="528"/>
      <c r="L68" s="221"/>
      <c r="M68" s="221"/>
      <c r="N68" s="221"/>
      <c r="O68" s="221"/>
      <c r="P68" s="221"/>
      <c r="Q68" s="221"/>
      <c r="R68" s="221"/>
      <c r="S68" s="221"/>
      <c r="T68" s="221"/>
      <c r="U68" s="221"/>
      <c r="V68" s="221"/>
      <c r="W68" s="221"/>
      <c r="X68" s="221"/>
      <c r="Y68" s="221"/>
      <c r="Z68" s="221"/>
      <c r="AA68" s="522"/>
      <c r="AB68" s="523"/>
      <c r="AC68" s="524"/>
      <c r="AD68" s="522"/>
      <c r="AE68" s="523"/>
      <c r="AF68" s="524"/>
      <c r="AG68" s="529"/>
      <c r="AH68" s="529"/>
      <c r="AI68" s="529"/>
      <c r="AJ68" s="529"/>
      <c r="AK68" s="529"/>
      <c r="AL68" s="529"/>
      <c r="AM68" s="530"/>
    </row>
    <row r="69" spans="1:39" s="222" customFormat="1" ht="10.199999999999999" x14ac:dyDescent="0.2">
      <c r="A69" s="528"/>
      <c r="B69" s="528"/>
      <c r="C69" s="528"/>
      <c r="D69" s="528"/>
      <c r="E69" s="528"/>
      <c r="F69" s="528"/>
      <c r="G69" s="528"/>
      <c r="H69" s="528"/>
      <c r="I69" s="528"/>
      <c r="J69" s="528"/>
      <c r="L69" s="221"/>
      <c r="M69" s="221"/>
      <c r="N69" s="221"/>
      <c r="O69" s="221"/>
      <c r="P69" s="221"/>
      <c r="Q69" s="221"/>
      <c r="R69" s="221"/>
      <c r="S69" s="221"/>
      <c r="T69" s="221"/>
      <c r="U69" s="221"/>
      <c r="V69" s="221"/>
      <c r="W69" s="221"/>
      <c r="X69" s="221"/>
      <c r="Y69" s="221"/>
      <c r="Z69" s="221"/>
      <c r="AA69" s="522"/>
      <c r="AB69" s="523"/>
      <c r="AC69" s="524"/>
      <c r="AD69" s="522"/>
      <c r="AE69" s="523"/>
      <c r="AF69" s="524"/>
      <c r="AG69" s="529"/>
      <c r="AH69" s="529"/>
      <c r="AI69" s="529"/>
      <c r="AJ69" s="529"/>
      <c r="AK69" s="529"/>
      <c r="AL69" s="529"/>
      <c r="AM69" s="530"/>
    </row>
    <row r="70" spans="1:39" s="222" customFormat="1" ht="10.199999999999999" x14ac:dyDescent="0.2">
      <c r="A70" s="528"/>
      <c r="B70" s="528"/>
      <c r="C70" s="528"/>
      <c r="D70" s="528"/>
      <c r="E70" s="528"/>
      <c r="F70" s="528"/>
      <c r="G70" s="528"/>
      <c r="H70" s="528"/>
      <c r="I70" s="528"/>
      <c r="J70" s="528"/>
      <c r="L70" s="221"/>
      <c r="M70" s="221"/>
      <c r="N70" s="221"/>
      <c r="O70" s="221"/>
      <c r="P70" s="221"/>
      <c r="Q70" s="221"/>
      <c r="R70" s="221"/>
      <c r="S70" s="221"/>
      <c r="T70" s="221"/>
      <c r="U70" s="221"/>
      <c r="V70" s="221"/>
      <c r="W70" s="221"/>
      <c r="X70" s="221"/>
      <c r="Y70" s="221"/>
      <c r="Z70" s="221"/>
      <c r="AA70" s="522"/>
      <c r="AB70" s="523"/>
      <c r="AC70" s="524"/>
      <c r="AD70" s="522"/>
      <c r="AE70" s="523"/>
      <c r="AF70" s="524"/>
      <c r="AG70" s="529"/>
      <c r="AH70" s="529"/>
      <c r="AI70" s="529"/>
      <c r="AJ70" s="529"/>
      <c r="AK70" s="529"/>
      <c r="AL70" s="529"/>
      <c r="AM70" s="530"/>
    </row>
    <row r="71" spans="1:39" s="222" customFormat="1" ht="10.199999999999999" x14ac:dyDescent="0.2">
      <c r="A71" s="528"/>
      <c r="B71" s="528"/>
      <c r="C71" s="528"/>
      <c r="D71" s="528"/>
      <c r="E71" s="528"/>
      <c r="F71" s="528"/>
      <c r="G71" s="528"/>
      <c r="H71" s="528"/>
      <c r="I71" s="528"/>
      <c r="J71" s="528"/>
      <c r="L71" s="221"/>
      <c r="M71" s="221"/>
      <c r="N71" s="221"/>
      <c r="O71" s="221"/>
      <c r="P71" s="221"/>
      <c r="Q71" s="221"/>
      <c r="R71" s="221"/>
      <c r="S71" s="221"/>
      <c r="T71" s="221"/>
      <c r="U71" s="221"/>
      <c r="V71" s="221"/>
      <c r="W71" s="221"/>
      <c r="X71" s="221"/>
      <c r="Y71" s="221"/>
      <c r="Z71" s="221"/>
      <c r="AA71" s="522"/>
      <c r="AB71" s="523"/>
      <c r="AC71" s="524"/>
      <c r="AD71" s="522"/>
      <c r="AE71" s="523"/>
      <c r="AF71" s="524"/>
      <c r="AG71" s="529"/>
      <c r="AH71" s="529"/>
      <c r="AI71" s="529"/>
      <c r="AJ71" s="529"/>
      <c r="AK71" s="529"/>
      <c r="AL71" s="529"/>
      <c r="AM71" s="530"/>
    </row>
    <row r="72" spans="1:39" s="222" customFormat="1" ht="10.199999999999999" x14ac:dyDescent="0.2">
      <c r="A72" s="528"/>
      <c r="B72" s="528"/>
      <c r="C72" s="528"/>
      <c r="D72" s="528"/>
      <c r="E72" s="528"/>
      <c r="F72" s="528"/>
      <c r="G72" s="528"/>
      <c r="H72" s="528"/>
      <c r="I72" s="528"/>
      <c r="J72" s="528"/>
      <c r="L72" s="221"/>
      <c r="M72" s="221"/>
      <c r="N72" s="221"/>
      <c r="O72" s="221"/>
      <c r="P72" s="221"/>
      <c r="Q72" s="221"/>
      <c r="R72" s="221"/>
      <c r="S72" s="221"/>
      <c r="T72" s="221"/>
      <c r="U72" s="221"/>
      <c r="V72" s="221"/>
      <c r="W72" s="221"/>
      <c r="X72" s="221"/>
      <c r="Y72" s="221"/>
      <c r="Z72" s="221"/>
      <c r="AA72" s="522"/>
      <c r="AB72" s="523"/>
      <c r="AC72" s="524"/>
      <c r="AD72" s="522"/>
      <c r="AE72" s="523"/>
      <c r="AF72" s="524"/>
      <c r="AG72" s="529"/>
      <c r="AH72" s="529"/>
      <c r="AI72" s="529"/>
      <c r="AJ72" s="529"/>
      <c r="AK72" s="529"/>
      <c r="AL72" s="529"/>
      <c r="AM72" s="530"/>
    </row>
    <row r="73" spans="1:39" s="222" customFormat="1" ht="10.199999999999999" x14ac:dyDescent="0.2">
      <c r="A73" s="528"/>
      <c r="B73" s="528"/>
      <c r="C73" s="528"/>
      <c r="D73" s="528"/>
      <c r="E73" s="528"/>
      <c r="F73" s="528"/>
      <c r="G73" s="528"/>
      <c r="H73" s="528"/>
      <c r="I73" s="528"/>
      <c r="J73" s="528"/>
      <c r="L73" s="221"/>
      <c r="M73" s="221"/>
      <c r="N73" s="221"/>
      <c r="O73" s="221"/>
      <c r="P73" s="221"/>
      <c r="Q73" s="221"/>
      <c r="R73" s="221"/>
      <c r="S73" s="221"/>
      <c r="T73" s="221"/>
      <c r="U73" s="221"/>
      <c r="V73" s="221"/>
      <c r="W73" s="221"/>
      <c r="X73" s="221"/>
      <c r="Y73" s="221"/>
      <c r="Z73" s="221"/>
      <c r="AA73" s="522"/>
      <c r="AB73" s="523"/>
      <c r="AC73" s="524"/>
      <c r="AD73" s="522"/>
      <c r="AE73" s="523"/>
      <c r="AF73" s="524"/>
      <c r="AG73" s="529"/>
      <c r="AH73" s="529"/>
      <c r="AI73" s="529"/>
      <c r="AJ73" s="529"/>
      <c r="AK73" s="529"/>
      <c r="AL73" s="529"/>
      <c r="AM73" s="530"/>
    </row>
    <row r="74" spans="1:39" s="222" customFormat="1" ht="10.199999999999999" x14ac:dyDescent="0.2">
      <c r="A74" s="528"/>
      <c r="B74" s="528"/>
      <c r="C74" s="528"/>
      <c r="D74" s="528"/>
      <c r="E74" s="528"/>
      <c r="F74" s="528"/>
      <c r="G74" s="528"/>
      <c r="H74" s="528"/>
      <c r="I74" s="528"/>
      <c r="J74" s="528"/>
      <c r="L74" s="221"/>
      <c r="M74" s="221"/>
      <c r="N74" s="221"/>
      <c r="O74" s="221"/>
      <c r="P74" s="221"/>
      <c r="Q74" s="221"/>
      <c r="R74" s="221"/>
      <c r="S74" s="221"/>
      <c r="T74" s="221"/>
      <c r="U74" s="221"/>
      <c r="V74" s="221"/>
      <c r="W74" s="221"/>
      <c r="X74" s="221"/>
      <c r="Y74" s="221"/>
      <c r="Z74" s="221"/>
      <c r="AA74" s="522"/>
      <c r="AB74" s="523"/>
      <c r="AC74" s="524"/>
      <c r="AD74" s="522"/>
      <c r="AE74" s="523"/>
      <c r="AF74" s="524"/>
      <c r="AG74" s="529"/>
      <c r="AH74" s="529"/>
      <c r="AI74" s="529"/>
      <c r="AJ74" s="529"/>
      <c r="AK74" s="529"/>
      <c r="AL74" s="529"/>
      <c r="AM74" s="530"/>
    </row>
    <row r="75" spans="1:39" s="222" customFormat="1" ht="10.199999999999999" x14ac:dyDescent="0.2">
      <c r="A75" s="528"/>
      <c r="B75" s="528"/>
      <c r="C75" s="528"/>
      <c r="D75" s="528"/>
      <c r="E75" s="528"/>
      <c r="F75" s="528"/>
      <c r="G75" s="528"/>
      <c r="H75" s="528"/>
      <c r="I75" s="528"/>
      <c r="J75" s="528"/>
      <c r="L75" s="221"/>
      <c r="M75" s="221"/>
      <c r="N75" s="221"/>
      <c r="O75" s="221"/>
      <c r="P75" s="221"/>
      <c r="Q75" s="221"/>
      <c r="R75" s="221"/>
      <c r="S75" s="221"/>
      <c r="T75" s="221"/>
      <c r="U75" s="221"/>
      <c r="V75" s="221"/>
      <c r="W75" s="221"/>
      <c r="X75" s="221"/>
      <c r="Y75" s="221"/>
      <c r="Z75" s="221"/>
      <c r="AA75" s="522"/>
      <c r="AB75" s="523"/>
      <c r="AC75" s="524"/>
      <c r="AD75" s="522"/>
      <c r="AE75" s="523"/>
      <c r="AF75" s="524"/>
      <c r="AG75" s="529"/>
      <c r="AH75" s="529"/>
      <c r="AI75" s="529"/>
      <c r="AJ75" s="529"/>
      <c r="AK75" s="529"/>
      <c r="AL75" s="529"/>
      <c r="AM75" s="530"/>
    </row>
    <row r="76" spans="1:39" s="222" customFormat="1" ht="10.199999999999999" x14ac:dyDescent="0.2">
      <c r="A76" s="528"/>
      <c r="B76" s="528"/>
      <c r="C76" s="528"/>
      <c r="D76" s="528"/>
      <c r="E76" s="528"/>
      <c r="F76" s="528"/>
      <c r="G76" s="528"/>
      <c r="H76" s="528"/>
      <c r="I76" s="528"/>
      <c r="J76" s="528"/>
      <c r="L76" s="221"/>
      <c r="M76" s="221"/>
      <c r="N76" s="221"/>
      <c r="O76" s="221"/>
      <c r="P76" s="221"/>
      <c r="Q76" s="221"/>
      <c r="R76" s="221"/>
      <c r="S76" s="221"/>
      <c r="T76" s="221"/>
      <c r="U76" s="221"/>
      <c r="V76" s="221"/>
      <c r="W76" s="221"/>
      <c r="X76" s="221"/>
      <c r="Y76" s="221"/>
      <c r="Z76" s="221"/>
      <c r="AA76" s="522"/>
      <c r="AB76" s="523"/>
      <c r="AC76" s="524"/>
      <c r="AD76" s="522"/>
      <c r="AE76" s="523"/>
      <c r="AF76" s="524"/>
      <c r="AG76" s="529"/>
      <c r="AH76" s="529"/>
      <c r="AI76" s="529"/>
      <c r="AJ76" s="529"/>
      <c r="AK76" s="529"/>
      <c r="AL76" s="529"/>
      <c r="AM76" s="530"/>
    </row>
    <row r="77" spans="1:39" s="222" customFormat="1" ht="10.199999999999999" x14ac:dyDescent="0.2">
      <c r="A77" s="528"/>
      <c r="B77" s="528"/>
      <c r="C77" s="528"/>
      <c r="D77" s="528"/>
      <c r="E77" s="528"/>
      <c r="F77" s="528"/>
      <c r="G77" s="528"/>
      <c r="H77" s="528"/>
      <c r="I77" s="528"/>
      <c r="J77" s="528"/>
      <c r="L77" s="221"/>
      <c r="M77" s="221"/>
      <c r="N77" s="221"/>
      <c r="O77" s="221"/>
      <c r="P77" s="221"/>
      <c r="Q77" s="221"/>
      <c r="R77" s="221"/>
      <c r="S77" s="221"/>
      <c r="T77" s="221"/>
      <c r="U77" s="221"/>
      <c r="V77" s="221"/>
      <c r="W77" s="221"/>
      <c r="X77" s="221"/>
      <c r="Y77" s="221"/>
      <c r="Z77" s="221"/>
      <c r="AA77" s="522"/>
      <c r="AB77" s="523"/>
      <c r="AC77" s="524"/>
      <c r="AD77" s="522"/>
      <c r="AE77" s="523"/>
      <c r="AF77" s="524"/>
      <c r="AG77" s="529"/>
      <c r="AH77" s="529"/>
      <c r="AI77" s="529"/>
      <c r="AJ77" s="529"/>
      <c r="AK77" s="529"/>
      <c r="AL77" s="529"/>
      <c r="AM77" s="530"/>
    </row>
    <row r="78" spans="1:39" s="222" customFormat="1" ht="10.199999999999999" x14ac:dyDescent="0.2">
      <c r="A78" s="528"/>
      <c r="B78" s="528"/>
      <c r="C78" s="528"/>
      <c r="D78" s="528"/>
      <c r="E78" s="528"/>
      <c r="F78" s="528"/>
      <c r="G78" s="528"/>
      <c r="H78" s="528"/>
      <c r="I78" s="528"/>
      <c r="J78" s="528"/>
      <c r="L78" s="221"/>
      <c r="M78" s="221"/>
      <c r="N78" s="221"/>
      <c r="O78" s="221"/>
      <c r="P78" s="221"/>
      <c r="Q78" s="221"/>
      <c r="R78" s="221"/>
      <c r="S78" s="221"/>
      <c r="T78" s="221"/>
      <c r="U78" s="221"/>
      <c r="V78" s="221"/>
      <c r="W78" s="221"/>
      <c r="X78" s="221"/>
      <c r="Y78" s="221"/>
      <c r="Z78" s="221"/>
      <c r="AA78" s="522"/>
      <c r="AB78" s="523"/>
      <c r="AC78" s="524"/>
      <c r="AD78" s="522"/>
      <c r="AE78" s="523"/>
      <c r="AF78" s="524"/>
      <c r="AG78" s="529"/>
      <c r="AH78" s="529"/>
      <c r="AI78" s="529"/>
      <c r="AJ78" s="529"/>
      <c r="AK78" s="529"/>
      <c r="AL78" s="529"/>
      <c r="AM78" s="530"/>
    </row>
    <row r="79" spans="1:39" s="222" customFormat="1" ht="10.8" thickBot="1" x14ac:dyDescent="0.25">
      <c r="A79" s="672"/>
      <c r="B79" s="672"/>
      <c r="C79" s="672"/>
      <c r="D79" s="672"/>
      <c r="E79" s="672"/>
      <c r="F79" s="672"/>
      <c r="G79" s="672"/>
      <c r="H79" s="672"/>
      <c r="I79" s="672"/>
      <c r="J79" s="672"/>
      <c r="L79" s="316"/>
      <c r="M79" s="316"/>
      <c r="N79" s="316"/>
      <c r="O79" s="316"/>
      <c r="P79" s="316"/>
      <c r="Q79" s="316"/>
      <c r="R79" s="316"/>
      <c r="S79" s="316"/>
      <c r="T79" s="316"/>
      <c r="U79" s="316"/>
      <c r="V79" s="316"/>
      <c r="W79" s="316"/>
      <c r="X79" s="316"/>
      <c r="Y79" s="316"/>
      <c r="Z79" s="316"/>
      <c r="AA79" s="525"/>
      <c r="AB79" s="526"/>
      <c r="AC79" s="527"/>
      <c r="AD79" s="525"/>
      <c r="AE79" s="526"/>
      <c r="AF79" s="527"/>
      <c r="AG79" s="682"/>
      <c r="AH79" s="683"/>
      <c r="AI79" s="683"/>
      <c r="AJ79" s="683"/>
      <c r="AK79" s="683"/>
      <c r="AL79" s="683"/>
      <c r="AM79" s="684"/>
    </row>
    <row r="80" spans="1:39" ht="3.75" customHeight="1" x14ac:dyDescent="0.3"/>
    <row r="81" spans="1:39" s="222" customFormat="1" ht="10.199999999999999" x14ac:dyDescent="0.2">
      <c r="A81" s="324">
        <v>1.2</v>
      </c>
      <c r="B81" s="589" t="s">
        <v>857</v>
      </c>
      <c r="C81" s="590"/>
      <c r="D81" s="590"/>
      <c r="E81" s="590"/>
      <c r="F81" s="590"/>
      <c r="G81" s="590"/>
      <c r="H81" s="590"/>
      <c r="I81" s="590"/>
      <c r="J81" s="590"/>
      <c r="K81" s="590"/>
      <c r="L81" s="590"/>
      <c r="M81" s="590"/>
      <c r="N81" s="590"/>
      <c r="O81" s="590"/>
      <c r="P81" s="590"/>
      <c r="Q81" s="590"/>
      <c r="R81" s="590"/>
      <c r="S81" s="590"/>
      <c r="T81" s="590"/>
      <c r="U81" s="590"/>
      <c r="V81" s="590"/>
      <c r="W81" s="590"/>
      <c r="X81" s="590"/>
      <c r="Y81" s="590"/>
      <c r="Z81" s="590"/>
      <c r="AA81" s="590"/>
      <c r="AB81" s="590"/>
      <c r="AC81" s="590"/>
      <c r="AD81" s="590"/>
      <c r="AE81" s="590"/>
      <c r="AF81" s="590"/>
      <c r="AG81" s="590"/>
      <c r="AH81" s="590"/>
      <c r="AI81" s="590"/>
      <c r="AJ81" s="590"/>
      <c r="AK81" s="590"/>
      <c r="AL81" s="590"/>
      <c r="AM81" s="591"/>
    </row>
    <row r="82" spans="1:39" s="222" customFormat="1" ht="3" customHeight="1" x14ac:dyDescent="0.3">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row>
    <row r="83" spans="1:39" s="222" customFormat="1" ht="13.5" customHeight="1" x14ac:dyDescent="0.2">
      <c r="A83" s="650" t="s">
        <v>0</v>
      </c>
      <c r="B83" s="651"/>
      <c r="C83" s="651"/>
      <c r="D83" s="651"/>
      <c r="E83" s="651"/>
      <c r="F83" s="651"/>
      <c r="G83" s="651"/>
      <c r="H83" s="651"/>
      <c r="I83" s="651"/>
      <c r="J83" s="652"/>
      <c r="K83" s="310"/>
      <c r="L83" s="676">
        <v>2022</v>
      </c>
      <c r="M83" s="677"/>
      <c r="N83" s="677"/>
      <c r="O83" s="677"/>
      <c r="P83" s="677"/>
      <c r="Q83" s="677"/>
      <c r="R83" s="679">
        <v>2023</v>
      </c>
      <c r="S83" s="677"/>
      <c r="T83" s="677"/>
      <c r="U83" s="677"/>
      <c r="V83" s="677"/>
      <c r="W83" s="680"/>
      <c r="X83" s="679">
        <v>2024</v>
      </c>
      <c r="Y83" s="677"/>
      <c r="Z83" s="677"/>
      <c r="AA83" s="677"/>
      <c r="AB83" s="677"/>
      <c r="AC83" s="680"/>
      <c r="AD83" s="667" t="s">
        <v>799</v>
      </c>
      <c r="AE83" s="448"/>
      <c r="AF83" s="668"/>
      <c r="AG83" s="667" t="s">
        <v>800</v>
      </c>
      <c r="AH83" s="448"/>
      <c r="AI83" s="668"/>
      <c r="AJ83" s="448" t="s">
        <v>856</v>
      </c>
      <c r="AK83" s="448"/>
      <c r="AL83" s="448"/>
      <c r="AM83" s="557"/>
    </row>
    <row r="84" spans="1:39" s="222" customFormat="1" ht="12" customHeight="1" x14ac:dyDescent="0.2">
      <c r="A84" s="653"/>
      <c r="B84" s="654"/>
      <c r="C84" s="654"/>
      <c r="D84" s="654"/>
      <c r="E84" s="654"/>
      <c r="F84" s="654"/>
      <c r="G84" s="654"/>
      <c r="H84" s="654"/>
      <c r="I84" s="654"/>
      <c r="J84" s="655"/>
      <c r="K84" s="226"/>
      <c r="L84" s="678" t="s">
        <v>797</v>
      </c>
      <c r="M84" s="674"/>
      <c r="N84" s="675"/>
      <c r="O84" s="673" t="s">
        <v>798</v>
      </c>
      <c r="P84" s="674"/>
      <c r="Q84" s="675"/>
      <c r="R84" s="673" t="s">
        <v>797</v>
      </c>
      <c r="S84" s="674"/>
      <c r="T84" s="675"/>
      <c r="U84" s="673" t="s">
        <v>798</v>
      </c>
      <c r="V84" s="674"/>
      <c r="W84" s="675"/>
      <c r="X84" s="673" t="s">
        <v>797</v>
      </c>
      <c r="Y84" s="674"/>
      <c r="Z84" s="675"/>
      <c r="AA84" s="673" t="s">
        <v>798</v>
      </c>
      <c r="AB84" s="674"/>
      <c r="AC84" s="675"/>
      <c r="AD84" s="669"/>
      <c r="AE84" s="450"/>
      <c r="AF84" s="670"/>
      <c r="AG84" s="669"/>
      <c r="AH84" s="450"/>
      <c r="AI84" s="670"/>
      <c r="AJ84" s="450"/>
      <c r="AK84" s="450"/>
      <c r="AL84" s="450"/>
      <c r="AM84" s="671"/>
    </row>
    <row r="85" spans="1:39" s="222" customFormat="1" ht="10.199999999999999" x14ac:dyDescent="0.2">
      <c r="A85" s="528"/>
      <c r="B85" s="528"/>
      <c r="C85" s="528"/>
      <c r="D85" s="528"/>
      <c r="E85" s="528"/>
      <c r="F85" s="528"/>
      <c r="G85" s="528"/>
      <c r="H85" s="528"/>
      <c r="I85" s="528"/>
      <c r="J85" s="528"/>
      <c r="L85" s="522"/>
      <c r="M85" s="523"/>
      <c r="N85" s="524"/>
      <c r="O85" s="522"/>
      <c r="P85" s="523"/>
      <c r="Q85" s="524"/>
      <c r="R85" s="522"/>
      <c r="S85" s="523"/>
      <c r="T85" s="524"/>
      <c r="U85" s="522"/>
      <c r="V85" s="523"/>
      <c r="W85" s="524"/>
      <c r="X85" s="522"/>
      <c r="Y85" s="523"/>
      <c r="Z85" s="524"/>
      <c r="AA85" s="522"/>
      <c r="AB85" s="523"/>
      <c r="AC85" s="524"/>
      <c r="AD85" s="522"/>
      <c r="AE85" s="523"/>
      <c r="AF85" s="524"/>
      <c r="AG85" s="522"/>
      <c r="AH85" s="523"/>
      <c r="AI85" s="524"/>
      <c r="AJ85" s="522"/>
      <c r="AK85" s="523"/>
      <c r="AL85" s="523"/>
      <c r="AM85" s="524"/>
    </row>
    <row r="86" spans="1:39" s="222" customFormat="1" ht="10.199999999999999" x14ac:dyDescent="0.2">
      <c r="A86" s="528"/>
      <c r="B86" s="528"/>
      <c r="C86" s="528"/>
      <c r="D86" s="528"/>
      <c r="E86" s="528"/>
      <c r="F86" s="528"/>
      <c r="G86" s="528"/>
      <c r="H86" s="528"/>
      <c r="I86" s="528"/>
      <c r="J86" s="528"/>
      <c r="L86" s="522"/>
      <c r="M86" s="523"/>
      <c r="N86" s="524"/>
      <c r="O86" s="522"/>
      <c r="P86" s="523"/>
      <c r="Q86" s="524"/>
      <c r="R86" s="522"/>
      <c r="S86" s="523"/>
      <c r="T86" s="524"/>
      <c r="U86" s="522"/>
      <c r="V86" s="523"/>
      <c r="W86" s="524"/>
      <c r="X86" s="522"/>
      <c r="Y86" s="523"/>
      <c r="Z86" s="524"/>
      <c r="AA86" s="522"/>
      <c r="AB86" s="523"/>
      <c r="AC86" s="524"/>
      <c r="AD86" s="522"/>
      <c r="AE86" s="523"/>
      <c r="AF86" s="524"/>
      <c r="AG86" s="522"/>
      <c r="AH86" s="523"/>
      <c r="AI86" s="524"/>
      <c r="AJ86" s="522"/>
      <c r="AK86" s="523"/>
      <c r="AL86" s="523"/>
      <c r="AM86" s="524"/>
    </row>
    <row r="87" spans="1:39" s="222" customFormat="1" ht="10.199999999999999" x14ac:dyDescent="0.2">
      <c r="A87" s="528"/>
      <c r="B87" s="528"/>
      <c r="C87" s="528"/>
      <c r="D87" s="528"/>
      <c r="E87" s="528"/>
      <c r="F87" s="528"/>
      <c r="G87" s="528"/>
      <c r="H87" s="528"/>
      <c r="I87" s="528"/>
      <c r="J87" s="528"/>
      <c r="L87" s="522"/>
      <c r="M87" s="523"/>
      <c r="N87" s="524"/>
      <c r="O87" s="522"/>
      <c r="P87" s="523"/>
      <c r="Q87" s="524"/>
      <c r="R87" s="522"/>
      <c r="S87" s="523"/>
      <c r="T87" s="524"/>
      <c r="U87" s="522"/>
      <c r="V87" s="523"/>
      <c r="W87" s="524"/>
      <c r="X87" s="522"/>
      <c r="Y87" s="523"/>
      <c r="Z87" s="524"/>
      <c r="AA87" s="522"/>
      <c r="AB87" s="523"/>
      <c r="AC87" s="524"/>
      <c r="AD87" s="522"/>
      <c r="AE87" s="523"/>
      <c r="AF87" s="524"/>
      <c r="AG87" s="522"/>
      <c r="AH87" s="523"/>
      <c r="AI87" s="524"/>
      <c r="AJ87" s="522"/>
      <c r="AK87" s="523"/>
      <c r="AL87" s="523"/>
      <c r="AM87" s="524"/>
    </row>
    <row r="88" spans="1:39" s="222" customFormat="1" ht="10.199999999999999" x14ac:dyDescent="0.2">
      <c r="A88" s="528"/>
      <c r="B88" s="528"/>
      <c r="C88" s="528"/>
      <c r="D88" s="528"/>
      <c r="E88" s="528"/>
      <c r="F88" s="528"/>
      <c r="G88" s="528"/>
      <c r="H88" s="528"/>
      <c r="I88" s="528"/>
      <c r="J88" s="528"/>
      <c r="L88" s="522"/>
      <c r="M88" s="523"/>
      <c r="N88" s="524"/>
      <c r="O88" s="522"/>
      <c r="P88" s="523"/>
      <c r="Q88" s="524"/>
      <c r="R88" s="522"/>
      <c r="S88" s="523"/>
      <c r="T88" s="524"/>
      <c r="U88" s="522"/>
      <c r="V88" s="523"/>
      <c r="W88" s="524"/>
      <c r="X88" s="522"/>
      <c r="Y88" s="523"/>
      <c r="Z88" s="524"/>
      <c r="AA88" s="522"/>
      <c r="AB88" s="523"/>
      <c r="AC88" s="524"/>
      <c r="AD88" s="522"/>
      <c r="AE88" s="523"/>
      <c r="AF88" s="524"/>
      <c r="AG88" s="522"/>
      <c r="AH88" s="523"/>
      <c r="AI88" s="524"/>
      <c r="AJ88" s="522"/>
      <c r="AK88" s="523"/>
      <c r="AL88" s="523"/>
      <c r="AM88" s="524"/>
    </row>
    <row r="89" spans="1:39" s="222" customFormat="1" ht="10.199999999999999" x14ac:dyDescent="0.2">
      <c r="A89" s="528"/>
      <c r="B89" s="528"/>
      <c r="C89" s="528"/>
      <c r="D89" s="528"/>
      <c r="E89" s="528"/>
      <c r="F89" s="528"/>
      <c r="G89" s="528"/>
      <c r="H89" s="528"/>
      <c r="I89" s="528"/>
      <c r="J89" s="528"/>
      <c r="L89" s="522"/>
      <c r="M89" s="523"/>
      <c r="N89" s="524"/>
      <c r="O89" s="522"/>
      <c r="P89" s="523"/>
      <c r="Q89" s="524"/>
      <c r="R89" s="522"/>
      <c r="S89" s="523"/>
      <c r="T89" s="524"/>
      <c r="U89" s="522"/>
      <c r="V89" s="523"/>
      <c r="W89" s="524"/>
      <c r="X89" s="522"/>
      <c r="Y89" s="523"/>
      <c r="Z89" s="524"/>
      <c r="AA89" s="522"/>
      <c r="AB89" s="523"/>
      <c r="AC89" s="524"/>
      <c r="AD89" s="522"/>
      <c r="AE89" s="523"/>
      <c r="AF89" s="524"/>
      <c r="AG89" s="522"/>
      <c r="AH89" s="523"/>
      <c r="AI89" s="524"/>
      <c r="AJ89" s="522"/>
      <c r="AK89" s="523"/>
      <c r="AL89" s="523"/>
      <c r="AM89" s="524"/>
    </row>
    <row r="90" spans="1:39" s="222" customFormat="1" ht="10.199999999999999" x14ac:dyDescent="0.2">
      <c r="A90" s="528"/>
      <c r="B90" s="528"/>
      <c r="C90" s="528"/>
      <c r="D90" s="528"/>
      <c r="E90" s="528"/>
      <c r="F90" s="528"/>
      <c r="G90" s="528"/>
      <c r="H90" s="528"/>
      <c r="I90" s="528"/>
      <c r="J90" s="528"/>
      <c r="L90" s="522"/>
      <c r="M90" s="523"/>
      <c r="N90" s="524"/>
      <c r="O90" s="522"/>
      <c r="P90" s="523"/>
      <c r="Q90" s="524"/>
      <c r="R90" s="522"/>
      <c r="S90" s="523"/>
      <c r="T90" s="524"/>
      <c r="U90" s="522"/>
      <c r="V90" s="523"/>
      <c r="W90" s="524"/>
      <c r="X90" s="522"/>
      <c r="Y90" s="523"/>
      <c r="Z90" s="524"/>
      <c r="AA90" s="522"/>
      <c r="AB90" s="523"/>
      <c r="AC90" s="524"/>
      <c r="AD90" s="522"/>
      <c r="AE90" s="523"/>
      <c r="AF90" s="524"/>
      <c r="AG90" s="522"/>
      <c r="AH90" s="523"/>
      <c r="AI90" s="524"/>
      <c r="AJ90" s="522"/>
      <c r="AK90" s="523"/>
      <c r="AL90" s="523"/>
      <c r="AM90" s="524"/>
    </row>
    <row r="91" spans="1:39" s="222" customFormat="1" ht="10.199999999999999" x14ac:dyDescent="0.2">
      <c r="A91" s="528"/>
      <c r="B91" s="528"/>
      <c r="C91" s="528"/>
      <c r="D91" s="528"/>
      <c r="E91" s="528"/>
      <c r="F91" s="528"/>
      <c r="G91" s="528"/>
      <c r="H91" s="528"/>
      <c r="I91" s="528"/>
      <c r="J91" s="528"/>
      <c r="L91" s="522"/>
      <c r="M91" s="523"/>
      <c r="N91" s="524"/>
      <c r="O91" s="522"/>
      <c r="P91" s="523"/>
      <c r="Q91" s="524"/>
      <c r="R91" s="522"/>
      <c r="S91" s="523"/>
      <c r="T91" s="524"/>
      <c r="U91" s="522"/>
      <c r="V91" s="523"/>
      <c r="W91" s="524"/>
      <c r="X91" s="522"/>
      <c r="Y91" s="523"/>
      <c r="Z91" s="524"/>
      <c r="AA91" s="522"/>
      <c r="AB91" s="523"/>
      <c r="AC91" s="524"/>
      <c r="AD91" s="522"/>
      <c r="AE91" s="523"/>
      <c r="AF91" s="524"/>
      <c r="AG91" s="522"/>
      <c r="AH91" s="523"/>
      <c r="AI91" s="524"/>
      <c r="AJ91" s="522"/>
      <c r="AK91" s="523"/>
      <c r="AL91" s="523"/>
      <c r="AM91" s="524"/>
    </row>
    <row r="92" spans="1:39" s="222" customFormat="1" ht="11.4" customHeight="1" x14ac:dyDescent="0.2">
      <c r="A92" s="528"/>
      <c r="B92" s="528"/>
      <c r="C92" s="528"/>
      <c r="D92" s="528"/>
      <c r="E92" s="528"/>
      <c r="F92" s="528"/>
      <c r="G92" s="528"/>
      <c r="H92" s="528"/>
      <c r="I92" s="528"/>
      <c r="J92" s="528"/>
      <c r="L92" s="522"/>
      <c r="M92" s="523"/>
      <c r="N92" s="524"/>
      <c r="O92" s="522"/>
      <c r="P92" s="523"/>
      <c r="Q92" s="524"/>
      <c r="R92" s="522"/>
      <c r="S92" s="523"/>
      <c r="T92" s="524"/>
      <c r="U92" s="522"/>
      <c r="V92" s="523"/>
      <c r="W92" s="524"/>
      <c r="X92" s="522"/>
      <c r="Y92" s="523"/>
      <c r="Z92" s="524"/>
      <c r="AA92" s="522"/>
      <c r="AB92" s="523"/>
      <c r="AC92" s="524"/>
      <c r="AD92" s="522"/>
      <c r="AE92" s="523"/>
      <c r="AF92" s="524"/>
      <c r="AG92" s="522"/>
      <c r="AH92" s="523"/>
      <c r="AI92" s="524"/>
      <c r="AJ92" s="522"/>
      <c r="AK92" s="523"/>
      <c r="AL92" s="523"/>
      <c r="AM92" s="524"/>
    </row>
    <row r="93" spans="1:39" s="222" customFormat="1" ht="11.4" customHeight="1" x14ac:dyDescent="0.2">
      <c r="A93" s="528"/>
      <c r="B93" s="528"/>
      <c r="C93" s="528"/>
      <c r="D93" s="528"/>
      <c r="E93" s="528"/>
      <c r="F93" s="528"/>
      <c r="G93" s="528"/>
      <c r="H93" s="528"/>
      <c r="I93" s="528"/>
      <c r="J93" s="528"/>
      <c r="L93" s="522"/>
      <c r="M93" s="523"/>
      <c r="N93" s="524"/>
      <c r="O93" s="522"/>
      <c r="P93" s="523"/>
      <c r="Q93" s="524"/>
      <c r="R93" s="522"/>
      <c r="S93" s="523"/>
      <c r="T93" s="524"/>
      <c r="U93" s="522"/>
      <c r="V93" s="523"/>
      <c r="W93" s="524"/>
      <c r="X93" s="522"/>
      <c r="Y93" s="523"/>
      <c r="Z93" s="524"/>
      <c r="AA93" s="522"/>
      <c r="AB93" s="523"/>
      <c r="AC93" s="524"/>
      <c r="AD93" s="522"/>
      <c r="AE93" s="523"/>
      <c r="AF93" s="524"/>
      <c r="AG93" s="522"/>
      <c r="AH93" s="523"/>
      <c r="AI93" s="524"/>
      <c r="AJ93" s="522"/>
      <c r="AK93" s="523"/>
      <c r="AL93" s="523"/>
      <c r="AM93" s="524"/>
    </row>
    <row r="94" spans="1:39" s="222" customFormat="1" ht="11.4" customHeight="1" x14ac:dyDescent="0.2">
      <c r="A94" s="528"/>
      <c r="B94" s="528"/>
      <c r="C94" s="528"/>
      <c r="D94" s="528"/>
      <c r="E94" s="528"/>
      <c r="F94" s="528"/>
      <c r="G94" s="528"/>
      <c r="H94" s="528"/>
      <c r="I94" s="528"/>
      <c r="J94" s="528"/>
      <c r="L94" s="522"/>
      <c r="M94" s="523"/>
      <c r="N94" s="524"/>
      <c r="O94" s="522"/>
      <c r="P94" s="523"/>
      <c r="Q94" s="524"/>
      <c r="R94" s="522"/>
      <c r="S94" s="523"/>
      <c r="T94" s="524"/>
      <c r="U94" s="522"/>
      <c r="V94" s="523"/>
      <c r="W94" s="524"/>
      <c r="X94" s="522"/>
      <c r="Y94" s="523"/>
      <c r="Z94" s="524"/>
      <c r="AA94" s="522"/>
      <c r="AB94" s="523"/>
      <c r="AC94" s="524"/>
      <c r="AD94" s="522"/>
      <c r="AE94" s="523"/>
      <c r="AF94" s="524"/>
      <c r="AG94" s="522"/>
      <c r="AH94" s="523"/>
      <c r="AI94" s="524"/>
      <c r="AJ94" s="522"/>
      <c r="AK94" s="523"/>
      <c r="AL94" s="523"/>
      <c r="AM94" s="524"/>
    </row>
    <row r="95" spans="1:39" s="222" customFormat="1" ht="11.4" customHeight="1" x14ac:dyDescent="0.2">
      <c r="A95" s="528"/>
      <c r="B95" s="528"/>
      <c r="C95" s="528"/>
      <c r="D95" s="528"/>
      <c r="E95" s="528"/>
      <c r="F95" s="528"/>
      <c r="G95" s="528"/>
      <c r="H95" s="528"/>
      <c r="I95" s="528"/>
      <c r="J95" s="528"/>
      <c r="L95" s="522"/>
      <c r="M95" s="523"/>
      <c r="N95" s="524"/>
      <c r="O95" s="522"/>
      <c r="P95" s="523"/>
      <c r="Q95" s="524"/>
      <c r="R95" s="522"/>
      <c r="S95" s="523"/>
      <c r="T95" s="524"/>
      <c r="U95" s="522"/>
      <c r="V95" s="523"/>
      <c r="W95" s="524"/>
      <c r="X95" s="522"/>
      <c r="Y95" s="523"/>
      <c r="Z95" s="524"/>
      <c r="AA95" s="522"/>
      <c r="AB95" s="523"/>
      <c r="AC95" s="524"/>
      <c r="AD95" s="522"/>
      <c r="AE95" s="523"/>
      <c r="AF95" s="524"/>
      <c r="AG95" s="522"/>
      <c r="AH95" s="523"/>
      <c r="AI95" s="524"/>
      <c r="AJ95" s="522"/>
      <c r="AK95" s="523"/>
      <c r="AL95" s="523"/>
      <c r="AM95" s="524"/>
    </row>
    <row r="96" spans="1:39" s="222" customFormat="1" ht="11.4" customHeight="1" x14ac:dyDescent="0.2">
      <c r="A96" s="528"/>
      <c r="B96" s="528"/>
      <c r="C96" s="528"/>
      <c r="D96" s="528"/>
      <c r="E96" s="528"/>
      <c r="F96" s="528"/>
      <c r="G96" s="528"/>
      <c r="H96" s="528"/>
      <c r="I96" s="528"/>
      <c r="J96" s="528"/>
      <c r="L96" s="522"/>
      <c r="M96" s="523"/>
      <c r="N96" s="524"/>
      <c r="O96" s="522"/>
      <c r="P96" s="523"/>
      <c r="Q96" s="524"/>
      <c r="R96" s="522"/>
      <c r="S96" s="523"/>
      <c r="T96" s="524"/>
      <c r="U96" s="522"/>
      <c r="V96" s="523"/>
      <c r="W96" s="524"/>
      <c r="X96" s="522"/>
      <c r="Y96" s="523"/>
      <c r="Z96" s="524"/>
      <c r="AA96" s="522"/>
      <c r="AB96" s="523"/>
      <c r="AC96" s="524"/>
      <c r="AD96" s="522"/>
      <c r="AE96" s="523"/>
      <c r="AF96" s="524"/>
      <c r="AG96" s="522"/>
      <c r="AH96" s="523"/>
      <c r="AI96" s="524"/>
      <c r="AJ96" s="522"/>
      <c r="AK96" s="523"/>
      <c r="AL96" s="523"/>
      <c r="AM96" s="524"/>
    </row>
    <row r="97" spans="1:39" s="222" customFormat="1" ht="11.4" customHeight="1" x14ac:dyDescent="0.2">
      <c r="A97" s="528"/>
      <c r="B97" s="528"/>
      <c r="C97" s="528"/>
      <c r="D97" s="528"/>
      <c r="E97" s="528"/>
      <c r="F97" s="528"/>
      <c r="G97" s="528"/>
      <c r="H97" s="528"/>
      <c r="I97" s="528"/>
      <c r="J97" s="528"/>
      <c r="L97" s="522"/>
      <c r="M97" s="523"/>
      <c r="N97" s="524"/>
      <c r="O97" s="522"/>
      <c r="P97" s="523"/>
      <c r="Q97" s="524"/>
      <c r="R97" s="522"/>
      <c r="S97" s="523"/>
      <c r="T97" s="524"/>
      <c r="U97" s="522"/>
      <c r="V97" s="523"/>
      <c r="W97" s="524"/>
      <c r="X97" s="522"/>
      <c r="Y97" s="523"/>
      <c r="Z97" s="524"/>
      <c r="AA97" s="522"/>
      <c r="AB97" s="523"/>
      <c r="AC97" s="524"/>
      <c r="AD97" s="522"/>
      <c r="AE97" s="523"/>
      <c r="AF97" s="524"/>
      <c r="AG97" s="522"/>
      <c r="AH97" s="523"/>
      <c r="AI97" s="524"/>
      <c r="AJ97" s="522"/>
      <c r="AK97" s="523"/>
      <c r="AL97" s="523"/>
      <c r="AM97" s="524"/>
    </row>
    <row r="98" spans="1:39" s="222" customFormat="1" ht="11.4" customHeight="1" x14ac:dyDescent="0.2">
      <c r="A98" s="528"/>
      <c r="B98" s="528"/>
      <c r="C98" s="528"/>
      <c r="D98" s="528"/>
      <c r="E98" s="528"/>
      <c r="F98" s="528"/>
      <c r="G98" s="528"/>
      <c r="H98" s="528"/>
      <c r="I98" s="528"/>
      <c r="J98" s="528"/>
      <c r="L98" s="522"/>
      <c r="M98" s="523"/>
      <c r="N98" s="524"/>
      <c r="O98" s="522"/>
      <c r="P98" s="523"/>
      <c r="Q98" s="524"/>
      <c r="R98" s="522"/>
      <c r="S98" s="523"/>
      <c r="T98" s="524"/>
      <c r="U98" s="522"/>
      <c r="V98" s="523"/>
      <c r="W98" s="524"/>
      <c r="X98" s="522"/>
      <c r="Y98" s="523"/>
      <c r="Z98" s="524"/>
      <c r="AA98" s="522"/>
      <c r="AB98" s="523"/>
      <c r="AC98" s="524"/>
      <c r="AD98" s="522"/>
      <c r="AE98" s="523"/>
      <c r="AF98" s="524"/>
      <c r="AG98" s="522"/>
      <c r="AH98" s="523"/>
      <c r="AI98" s="524"/>
      <c r="AJ98" s="522"/>
      <c r="AK98" s="523"/>
      <c r="AL98" s="523"/>
      <c r="AM98" s="524"/>
    </row>
    <row r="99" spans="1:39" ht="11.4" customHeight="1" x14ac:dyDescent="0.3">
      <c r="A99" s="528"/>
      <c r="B99" s="528"/>
      <c r="C99" s="528"/>
      <c r="D99" s="528"/>
      <c r="E99" s="528"/>
      <c r="F99" s="528"/>
      <c r="G99" s="528"/>
      <c r="H99" s="528"/>
      <c r="I99" s="528"/>
      <c r="J99" s="528"/>
      <c r="K99" s="222"/>
      <c r="L99" s="522"/>
      <c r="M99" s="523"/>
      <c r="N99" s="524"/>
      <c r="O99" s="522"/>
      <c r="P99" s="523"/>
      <c r="Q99" s="524"/>
      <c r="R99" s="522"/>
      <c r="S99" s="523"/>
      <c r="T99" s="524"/>
      <c r="U99" s="522"/>
      <c r="V99" s="523"/>
      <c r="W99" s="524"/>
      <c r="X99" s="522"/>
      <c r="Y99" s="523"/>
      <c r="Z99" s="524"/>
      <c r="AA99" s="522"/>
      <c r="AB99" s="523"/>
      <c r="AC99" s="524"/>
      <c r="AD99" s="522"/>
      <c r="AE99" s="523"/>
      <c r="AF99" s="524"/>
      <c r="AG99" s="522"/>
      <c r="AH99" s="523"/>
      <c r="AI99" s="524"/>
      <c r="AJ99" s="522"/>
      <c r="AK99" s="523"/>
      <c r="AL99" s="523"/>
      <c r="AM99" s="524"/>
    </row>
    <row r="100" spans="1:39" ht="11.4" customHeight="1" x14ac:dyDescent="0.3">
      <c r="A100" s="528"/>
      <c r="B100" s="528"/>
      <c r="C100" s="528"/>
      <c r="D100" s="528"/>
      <c r="E100" s="528"/>
      <c r="F100" s="528"/>
      <c r="G100" s="528"/>
      <c r="H100" s="528"/>
      <c r="I100" s="528"/>
      <c r="J100" s="528"/>
      <c r="K100" s="222"/>
      <c r="L100" s="522"/>
      <c r="M100" s="523"/>
      <c r="N100" s="524"/>
      <c r="O100" s="522"/>
      <c r="P100" s="523"/>
      <c r="Q100" s="524"/>
      <c r="R100" s="522"/>
      <c r="S100" s="523"/>
      <c r="T100" s="524"/>
      <c r="U100" s="522"/>
      <c r="V100" s="523"/>
      <c r="W100" s="524"/>
      <c r="X100" s="522"/>
      <c r="Y100" s="523"/>
      <c r="Z100" s="524"/>
      <c r="AA100" s="522"/>
      <c r="AB100" s="523"/>
      <c r="AC100" s="524"/>
      <c r="AD100" s="522"/>
      <c r="AE100" s="523"/>
      <c r="AF100" s="524"/>
      <c r="AG100" s="522"/>
      <c r="AH100" s="523"/>
      <c r="AI100" s="524"/>
      <c r="AJ100" s="522"/>
      <c r="AK100" s="523"/>
      <c r="AL100" s="523"/>
      <c r="AM100" s="524"/>
    </row>
    <row r="101" spans="1:39" ht="11.4" customHeight="1" x14ac:dyDescent="0.3">
      <c r="A101" s="528"/>
      <c r="B101" s="528"/>
      <c r="C101" s="528"/>
      <c r="D101" s="528"/>
      <c r="E101" s="528"/>
      <c r="F101" s="528"/>
      <c r="G101" s="528"/>
      <c r="H101" s="528"/>
      <c r="I101" s="528"/>
      <c r="J101" s="528"/>
      <c r="K101" s="222"/>
      <c r="L101" s="522"/>
      <c r="M101" s="523"/>
      <c r="N101" s="524"/>
      <c r="O101" s="522"/>
      <c r="P101" s="523"/>
      <c r="Q101" s="524"/>
      <c r="R101" s="522"/>
      <c r="S101" s="523"/>
      <c r="T101" s="524"/>
      <c r="U101" s="522"/>
      <c r="V101" s="523"/>
      <c r="W101" s="524"/>
      <c r="X101" s="522"/>
      <c r="Y101" s="523"/>
      <c r="Z101" s="524"/>
      <c r="AA101" s="522"/>
      <c r="AB101" s="523"/>
      <c r="AC101" s="524"/>
      <c r="AD101" s="522"/>
      <c r="AE101" s="523"/>
      <c r="AF101" s="524"/>
      <c r="AG101" s="522"/>
      <c r="AH101" s="523"/>
      <c r="AI101" s="524"/>
      <c r="AJ101" s="522"/>
      <c r="AK101" s="523"/>
      <c r="AL101" s="523"/>
      <c r="AM101" s="524"/>
    </row>
    <row r="102" spans="1:39" ht="11.4" customHeight="1" x14ac:dyDescent="0.3">
      <c r="A102" s="528"/>
      <c r="B102" s="528"/>
      <c r="C102" s="528"/>
      <c r="D102" s="528"/>
      <c r="E102" s="528"/>
      <c r="F102" s="528"/>
      <c r="G102" s="528"/>
      <c r="H102" s="528"/>
      <c r="I102" s="528"/>
      <c r="J102" s="528"/>
      <c r="K102" s="222"/>
      <c r="L102" s="522"/>
      <c r="M102" s="523"/>
      <c r="N102" s="524"/>
      <c r="O102" s="522"/>
      <c r="P102" s="523"/>
      <c r="Q102" s="524"/>
      <c r="R102" s="522"/>
      <c r="S102" s="523"/>
      <c r="T102" s="524"/>
      <c r="U102" s="522"/>
      <c r="V102" s="523"/>
      <c r="W102" s="524"/>
      <c r="X102" s="522"/>
      <c r="Y102" s="523"/>
      <c r="Z102" s="524"/>
      <c r="AA102" s="522"/>
      <c r="AB102" s="523"/>
      <c r="AC102" s="524"/>
      <c r="AD102" s="522"/>
      <c r="AE102" s="523"/>
      <c r="AF102" s="524"/>
      <c r="AG102" s="522"/>
      <c r="AH102" s="523"/>
      <c r="AI102" s="524"/>
      <c r="AJ102" s="522"/>
      <c r="AK102" s="523"/>
      <c r="AL102" s="523"/>
      <c r="AM102" s="524"/>
    </row>
    <row r="103" spans="1:39" ht="11.4" customHeight="1" x14ac:dyDescent="0.3">
      <c r="A103" s="528"/>
      <c r="B103" s="528"/>
      <c r="C103" s="528"/>
      <c r="D103" s="528"/>
      <c r="E103" s="528"/>
      <c r="F103" s="528"/>
      <c r="G103" s="528"/>
      <c r="H103" s="528"/>
      <c r="I103" s="528"/>
      <c r="J103" s="528"/>
      <c r="K103" s="222"/>
      <c r="L103" s="522"/>
      <c r="M103" s="523"/>
      <c r="N103" s="524"/>
      <c r="O103" s="522"/>
      <c r="P103" s="523"/>
      <c r="Q103" s="524"/>
      <c r="R103" s="522"/>
      <c r="S103" s="523"/>
      <c r="T103" s="524"/>
      <c r="U103" s="522"/>
      <c r="V103" s="523"/>
      <c r="W103" s="524"/>
      <c r="X103" s="522"/>
      <c r="Y103" s="523"/>
      <c r="Z103" s="524"/>
      <c r="AA103" s="522"/>
      <c r="AB103" s="523"/>
      <c r="AC103" s="524"/>
      <c r="AD103" s="522"/>
      <c r="AE103" s="523"/>
      <c r="AF103" s="524"/>
      <c r="AG103" s="522"/>
      <c r="AH103" s="523"/>
      <c r="AI103" s="524"/>
      <c r="AJ103" s="522"/>
      <c r="AK103" s="523"/>
      <c r="AL103" s="523"/>
      <c r="AM103" s="524"/>
    </row>
    <row r="104" spans="1:39" ht="11.4" customHeight="1" x14ac:dyDescent="0.3">
      <c r="A104" s="528"/>
      <c r="B104" s="528"/>
      <c r="C104" s="528"/>
      <c r="D104" s="528"/>
      <c r="E104" s="528"/>
      <c r="F104" s="528"/>
      <c r="G104" s="528"/>
      <c r="H104" s="528"/>
      <c r="I104" s="528"/>
      <c r="J104" s="528"/>
      <c r="K104" s="222"/>
      <c r="L104" s="522"/>
      <c r="M104" s="523"/>
      <c r="N104" s="524"/>
      <c r="O104" s="522"/>
      <c r="P104" s="523"/>
      <c r="Q104" s="524"/>
      <c r="R104" s="522"/>
      <c r="S104" s="523"/>
      <c r="T104" s="524"/>
      <c r="U104" s="522"/>
      <c r="V104" s="523"/>
      <c r="W104" s="524"/>
      <c r="X104" s="522"/>
      <c r="Y104" s="523"/>
      <c r="Z104" s="524"/>
      <c r="AA104" s="522"/>
      <c r="AB104" s="523"/>
      <c r="AC104" s="524"/>
      <c r="AD104" s="522"/>
      <c r="AE104" s="523"/>
      <c r="AF104" s="524"/>
      <c r="AG104" s="522"/>
      <c r="AH104" s="523"/>
      <c r="AI104" s="524"/>
      <c r="AJ104" s="522"/>
      <c r="AK104" s="523"/>
      <c r="AL104" s="523"/>
      <c r="AM104" s="524"/>
    </row>
    <row r="105" spans="1:39" ht="11.4" customHeight="1" x14ac:dyDescent="0.3">
      <c r="A105" s="528"/>
      <c r="B105" s="528"/>
      <c r="C105" s="528"/>
      <c r="D105" s="528"/>
      <c r="E105" s="528"/>
      <c r="F105" s="528"/>
      <c r="G105" s="528"/>
      <c r="H105" s="528"/>
      <c r="I105" s="528"/>
      <c r="J105" s="528"/>
      <c r="K105" s="222"/>
      <c r="L105" s="522"/>
      <c r="M105" s="523"/>
      <c r="N105" s="524"/>
      <c r="O105" s="522"/>
      <c r="P105" s="523"/>
      <c r="Q105" s="524"/>
      <c r="R105" s="522"/>
      <c r="S105" s="523"/>
      <c r="T105" s="524"/>
      <c r="U105" s="522"/>
      <c r="V105" s="523"/>
      <c r="W105" s="524"/>
      <c r="X105" s="522"/>
      <c r="Y105" s="523"/>
      <c r="Z105" s="524"/>
      <c r="AA105" s="522"/>
      <c r="AB105" s="523"/>
      <c r="AC105" s="524"/>
      <c r="AD105" s="522"/>
      <c r="AE105" s="523"/>
      <c r="AF105" s="524"/>
      <c r="AG105" s="522"/>
      <c r="AH105" s="523"/>
      <c r="AI105" s="524"/>
      <c r="AJ105" s="522"/>
      <c r="AK105" s="523"/>
      <c r="AL105" s="523"/>
      <c r="AM105" s="524"/>
    </row>
    <row r="106" spans="1:39" ht="11.4" customHeight="1" x14ac:dyDescent="0.3">
      <c r="A106" s="528"/>
      <c r="B106" s="528"/>
      <c r="C106" s="528"/>
      <c r="D106" s="528"/>
      <c r="E106" s="528"/>
      <c r="F106" s="528"/>
      <c r="G106" s="528"/>
      <c r="H106" s="528"/>
      <c r="I106" s="528"/>
      <c r="J106" s="528"/>
      <c r="K106" s="222"/>
      <c r="L106" s="522"/>
      <c r="M106" s="523"/>
      <c r="N106" s="524"/>
      <c r="O106" s="522"/>
      <c r="P106" s="523"/>
      <c r="Q106" s="524"/>
      <c r="R106" s="522"/>
      <c r="S106" s="523"/>
      <c r="T106" s="524"/>
      <c r="U106" s="522"/>
      <c r="V106" s="523"/>
      <c r="W106" s="524"/>
      <c r="X106" s="522"/>
      <c r="Y106" s="523"/>
      <c r="Z106" s="524"/>
      <c r="AA106" s="522"/>
      <c r="AB106" s="523"/>
      <c r="AC106" s="524"/>
      <c r="AD106" s="522"/>
      <c r="AE106" s="523"/>
      <c r="AF106" s="524"/>
      <c r="AG106" s="522"/>
      <c r="AH106" s="523"/>
      <c r="AI106" s="524"/>
      <c r="AJ106" s="522"/>
      <c r="AK106" s="523"/>
      <c r="AL106" s="523"/>
      <c r="AM106" s="524"/>
    </row>
    <row r="107" spans="1:39" ht="11.4" customHeight="1" x14ac:dyDescent="0.3">
      <c r="A107" s="528"/>
      <c r="B107" s="528"/>
      <c r="C107" s="528"/>
      <c r="D107" s="528"/>
      <c r="E107" s="528"/>
      <c r="F107" s="528"/>
      <c r="G107" s="528"/>
      <c r="H107" s="528"/>
      <c r="I107" s="528"/>
      <c r="J107" s="528"/>
      <c r="K107" s="222"/>
      <c r="L107" s="522"/>
      <c r="M107" s="523"/>
      <c r="N107" s="524"/>
      <c r="O107" s="522"/>
      <c r="P107" s="523"/>
      <c r="Q107" s="524"/>
      <c r="R107" s="522"/>
      <c r="S107" s="523"/>
      <c r="T107" s="524"/>
      <c r="U107" s="522"/>
      <c r="V107" s="523"/>
      <c r="W107" s="524"/>
      <c r="X107" s="522"/>
      <c r="Y107" s="523"/>
      <c r="Z107" s="524"/>
      <c r="AA107" s="522"/>
      <c r="AB107" s="523"/>
      <c r="AC107" s="524"/>
      <c r="AD107" s="522"/>
      <c r="AE107" s="523"/>
      <c r="AF107" s="524"/>
      <c r="AG107" s="522"/>
      <c r="AH107" s="523"/>
      <c r="AI107" s="524"/>
      <c r="AJ107" s="522"/>
      <c r="AK107" s="523"/>
      <c r="AL107" s="523"/>
      <c r="AM107" s="524"/>
    </row>
    <row r="108" spans="1:39" ht="11.4" customHeight="1" x14ac:dyDescent="0.3">
      <c r="A108" s="528"/>
      <c r="B108" s="528"/>
      <c r="C108" s="528"/>
      <c r="D108" s="528"/>
      <c r="E108" s="528"/>
      <c r="F108" s="528"/>
      <c r="G108" s="528"/>
      <c r="H108" s="528"/>
      <c r="I108" s="528"/>
      <c r="J108" s="528"/>
      <c r="K108" s="222"/>
      <c r="L108" s="522"/>
      <c r="M108" s="523"/>
      <c r="N108" s="524"/>
      <c r="O108" s="522"/>
      <c r="P108" s="523"/>
      <c r="Q108" s="524"/>
      <c r="R108" s="522"/>
      <c r="S108" s="523"/>
      <c r="T108" s="524"/>
      <c r="U108" s="522"/>
      <c r="V108" s="523"/>
      <c r="W108" s="524"/>
      <c r="X108" s="522"/>
      <c r="Y108" s="523"/>
      <c r="Z108" s="524"/>
      <c r="AA108" s="522"/>
      <c r="AB108" s="523"/>
      <c r="AC108" s="524"/>
      <c r="AD108" s="522"/>
      <c r="AE108" s="523"/>
      <c r="AF108" s="524"/>
      <c r="AG108" s="522"/>
      <c r="AH108" s="523"/>
      <c r="AI108" s="524"/>
      <c r="AJ108" s="522"/>
      <c r="AK108" s="523"/>
      <c r="AL108" s="523"/>
      <c r="AM108" s="524"/>
    </row>
    <row r="109" spans="1:39" ht="11.4" customHeight="1" x14ac:dyDescent="0.3">
      <c r="A109" s="528"/>
      <c r="B109" s="528"/>
      <c r="C109" s="528"/>
      <c r="D109" s="528"/>
      <c r="E109" s="528"/>
      <c r="F109" s="528"/>
      <c r="G109" s="528"/>
      <c r="H109" s="528"/>
      <c r="I109" s="528"/>
      <c r="J109" s="528"/>
      <c r="K109" s="222"/>
      <c r="L109" s="522"/>
      <c r="M109" s="523"/>
      <c r="N109" s="524"/>
      <c r="O109" s="522"/>
      <c r="P109" s="523"/>
      <c r="Q109" s="524"/>
      <c r="R109" s="522"/>
      <c r="S109" s="523"/>
      <c r="T109" s="524"/>
      <c r="U109" s="522"/>
      <c r="V109" s="523"/>
      <c r="W109" s="524"/>
      <c r="X109" s="522"/>
      <c r="Y109" s="523"/>
      <c r="Z109" s="524"/>
      <c r="AA109" s="522"/>
      <c r="AB109" s="523"/>
      <c r="AC109" s="524"/>
      <c r="AD109" s="522"/>
      <c r="AE109" s="523"/>
      <c r="AF109" s="524"/>
      <c r="AG109" s="522"/>
      <c r="AH109" s="523"/>
      <c r="AI109" s="524"/>
      <c r="AJ109" s="522"/>
      <c r="AK109" s="523"/>
      <c r="AL109" s="523"/>
      <c r="AM109" s="524"/>
    </row>
    <row r="110" spans="1:39" ht="11.4" customHeight="1" x14ac:dyDescent="0.3">
      <c r="A110" s="528"/>
      <c r="B110" s="528"/>
      <c r="C110" s="528"/>
      <c r="D110" s="528"/>
      <c r="E110" s="528"/>
      <c r="F110" s="528"/>
      <c r="G110" s="528"/>
      <c r="H110" s="528"/>
      <c r="I110" s="528"/>
      <c r="J110" s="528"/>
      <c r="K110" s="222"/>
      <c r="L110" s="522"/>
      <c r="M110" s="523"/>
      <c r="N110" s="524"/>
      <c r="O110" s="522"/>
      <c r="P110" s="523"/>
      <c r="Q110" s="524"/>
      <c r="R110" s="522"/>
      <c r="S110" s="523"/>
      <c r="T110" s="524"/>
      <c r="U110" s="522"/>
      <c r="V110" s="523"/>
      <c r="W110" s="524"/>
      <c r="X110" s="522"/>
      <c r="Y110" s="523"/>
      <c r="Z110" s="524"/>
      <c r="AA110" s="522"/>
      <c r="AB110" s="523"/>
      <c r="AC110" s="524"/>
      <c r="AD110" s="522"/>
      <c r="AE110" s="523"/>
      <c r="AF110" s="524"/>
      <c r="AG110" s="522"/>
      <c r="AH110" s="523"/>
      <c r="AI110" s="524"/>
      <c r="AJ110" s="522"/>
      <c r="AK110" s="523"/>
      <c r="AL110" s="523"/>
      <c r="AM110" s="524"/>
    </row>
    <row r="111" spans="1:39" ht="11.4" customHeight="1" x14ac:dyDescent="0.3">
      <c r="A111" s="528"/>
      <c r="B111" s="528"/>
      <c r="C111" s="528"/>
      <c r="D111" s="528"/>
      <c r="E111" s="528"/>
      <c r="F111" s="528"/>
      <c r="G111" s="528"/>
      <c r="H111" s="528"/>
      <c r="I111" s="528"/>
      <c r="J111" s="528"/>
      <c r="K111" s="222"/>
      <c r="L111" s="522"/>
      <c r="M111" s="523"/>
      <c r="N111" s="524"/>
      <c r="O111" s="522"/>
      <c r="P111" s="523"/>
      <c r="Q111" s="524"/>
      <c r="R111" s="522"/>
      <c r="S111" s="523"/>
      <c r="T111" s="524"/>
      <c r="U111" s="522"/>
      <c r="V111" s="523"/>
      <c r="W111" s="524"/>
      <c r="X111" s="522"/>
      <c r="Y111" s="523"/>
      <c r="Z111" s="524"/>
      <c r="AA111" s="522"/>
      <c r="AB111" s="523"/>
      <c r="AC111" s="524"/>
      <c r="AD111" s="522"/>
      <c r="AE111" s="523"/>
      <c r="AF111" s="524"/>
      <c r="AG111" s="522"/>
      <c r="AH111" s="523"/>
      <c r="AI111" s="524"/>
      <c r="AJ111" s="522"/>
      <c r="AK111" s="523"/>
      <c r="AL111" s="523"/>
      <c r="AM111" s="524"/>
    </row>
    <row r="112" spans="1:39" ht="11.4" customHeight="1" x14ac:dyDescent="0.3">
      <c r="A112" s="528"/>
      <c r="B112" s="528"/>
      <c r="C112" s="528"/>
      <c r="D112" s="528"/>
      <c r="E112" s="528"/>
      <c r="F112" s="528"/>
      <c r="G112" s="528"/>
      <c r="H112" s="528"/>
      <c r="I112" s="528"/>
      <c r="J112" s="528"/>
      <c r="K112" s="222"/>
      <c r="L112" s="522"/>
      <c r="M112" s="523"/>
      <c r="N112" s="524"/>
      <c r="O112" s="522"/>
      <c r="P112" s="523"/>
      <c r="Q112" s="524"/>
      <c r="R112" s="522"/>
      <c r="S112" s="523"/>
      <c r="T112" s="524"/>
      <c r="U112" s="522"/>
      <c r="V112" s="523"/>
      <c r="W112" s="524"/>
      <c r="X112" s="522"/>
      <c r="Y112" s="523"/>
      <c r="Z112" s="524"/>
      <c r="AA112" s="522"/>
      <c r="AB112" s="523"/>
      <c r="AC112" s="524"/>
      <c r="AD112" s="522"/>
      <c r="AE112" s="523"/>
      <c r="AF112" s="524"/>
      <c r="AG112" s="522"/>
      <c r="AH112" s="523"/>
      <c r="AI112" s="524"/>
      <c r="AJ112" s="522"/>
      <c r="AK112" s="523"/>
      <c r="AL112" s="523"/>
      <c r="AM112" s="524"/>
    </row>
    <row r="113" spans="1:39" ht="11.4" customHeight="1" x14ac:dyDescent="0.3">
      <c r="A113" s="528"/>
      <c r="B113" s="528"/>
      <c r="C113" s="528"/>
      <c r="D113" s="528"/>
      <c r="E113" s="528"/>
      <c r="F113" s="528"/>
      <c r="G113" s="528"/>
      <c r="H113" s="528"/>
      <c r="I113" s="528"/>
      <c r="J113" s="528"/>
      <c r="K113" s="222"/>
      <c r="L113" s="522"/>
      <c r="M113" s="523"/>
      <c r="N113" s="524"/>
      <c r="O113" s="522"/>
      <c r="P113" s="523"/>
      <c r="Q113" s="524"/>
      <c r="R113" s="522"/>
      <c r="S113" s="523"/>
      <c r="T113" s="524"/>
      <c r="U113" s="522"/>
      <c r="V113" s="523"/>
      <c r="W113" s="524"/>
      <c r="X113" s="522"/>
      <c r="Y113" s="523"/>
      <c r="Z113" s="524"/>
      <c r="AA113" s="522"/>
      <c r="AB113" s="523"/>
      <c r="AC113" s="524"/>
      <c r="AD113" s="522"/>
      <c r="AE113" s="523"/>
      <c r="AF113" s="524"/>
      <c r="AG113" s="522"/>
      <c r="AH113" s="523"/>
      <c r="AI113" s="524"/>
      <c r="AJ113" s="522"/>
      <c r="AK113" s="523"/>
      <c r="AL113" s="523"/>
      <c r="AM113" s="524"/>
    </row>
    <row r="114" spans="1:39" ht="11.4" customHeight="1" x14ac:dyDescent="0.3">
      <c r="A114" s="528"/>
      <c r="B114" s="528"/>
      <c r="C114" s="528"/>
      <c r="D114" s="528"/>
      <c r="E114" s="528"/>
      <c r="F114" s="528"/>
      <c r="G114" s="528"/>
      <c r="H114" s="528"/>
      <c r="I114" s="528"/>
      <c r="J114" s="528"/>
      <c r="K114" s="222"/>
      <c r="L114" s="522"/>
      <c r="M114" s="523"/>
      <c r="N114" s="524"/>
      <c r="O114" s="522"/>
      <c r="P114" s="523"/>
      <c r="Q114" s="524"/>
      <c r="R114" s="522"/>
      <c r="S114" s="523"/>
      <c r="T114" s="524"/>
      <c r="U114" s="522"/>
      <c r="V114" s="523"/>
      <c r="W114" s="524"/>
      <c r="X114" s="522"/>
      <c r="Y114" s="523"/>
      <c r="Z114" s="524"/>
      <c r="AA114" s="522"/>
      <c r="AB114" s="523"/>
      <c r="AC114" s="524"/>
      <c r="AD114" s="522"/>
      <c r="AE114" s="523"/>
      <c r="AF114" s="524"/>
      <c r="AG114" s="522"/>
      <c r="AH114" s="523"/>
      <c r="AI114" s="524"/>
      <c r="AJ114" s="522"/>
      <c r="AK114" s="523"/>
      <c r="AL114" s="523"/>
      <c r="AM114" s="524"/>
    </row>
    <row r="115" spans="1:39" ht="11.4" customHeight="1" x14ac:dyDescent="0.3">
      <c r="A115" s="528"/>
      <c r="B115" s="528"/>
      <c r="C115" s="528"/>
      <c r="D115" s="528"/>
      <c r="E115" s="528"/>
      <c r="F115" s="528"/>
      <c r="G115" s="528"/>
      <c r="H115" s="528"/>
      <c r="I115" s="528"/>
      <c r="J115" s="528"/>
      <c r="K115" s="222"/>
      <c r="L115" s="522"/>
      <c r="M115" s="523"/>
      <c r="N115" s="524"/>
      <c r="O115" s="522"/>
      <c r="P115" s="523"/>
      <c r="Q115" s="524"/>
      <c r="R115" s="522"/>
      <c r="S115" s="523"/>
      <c r="T115" s="524"/>
      <c r="U115" s="522"/>
      <c r="V115" s="523"/>
      <c r="W115" s="524"/>
      <c r="X115" s="522"/>
      <c r="Y115" s="523"/>
      <c r="Z115" s="524"/>
      <c r="AA115" s="522"/>
      <c r="AB115" s="523"/>
      <c r="AC115" s="524"/>
      <c r="AD115" s="522"/>
      <c r="AE115" s="523"/>
      <c r="AF115" s="524"/>
      <c r="AG115" s="522"/>
      <c r="AH115" s="523"/>
      <c r="AI115" s="524"/>
      <c r="AJ115" s="522"/>
      <c r="AK115" s="523"/>
      <c r="AL115" s="523"/>
      <c r="AM115" s="524"/>
    </row>
    <row r="116" spans="1:39" ht="11.4" customHeight="1" x14ac:dyDescent="0.3">
      <c r="A116" s="528"/>
      <c r="B116" s="528"/>
      <c r="C116" s="528"/>
      <c r="D116" s="528"/>
      <c r="E116" s="528"/>
      <c r="F116" s="528"/>
      <c r="G116" s="528"/>
      <c r="H116" s="528"/>
      <c r="I116" s="528"/>
      <c r="J116" s="528"/>
      <c r="K116" s="222"/>
      <c r="L116" s="522"/>
      <c r="M116" s="523"/>
      <c r="N116" s="524"/>
      <c r="O116" s="522"/>
      <c r="P116" s="523"/>
      <c r="Q116" s="524"/>
      <c r="R116" s="522"/>
      <c r="S116" s="523"/>
      <c r="T116" s="524"/>
      <c r="U116" s="522"/>
      <c r="V116" s="523"/>
      <c r="W116" s="524"/>
      <c r="X116" s="522"/>
      <c r="Y116" s="523"/>
      <c r="Z116" s="524"/>
      <c r="AA116" s="522"/>
      <c r="AB116" s="523"/>
      <c r="AC116" s="524"/>
      <c r="AD116" s="522"/>
      <c r="AE116" s="523"/>
      <c r="AF116" s="524"/>
      <c r="AG116" s="522"/>
      <c r="AH116" s="523"/>
      <c r="AI116" s="524"/>
      <c r="AJ116" s="522"/>
      <c r="AK116" s="523"/>
      <c r="AL116" s="523"/>
      <c r="AM116" s="524"/>
    </row>
    <row r="117" spans="1:39" ht="11.4" customHeight="1" x14ac:dyDescent="0.3">
      <c r="A117" s="528"/>
      <c r="B117" s="528"/>
      <c r="C117" s="528"/>
      <c r="D117" s="528"/>
      <c r="E117" s="528"/>
      <c r="F117" s="528"/>
      <c r="G117" s="528"/>
      <c r="H117" s="528"/>
      <c r="I117" s="528"/>
      <c r="J117" s="528"/>
      <c r="K117" s="222"/>
      <c r="L117" s="522"/>
      <c r="M117" s="523"/>
      <c r="N117" s="524"/>
      <c r="O117" s="522"/>
      <c r="P117" s="523"/>
      <c r="Q117" s="524"/>
      <c r="R117" s="522"/>
      <c r="S117" s="523"/>
      <c r="T117" s="524"/>
      <c r="U117" s="522"/>
      <c r="V117" s="523"/>
      <c r="W117" s="524"/>
      <c r="X117" s="522"/>
      <c r="Y117" s="523"/>
      <c r="Z117" s="524"/>
      <c r="AA117" s="522"/>
      <c r="AB117" s="523"/>
      <c r="AC117" s="524"/>
      <c r="AD117" s="522"/>
      <c r="AE117" s="523"/>
      <c r="AF117" s="524"/>
      <c r="AG117" s="522"/>
      <c r="AH117" s="523"/>
      <c r="AI117" s="524"/>
      <c r="AJ117" s="522"/>
      <c r="AK117" s="523"/>
      <c r="AL117" s="523"/>
      <c r="AM117" s="524"/>
    </row>
    <row r="118" spans="1:39" ht="11.4" customHeight="1" x14ac:dyDescent="0.3">
      <c r="A118" s="528"/>
      <c r="B118" s="528"/>
      <c r="C118" s="528"/>
      <c r="D118" s="528"/>
      <c r="E118" s="528"/>
      <c r="F118" s="528"/>
      <c r="G118" s="528"/>
      <c r="H118" s="528"/>
      <c r="I118" s="528"/>
      <c r="J118" s="528"/>
      <c r="K118" s="222"/>
      <c r="L118" s="522"/>
      <c r="M118" s="523"/>
      <c r="N118" s="524"/>
      <c r="O118" s="522"/>
      <c r="P118" s="523"/>
      <c r="Q118" s="524"/>
      <c r="R118" s="522"/>
      <c r="S118" s="523"/>
      <c r="T118" s="524"/>
      <c r="U118" s="522"/>
      <c r="V118" s="523"/>
      <c r="W118" s="524"/>
      <c r="X118" s="522"/>
      <c r="Y118" s="523"/>
      <c r="Z118" s="524"/>
      <c r="AA118" s="522"/>
      <c r="AB118" s="523"/>
      <c r="AC118" s="524"/>
      <c r="AD118" s="522"/>
      <c r="AE118" s="523"/>
      <c r="AF118" s="524"/>
      <c r="AG118" s="522"/>
      <c r="AH118" s="523"/>
      <c r="AI118" s="524"/>
      <c r="AJ118" s="522"/>
      <c r="AK118" s="523"/>
      <c r="AL118" s="523"/>
      <c r="AM118" s="524"/>
    </row>
    <row r="119" spans="1:39" ht="11.4" customHeight="1" x14ac:dyDescent="0.3">
      <c r="A119" s="528"/>
      <c r="B119" s="528"/>
      <c r="C119" s="528"/>
      <c r="D119" s="528"/>
      <c r="E119" s="528"/>
      <c r="F119" s="528"/>
      <c r="G119" s="528"/>
      <c r="H119" s="528"/>
      <c r="I119" s="528"/>
      <c r="J119" s="528"/>
      <c r="K119" s="222"/>
      <c r="L119" s="522"/>
      <c r="M119" s="523"/>
      <c r="N119" s="524"/>
      <c r="O119" s="522"/>
      <c r="P119" s="523"/>
      <c r="Q119" s="524"/>
      <c r="R119" s="522"/>
      <c r="S119" s="523"/>
      <c r="T119" s="524"/>
      <c r="U119" s="522"/>
      <c r="V119" s="523"/>
      <c r="W119" s="524"/>
      <c r="X119" s="522"/>
      <c r="Y119" s="523"/>
      <c r="Z119" s="524"/>
      <c r="AA119" s="522"/>
      <c r="AB119" s="523"/>
      <c r="AC119" s="524"/>
      <c r="AD119" s="522"/>
      <c r="AE119" s="523"/>
      <c r="AF119" s="524"/>
      <c r="AG119" s="522"/>
      <c r="AH119" s="523"/>
      <c r="AI119" s="524"/>
      <c r="AJ119" s="522"/>
      <c r="AK119" s="523"/>
      <c r="AL119" s="523"/>
      <c r="AM119" s="524"/>
    </row>
    <row r="120" spans="1:39" ht="11.4" customHeight="1" x14ac:dyDescent="0.3">
      <c r="A120" s="528"/>
      <c r="B120" s="528"/>
      <c r="C120" s="528"/>
      <c r="D120" s="528"/>
      <c r="E120" s="528"/>
      <c r="F120" s="528"/>
      <c r="G120" s="528"/>
      <c r="H120" s="528"/>
      <c r="I120" s="528"/>
      <c r="J120" s="528"/>
      <c r="K120" s="222"/>
      <c r="L120" s="522"/>
      <c r="M120" s="523"/>
      <c r="N120" s="524"/>
      <c r="O120" s="522"/>
      <c r="P120" s="523"/>
      <c r="Q120" s="524"/>
      <c r="R120" s="522"/>
      <c r="S120" s="523"/>
      <c r="T120" s="524"/>
      <c r="U120" s="522"/>
      <c r="V120" s="523"/>
      <c r="W120" s="524"/>
      <c r="X120" s="522"/>
      <c r="Y120" s="523"/>
      <c r="Z120" s="524"/>
      <c r="AA120" s="522"/>
      <c r="AB120" s="523"/>
      <c r="AC120" s="524"/>
      <c r="AD120" s="522"/>
      <c r="AE120" s="523"/>
      <c r="AF120" s="524"/>
      <c r="AG120" s="522"/>
      <c r="AH120" s="523"/>
      <c r="AI120" s="524"/>
      <c r="AJ120" s="522"/>
      <c r="AK120" s="523"/>
      <c r="AL120" s="523"/>
      <c r="AM120" s="524"/>
    </row>
    <row r="121" spans="1:39" ht="11.4" customHeight="1" x14ac:dyDescent="0.3">
      <c r="A121" s="528"/>
      <c r="B121" s="528"/>
      <c r="C121" s="528"/>
      <c r="D121" s="528"/>
      <c r="E121" s="528"/>
      <c r="F121" s="528"/>
      <c r="G121" s="528"/>
      <c r="H121" s="528"/>
      <c r="I121" s="528"/>
      <c r="J121" s="528"/>
      <c r="K121" s="222"/>
      <c r="L121" s="522"/>
      <c r="M121" s="523"/>
      <c r="N121" s="524"/>
      <c r="O121" s="522"/>
      <c r="P121" s="523"/>
      <c r="Q121" s="524"/>
      <c r="R121" s="522"/>
      <c r="S121" s="523"/>
      <c r="T121" s="524"/>
      <c r="U121" s="522"/>
      <c r="V121" s="523"/>
      <c r="W121" s="524"/>
      <c r="X121" s="522"/>
      <c r="Y121" s="523"/>
      <c r="Z121" s="524"/>
      <c r="AA121" s="522"/>
      <c r="AB121" s="523"/>
      <c r="AC121" s="524"/>
      <c r="AD121" s="522"/>
      <c r="AE121" s="523"/>
      <c r="AF121" s="524"/>
      <c r="AG121" s="522"/>
      <c r="AH121" s="523"/>
      <c r="AI121" s="524"/>
      <c r="AJ121" s="522"/>
      <c r="AK121" s="523"/>
      <c r="AL121" s="523"/>
      <c r="AM121" s="524"/>
    </row>
    <row r="122" spans="1:39" ht="11.4" customHeight="1" x14ac:dyDescent="0.3">
      <c r="A122" s="528"/>
      <c r="B122" s="528"/>
      <c r="C122" s="528"/>
      <c r="D122" s="528"/>
      <c r="E122" s="528"/>
      <c r="F122" s="528"/>
      <c r="G122" s="528"/>
      <c r="H122" s="528"/>
      <c r="I122" s="528"/>
      <c r="J122" s="528"/>
      <c r="K122" s="222"/>
      <c r="L122" s="522"/>
      <c r="M122" s="523"/>
      <c r="N122" s="524"/>
      <c r="O122" s="522"/>
      <c r="P122" s="523"/>
      <c r="Q122" s="524"/>
      <c r="R122" s="522"/>
      <c r="S122" s="523"/>
      <c r="T122" s="524"/>
      <c r="U122" s="522"/>
      <c r="V122" s="523"/>
      <c r="W122" s="524"/>
      <c r="X122" s="522"/>
      <c r="Y122" s="523"/>
      <c r="Z122" s="524"/>
      <c r="AA122" s="522"/>
      <c r="AB122" s="523"/>
      <c r="AC122" s="524"/>
      <c r="AD122" s="522"/>
      <c r="AE122" s="523"/>
      <c r="AF122" s="524"/>
      <c r="AG122" s="522"/>
      <c r="AH122" s="523"/>
      <c r="AI122" s="524"/>
      <c r="AJ122" s="522"/>
      <c r="AK122" s="523"/>
      <c r="AL122" s="523"/>
      <c r="AM122" s="524"/>
    </row>
    <row r="123" spans="1:39" ht="11.4" customHeight="1" x14ac:dyDescent="0.3">
      <c r="A123" s="528"/>
      <c r="B123" s="528"/>
      <c r="C123" s="528"/>
      <c r="D123" s="528"/>
      <c r="E123" s="528"/>
      <c r="F123" s="528"/>
      <c r="G123" s="528"/>
      <c r="H123" s="528"/>
      <c r="I123" s="528"/>
      <c r="J123" s="528"/>
      <c r="K123" s="222"/>
      <c r="L123" s="522"/>
      <c r="M123" s="523"/>
      <c r="N123" s="524"/>
      <c r="O123" s="522"/>
      <c r="P123" s="523"/>
      <c r="Q123" s="524"/>
      <c r="R123" s="522"/>
      <c r="S123" s="523"/>
      <c r="T123" s="524"/>
      <c r="U123" s="522"/>
      <c r="V123" s="523"/>
      <c r="W123" s="524"/>
      <c r="X123" s="522"/>
      <c r="Y123" s="523"/>
      <c r="Z123" s="524"/>
      <c r="AA123" s="522"/>
      <c r="AB123" s="523"/>
      <c r="AC123" s="524"/>
      <c r="AD123" s="522"/>
      <c r="AE123" s="523"/>
      <c r="AF123" s="524"/>
      <c r="AG123" s="522"/>
      <c r="AH123" s="523"/>
      <c r="AI123" s="524"/>
      <c r="AJ123" s="522"/>
      <c r="AK123" s="523"/>
      <c r="AL123" s="523"/>
      <c r="AM123" s="524"/>
    </row>
    <row r="124" spans="1:39" ht="11.4" customHeight="1" x14ac:dyDescent="0.3">
      <c r="A124" s="528"/>
      <c r="B124" s="528"/>
      <c r="C124" s="528"/>
      <c r="D124" s="528"/>
      <c r="E124" s="528"/>
      <c r="F124" s="528"/>
      <c r="G124" s="528"/>
      <c r="H124" s="528"/>
      <c r="I124" s="528"/>
      <c r="J124" s="528"/>
      <c r="K124" s="222"/>
      <c r="L124" s="522"/>
      <c r="M124" s="523"/>
      <c r="N124" s="524"/>
      <c r="O124" s="522"/>
      <c r="P124" s="523"/>
      <c r="Q124" s="524"/>
      <c r="R124" s="522"/>
      <c r="S124" s="523"/>
      <c r="T124" s="524"/>
      <c r="U124" s="522"/>
      <c r="V124" s="523"/>
      <c r="W124" s="524"/>
      <c r="X124" s="522"/>
      <c r="Y124" s="523"/>
      <c r="Z124" s="524"/>
      <c r="AA124" s="522"/>
      <c r="AB124" s="523"/>
      <c r="AC124" s="524"/>
      <c r="AD124" s="522"/>
      <c r="AE124" s="523"/>
      <c r="AF124" s="524"/>
      <c r="AG124" s="522"/>
      <c r="AH124" s="523"/>
      <c r="AI124" s="524"/>
      <c r="AJ124" s="522"/>
      <c r="AK124" s="523"/>
      <c r="AL124" s="523"/>
      <c r="AM124" s="524"/>
    </row>
    <row r="125" spans="1:39" ht="11.4" customHeight="1" x14ac:dyDescent="0.3">
      <c r="A125" s="528"/>
      <c r="B125" s="528"/>
      <c r="C125" s="528"/>
      <c r="D125" s="528"/>
      <c r="E125" s="528"/>
      <c r="F125" s="528"/>
      <c r="G125" s="528"/>
      <c r="H125" s="528"/>
      <c r="I125" s="528"/>
      <c r="J125" s="528"/>
      <c r="K125" s="222"/>
      <c r="L125" s="522"/>
      <c r="M125" s="523"/>
      <c r="N125" s="524"/>
      <c r="O125" s="522"/>
      <c r="P125" s="523"/>
      <c r="Q125" s="524"/>
      <c r="R125" s="522"/>
      <c r="S125" s="523"/>
      <c r="T125" s="524"/>
      <c r="U125" s="522"/>
      <c r="V125" s="523"/>
      <c r="W125" s="524"/>
      <c r="X125" s="522"/>
      <c r="Y125" s="523"/>
      <c r="Z125" s="524"/>
      <c r="AA125" s="522"/>
      <c r="AB125" s="523"/>
      <c r="AC125" s="524"/>
      <c r="AD125" s="522"/>
      <c r="AE125" s="523"/>
      <c r="AF125" s="524"/>
      <c r="AG125" s="522"/>
      <c r="AH125" s="523"/>
      <c r="AI125" s="524"/>
      <c r="AJ125" s="522"/>
      <c r="AK125" s="523"/>
      <c r="AL125" s="523"/>
      <c r="AM125" s="524"/>
    </row>
    <row r="126" spans="1:39" ht="11.4" customHeight="1" x14ac:dyDescent="0.3">
      <c r="A126" s="528"/>
      <c r="B126" s="528"/>
      <c r="C126" s="528"/>
      <c r="D126" s="528"/>
      <c r="E126" s="528"/>
      <c r="F126" s="528"/>
      <c r="G126" s="528"/>
      <c r="H126" s="528"/>
      <c r="I126" s="528"/>
      <c r="J126" s="528"/>
      <c r="K126" s="222"/>
      <c r="L126" s="522"/>
      <c r="M126" s="523"/>
      <c r="N126" s="524"/>
      <c r="O126" s="522"/>
      <c r="P126" s="523"/>
      <c r="Q126" s="524"/>
      <c r="R126" s="522"/>
      <c r="S126" s="523"/>
      <c r="T126" s="524"/>
      <c r="U126" s="522"/>
      <c r="V126" s="523"/>
      <c r="W126" s="524"/>
      <c r="X126" s="522"/>
      <c r="Y126" s="523"/>
      <c r="Z126" s="524"/>
      <c r="AA126" s="522"/>
      <c r="AB126" s="523"/>
      <c r="AC126" s="524"/>
      <c r="AD126" s="522"/>
      <c r="AE126" s="523"/>
      <c r="AF126" s="524"/>
      <c r="AG126" s="522"/>
      <c r="AH126" s="523"/>
      <c r="AI126" s="524"/>
      <c r="AJ126" s="522"/>
      <c r="AK126" s="523"/>
      <c r="AL126" s="523"/>
      <c r="AM126" s="524"/>
    </row>
    <row r="127" spans="1:39" ht="11.4" customHeight="1" x14ac:dyDescent="0.3">
      <c r="A127" s="528"/>
      <c r="B127" s="528"/>
      <c r="C127" s="528"/>
      <c r="D127" s="528"/>
      <c r="E127" s="528"/>
      <c r="F127" s="528"/>
      <c r="G127" s="528"/>
      <c r="H127" s="528"/>
      <c r="I127" s="528"/>
      <c r="J127" s="528"/>
      <c r="K127" s="222"/>
      <c r="L127" s="522"/>
      <c r="M127" s="523"/>
      <c r="N127" s="524"/>
      <c r="O127" s="522"/>
      <c r="P127" s="523"/>
      <c r="Q127" s="524"/>
      <c r="R127" s="522"/>
      <c r="S127" s="523"/>
      <c r="T127" s="524"/>
      <c r="U127" s="522"/>
      <c r="V127" s="523"/>
      <c r="W127" s="524"/>
      <c r="X127" s="522"/>
      <c r="Y127" s="523"/>
      <c r="Z127" s="524"/>
      <c r="AA127" s="522"/>
      <c r="AB127" s="523"/>
      <c r="AC127" s="524"/>
      <c r="AD127" s="522"/>
      <c r="AE127" s="523"/>
      <c r="AF127" s="524"/>
      <c r="AG127" s="522"/>
      <c r="AH127" s="523"/>
      <c r="AI127" s="524"/>
      <c r="AJ127" s="522"/>
      <c r="AK127" s="523"/>
      <c r="AL127" s="523"/>
      <c r="AM127" s="524"/>
    </row>
    <row r="128" spans="1:39" ht="11.4" customHeight="1" x14ac:dyDescent="0.3">
      <c r="A128" s="528"/>
      <c r="B128" s="528"/>
      <c r="C128" s="528"/>
      <c r="D128" s="528"/>
      <c r="E128" s="528"/>
      <c r="F128" s="528"/>
      <c r="G128" s="528"/>
      <c r="H128" s="528"/>
      <c r="I128" s="528"/>
      <c r="J128" s="528"/>
      <c r="K128" s="222"/>
      <c r="L128" s="522"/>
      <c r="M128" s="523"/>
      <c r="N128" s="524"/>
      <c r="O128" s="522"/>
      <c r="P128" s="523"/>
      <c r="Q128" s="524"/>
      <c r="R128" s="522"/>
      <c r="S128" s="523"/>
      <c r="T128" s="524"/>
      <c r="U128" s="522"/>
      <c r="V128" s="523"/>
      <c r="W128" s="524"/>
      <c r="X128" s="522"/>
      <c r="Y128" s="523"/>
      <c r="Z128" s="524"/>
      <c r="AA128" s="522"/>
      <c r="AB128" s="523"/>
      <c r="AC128" s="524"/>
      <c r="AD128" s="522"/>
      <c r="AE128" s="523"/>
      <c r="AF128" s="524"/>
      <c r="AG128" s="522"/>
      <c r="AH128" s="523"/>
      <c r="AI128" s="524"/>
      <c r="AJ128" s="522"/>
      <c r="AK128" s="523"/>
      <c r="AL128" s="523"/>
      <c r="AM128" s="524"/>
    </row>
    <row r="129" spans="1:39" ht="11.4" customHeight="1" x14ac:dyDescent="0.3">
      <c r="A129" s="528"/>
      <c r="B129" s="528"/>
      <c r="C129" s="528"/>
      <c r="D129" s="528"/>
      <c r="E129" s="528"/>
      <c r="F129" s="528"/>
      <c r="G129" s="528"/>
      <c r="H129" s="528"/>
      <c r="I129" s="528"/>
      <c r="J129" s="528"/>
      <c r="K129" s="222"/>
      <c r="L129" s="522"/>
      <c r="M129" s="523"/>
      <c r="N129" s="524"/>
      <c r="O129" s="522"/>
      <c r="P129" s="523"/>
      <c r="Q129" s="524"/>
      <c r="R129" s="522"/>
      <c r="S129" s="523"/>
      <c r="T129" s="524"/>
      <c r="U129" s="522"/>
      <c r="V129" s="523"/>
      <c r="W129" s="524"/>
      <c r="X129" s="522"/>
      <c r="Y129" s="523"/>
      <c r="Z129" s="524"/>
      <c r="AA129" s="522"/>
      <c r="AB129" s="523"/>
      <c r="AC129" s="524"/>
      <c r="AD129" s="522"/>
      <c r="AE129" s="523"/>
      <c r="AF129" s="524"/>
      <c r="AG129" s="522"/>
      <c r="AH129" s="523"/>
      <c r="AI129" s="524"/>
      <c r="AJ129" s="522"/>
      <c r="AK129" s="523"/>
      <c r="AL129" s="523"/>
      <c r="AM129" s="524"/>
    </row>
    <row r="130" spans="1:39" ht="11.4" customHeight="1" x14ac:dyDescent="0.3">
      <c r="A130" s="528"/>
      <c r="B130" s="528"/>
      <c r="C130" s="528"/>
      <c r="D130" s="528"/>
      <c r="E130" s="528"/>
      <c r="F130" s="528"/>
      <c r="G130" s="528"/>
      <c r="H130" s="528"/>
      <c r="I130" s="528"/>
      <c r="J130" s="528"/>
      <c r="K130" s="222"/>
      <c r="L130" s="522"/>
      <c r="M130" s="523"/>
      <c r="N130" s="524"/>
      <c r="O130" s="522"/>
      <c r="P130" s="523"/>
      <c r="Q130" s="524"/>
      <c r="R130" s="522"/>
      <c r="S130" s="523"/>
      <c r="T130" s="524"/>
      <c r="U130" s="522"/>
      <c r="V130" s="523"/>
      <c r="W130" s="524"/>
      <c r="X130" s="522"/>
      <c r="Y130" s="523"/>
      <c r="Z130" s="524"/>
      <c r="AA130" s="522"/>
      <c r="AB130" s="523"/>
      <c r="AC130" s="524"/>
      <c r="AD130" s="522"/>
      <c r="AE130" s="523"/>
      <c r="AF130" s="524"/>
      <c r="AG130" s="522"/>
      <c r="AH130" s="523"/>
      <c r="AI130" s="524"/>
      <c r="AJ130" s="522"/>
      <c r="AK130" s="523"/>
      <c r="AL130" s="523"/>
      <c r="AM130" s="524"/>
    </row>
    <row r="131" spans="1:39" ht="11.4" customHeight="1" x14ac:dyDescent="0.3">
      <c r="A131" s="528"/>
      <c r="B131" s="528"/>
      <c r="C131" s="528"/>
      <c r="D131" s="528"/>
      <c r="E131" s="528"/>
      <c r="F131" s="528"/>
      <c r="G131" s="528"/>
      <c r="H131" s="528"/>
      <c r="I131" s="528"/>
      <c r="J131" s="528"/>
      <c r="K131" s="222"/>
      <c r="L131" s="522"/>
      <c r="M131" s="523"/>
      <c r="N131" s="524"/>
      <c r="O131" s="522"/>
      <c r="P131" s="523"/>
      <c r="Q131" s="524"/>
      <c r="R131" s="522"/>
      <c r="S131" s="523"/>
      <c r="T131" s="524"/>
      <c r="U131" s="522"/>
      <c r="V131" s="523"/>
      <c r="W131" s="524"/>
      <c r="X131" s="522"/>
      <c r="Y131" s="523"/>
      <c r="Z131" s="524"/>
      <c r="AA131" s="522"/>
      <c r="AB131" s="523"/>
      <c r="AC131" s="524"/>
      <c r="AD131" s="522"/>
      <c r="AE131" s="523"/>
      <c r="AF131" s="524"/>
      <c r="AG131" s="522"/>
      <c r="AH131" s="523"/>
      <c r="AI131" s="524"/>
      <c r="AJ131" s="522"/>
      <c r="AK131" s="523"/>
      <c r="AL131" s="523"/>
      <c r="AM131" s="524"/>
    </row>
    <row r="132" spans="1:39" ht="11.4" customHeight="1" x14ac:dyDescent="0.3">
      <c r="A132" s="528"/>
      <c r="B132" s="528"/>
      <c r="C132" s="528"/>
      <c r="D132" s="528"/>
      <c r="E132" s="528"/>
      <c r="F132" s="528"/>
      <c r="G132" s="528"/>
      <c r="H132" s="528"/>
      <c r="I132" s="528"/>
      <c r="J132" s="528"/>
      <c r="K132" s="222"/>
      <c r="L132" s="522"/>
      <c r="M132" s="523"/>
      <c r="N132" s="524"/>
      <c r="O132" s="522"/>
      <c r="P132" s="523"/>
      <c r="Q132" s="524"/>
      <c r="R132" s="522"/>
      <c r="S132" s="523"/>
      <c r="T132" s="524"/>
      <c r="U132" s="522"/>
      <c r="V132" s="523"/>
      <c r="W132" s="524"/>
      <c r="X132" s="522"/>
      <c r="Y132" s="523"/>
      <c r="Z132" s="524"/>
      <c r="AA132" s="522"/>
      <c r="AB132" s="523"/>
      <c r="AC132" s="524"/>
      <c r="AD132" s="522"/>
      <c r="AE132" s="523"/>
      <c r="AF132" s="524"/>
      <c r="AG132" s="522"/>
      <c r="AH132" s="523"/>
      <c r="AI132" s="524"/>
      <c r="AJ132" s="522"/>
      <c r="AK132" s="523"/>
      <c r="AL132" s="523"/>
      <c r="AM132" s="524"/>
    </row>
    <row r="133" spans="1:39" ht="11.4" customHeight="1" x14ac:dyDescent="0.3">
      <c r="A133" s="528"/>
      <c r="B133" s="528"/>
      <c r="C133" s="528"/>
      <c r="D133" s="528"/>
      <c r="E133" s="528"/>
      <c r="F133" s="528"/>
      <c r="G133" s="528"/>
      <c r="H133" s="528"/>
      <c r="I133" s="528"/>
      <c r="J133" s="528"/>
      <c r="K133" s="222"/>
      <c r="L133" s="522"/>
      <c r="M133" s="523"/>
      <c r="N133" s="524"/>
      <c r="O133" s="522"/>
      <c r="P133" s="523"/>
      <c r="Q133" s="524"/>
      <c r="R133" s="522"/>
      <c r="S133" s="523"/>
      <c r="T133" s="524"/>
      <c r="U133" s="522"/>
      <c r="V133" s="523"/>
      <c r="W133" s="524"/>
      <c r="X133" s="522"/>
      <c r="Y133" s="523"/>
      <c r="Z133" s="524"/>
      <c r="AA133" s="522"/>
      <c r="AB133" s="523"/>
      <c r="AC133" s="524"/>
      <c r="AD133" s="522"/>
      <c r="AE133" s="523"/>
      <c r="AF133" s="524"/>
      <c r="AG133" s="522"/>
      <c r="AH133" s="523"/>
      <c r="AI133" s="524"/>
      <c r="AJ133" s="522"/>
      <c r="AK133" s="523"/>
      <c r="AL133" s="523"/>
      <c r="AM133" s="524"/>
    </row>
    <row r="134" spans="1:39" ht="11.4" customHeight="1" x14ac:dyDescent="0.3">
      <c r="A134" s="528"/>
      <c r="B134" s="528"/>
      <c r="C134" s="528"/>
      <c r="D134" s="528"/>
      <c r="E134" s="528"/>
      <c r="F134" s="528"/>
      <c r="G134" s="528"/>
      <c r="H134" s="528"/>
      <c r="I134" s="528"/>
      <c r="J134" s="528"/>
      <c r="K134" s="222"/>
      <c r="L134" s="522"/>
      <c r="M134" s="523"/>
      <c r="N134" s="524"/>
      <c r="O134" s="522"/>
      <c r="P134" s="523"/>
      <c r="Q134" s="524"/>
      <c r="R134" s="522"/>
      <c r="S134" s="523"/>
      <c r="T134" s="524"/>
      <c r="U134" s="522"/>
      <c r="V134" s="523"/>
      <c r="W134" s="524"/>
      <c r="X134" s="522"/>
      <c r="Y134" s="523"/>
      <c r="Z134" s="524"/>
      <c r="AA134" s="522"/>
      <c r="AB134" s="523"/>
      <c r="AC134" s="524"/>
      <c r="AD134" s="522"/>
      <c r="AE134" s="523"/>
      <c r="AF134" s="524"/>
      <c r="AG134" s="522"/>
      <c r="AH134" s="523"/>
      <c r="AI134" s="524"/>
      <c r="AJ134" s="522"/>
      <c r="AK134" s="523"/>
      <c r="AL134" s="523"/>
      <c r="AM134" s="524"/>
    </row>
    <row r="135" spans="1:39" ht="11.4" customHeight="1" x14ac:dyDescent="0.3">
      <c r="A135" s="528"/>
      <c r="B135" s="528"/>
      <c r="C135" s="528"/>
      <c r="D135" s="528"/>
      <c r="E135" s="528"/>
      <c r="F135" s="528"/>
      <c r="G135" s="528"/>
      <c r="H135" s="528"/>
      <c r="I135" s="528"/>
      <c r="J135" s="528"/>
      <c r="K135" s="222"/>
      <c r="L135" s="522"/>
      <c r="M135" s="523"/>
      <c r="N135" s="524"/>
      <c r="O135" s="522"/>
      <c r="P135" s="523"/>
      <c r="Q135" s="524"/>
      <c r="R135" s="522"/>
      <c r="S135" s="523"/>
      <c r="T135" s="524"/>
      <c r="U135" s="522"/>
      <c r="V135" s="523"/>
      <c r="W135" s="524"/>
      <c r="X135" s="522"/>
      <c r="Y135" s="523"/>
      <c r="Z135" s="524"/>
      <c r="AA135" s="522"/>
      <c r="AB135" s="523"/>
      <c r="AC135" s="524"/>
      <c r="AD135" s="522"/>
      <c r="AE135" s="523"/>
      <c r="AF135" s="524"/>
      <c r="AG135" s="522"/>
      <c r="AH135" s="523"/>
      <c r="AI135" s="524"/>
      <c r="AJ135" s="522"/>
      <c r="AK135" s="523"/>
      <c r="AL135" s="523"/>
      <c r="AM135" s="524"/>
    </row>
    <row r="136" spans="1:39" ht="11.4" customHeight="1" x14ac:dyDescent="0.3">
      <c r="A136" s="528"/>
      <c r="B136" s="528"/>
      <c r="C136" s="528"/>
      <c r="D136" s="528"/>
      <c r="E136" s="528"/>
      <c r="F136" s="528"/>
      <c r="G136" s="528"/>
      <c r="H136" s="528"/>
      <c r="I136" s="528"/>
      <c r="J136" s="528"/>
      <c r="K136" s="222"/>
      <c r="L136" s="522"/>
      <c r="M136" s="523"/>
      <c r="N136" s="524"/>
      <c r="O136" s="522"/>
      <c r="P136" s="523"/>
      <c r="Q136" s="524"/>
      <c r="R136" s="522"/>
      <c r="S136" s="523"/>
      <c r="T136" s="524"/>
      <c r="U136" s="522"/>
      <c r="V136" s="523"/>
      <c r="W136" s="524"/>
      <c r="X136" s="522"/>
      <c r="Y136" s="523"/>
      <c r="Z136" s="524"/>
      <c r="AA136" s="522"/>
      <c r="AB136" s="523"/>
      <c r="AC136" s="524"/>
      <c r="AD136" s="522"/>
      <c r="AE136" s="523"/>
      <c r="AF136" s="524"/>
      <c r="AG136" s="522"/>
      <c r="AH136" s="523"/>
      <c r="AI136" s="524"/>
      <c r="AJ136" s="522"/>
      <c r="AK136" s="523"/>
      <c r="AL136" s="523"/>
      <c r="AM136" s="524"/>
    </row>
    <row r="137" spans="1:39" ht="11.4" customHeight="1" x14ac:dyDescent="0.3">
      <c r="A137" s="528"/>
      <c r="B137" s="528"/>
      <c r="C137" s="528"/>
      <c r="D137" s="528"/>
      <c r="E137" s="528"/>
      <c r="F137" s="528"/>
      <c r="G137" s="528"/>
      <c r="H137" s="528"/>
      <c r="I137" s="528"/>
      <c r="J137" s="528"/>
      <c r="K137" s="222"/>
      <c r="L137" s="522"/>
      <c r="M137" s="523"/>
      <c r="N137" s="524"/>
      <c r="O137" s="522"/>
      <c r="P137" s="523"/>
      <c r="Q137" s="524"/>
      <c r="R137" s="522"/>
      <c r="S137" s="523"/>
      <c r="T137" s="524"/>
      <c r="U137" s="522"/>
      <c r="V137" s="523"/>
      <c r="W137" s="524"/>
      <c r="X137" s="522"/>
      <c r="Y137" s="523"/>
      <c r="Z137" s="524"/>
      <c r="AA137" s="522"/>
      <c r="AB137" s="523"/>
      <c r="AC137" s="524"/>
      <c r="AD137" s="522"/>
      <c r="AE137" s="523"/>
      <c r="AF137" s="524"/>
      <c r="AG137" s="522"/>
      <c r="AH137" s="523"/>
      <c r="AI137" s="524"/>
      <c r="AJ137" s="522"/>
      <c r="AK137" s="523"/>
      <c r="AL137" s="523"/>
      <c r="AM137" s="524"/>
    </row>
    <row r="138" spans="1:39" ht="11.4" customHeight="1" x14ac:dyDescent="0.3">
      <c r="A138" s="528"/>
      <c r="B138" s="528"/>
      <c r="C138" s="528"/>
      <c r="D138" s="528"/>
      <c r="E138" s="528"/>
      <c r="F138" s="528"/>
      <c r="G138" s="528"/>
      <c r="H138" s="528"/>
      <c r="I138" s="528"/>
      <c r="J138" s="528"/>
      <c r="K138" s="222"/>
      <c r="L138" s="522"/>
      <c r="M138" s="523"/>
      <c r="N138" s="524"/>
      <c r="O138" s="522"/>
      <c r="P138" s="523"/>
      <c r="Q138" s="524"/>
      <c r="R138" s="522"/>
      <c r="S138" s="523"/>
      <c r="T138" s="524"/>
      <c r="U138" s="522"/>
      <c r="V138" s="523"/>
      <c r="W138" s="524"/>
      <c r="X138" s="522"/>
      <c r="Y138" s="523"/>
      <c r="Z138" s="524"/>
      <c r="AA138" s="522"/>
      <c r="AB138" s="523"/>
      <c r="AC138" s="524"/>
      <c r="AD138" s="522"/>
      <c r="AE138" s="523"/>
      <c r="AF138" s="524"/>
      <c r="AG138" s="522"/>
      <c r="AH138" s="523"/>
      <c r="AI138" s="524"/>
      <c r="AJ138" s="522"/>
      <c r="AK138" s="523"/>
      <c r="AL138" s="523"/>
      <c r="AM138" s="524"/>
    </row>
    <row r="139" spans="1:39" ht="11.4" customHeight="1" x14ac:dyDescent="0.3">
      <c r="A139" s="528"/>
      <c r="B139" s="528"/>
      <c r="C139" s="528"/>
      <c r="D139" s="528"/>
      <c r="E139" s="528"/>
      <c r="F139" s="528"/>
      <c r="G139" s="528"/>
      <c r="H139" s="528"/>
      <c r="I139" s="528"/>
      <c r="J139" s="528"/>
      <c r="K139" s="222"/>
      <c r="L139" s="522"/>
      <c r="M139" s="523"/>
      <c r="N139" s="524"/>
      <c r="O139" s="522"/>
      <c r="P139" s="523"/>
      <c r="Q139" s="524"/>
      <c r="R139" s="522"/>
      <c r="S139" s="523"/>
      <c r="T139" s="524"/>
      <c r="U139" s="522"/>
      <c r="V139" s="523"/>
      <c r="W139" s="524"/>
      <c r="X139" s="522"/>
      <c r="Y139" s="523"/>
      <c r="Z139" s="524"/>
      <c r="AA139" s="522"/>
      <c r="AB139" s="523"/>
      <c r="AC139" s="524"/>
      <c r="AD139" s="522"/>
      <c r="AE139" s="523"/>
      <c r="AF139" s="524"/>
      <c r="AG139" s="522"/>
      <c r="AH139" s="523"/>
      <c r="AI139" s="524"/>
      <c r="AJ139" s="522"/>
      <c r="AK139" s="523"/>
      <c r="AL139" s="523"/>
      <c r="AM139" s="524"/>
    </row>
    <row r="140" spans="1:39" ht="11.4" customHeight="1" x14ac:dyDescent="0.3">
      <c r="A140" s="528"/>
      <c r="B140" s="528"/>
      <c r="C140" s="528"/>
      <c r="D140" s="528"/>
      <c r="E140" s="528"/>
      <c r="F140" s="528"/>
      <c r="G140" s="528"/>
      <c r="H140" s="528"/>
      <c r="I140" s="528"/>
      <c r="J140" s="528"/>
      <c r="K140" s="222"/>
      <c r="L140" s="522"/>
      <c r="M140" s="523"/>
      <c r="N140" s="524"/>
      <c r="O140" s="522"/>
      <c r="P140" s="523"/>
      <c r="Q140" s="524"/>
      <c r="R140" s="522"/>
      <c r="S140" s="523"/>
      <c r="T140" s="524"/>
      <c r="U140" s="522"/>
      <c r="V140" s="523"/>
      <c r="W140" s="524"/>
      <c r="X140" s="522"/>
      <c r="Y140" s="523"/>
      <c r="Z140" s="524"/>
      <c r="AA140" s="522"/>
      <c r="AB140" s="523"/>
      <c r="AC140" s="524"/>
      <c r="AD140" s="522"/>
      <c r="AE140" s="523"/>
      <c r="AF140" s="524"/>
      <c r="AG140" s="522"/>
      <c r="AH140" s="523"/>
      <c r="AI140" s="524"/>
      <c r="AJ140" s="522"/>
      <c r="AK140" s="523"/>
      <c r="AL140" s="523"/>
      <c r="AM140" s="524"/>
    </row>
    <row r="141" spans="1:39" ht="11.4" customHeight="1" x14ac:dyDescent="0.3">
      <c r="A141" s="528"/>
      <c r="B141" s="528"/>
      <c r="C141" s="528"/>
      <c r="D141" s="528"/>
      <c r="E141" s="528"/>
      <c r="F141" s="528"/>
      <c r="G141" s="528"/>
      <c r="H141" s="528"/>
      <c r="I141" s="528"/>
      <c r="J141" s="528"/>
      <c r="K141" s="222"/>
      <c r="L141" s="522"/>
      <c r="M141" s="523"/>
      <c r="N141" s="524"/>
      <c r="O141" s="522"/>
      <c r="P141" s="523"/>
      <c r="Q141" s="524"/>
      <c r="R141" s="522"/>
      <c r="S141" s="523"/>
      <c r="T141" s="524"/>
      <c r="U141" s="522"/>
      <c r="V141" s="523"/>
      <c r="W141" s="524"/>
      <c r="X141" s="522"/>
      <c r="Y141" s="523"/>
      <c r="Z141" s="524"/>
      <c r="AA141" s="522"/>
      <c r="AB141" s="523"/>
      <c r="AC141" s="524"/>
      <c r="AD141" s="522"/>
      <c r="AE141" s="523"/>
      <c r="AF141" s="524"/>
      <c r="AG141" s="522"/>
      <c r="AH141" s="523"/>
      <c r="AI141" s="524"/>
      <c r="AJ141" s="522"/>
      <c r="AK141" s="523"/>
      <c r="AL141" s="523"/>
      <c r="AM141" s="524"/>
    </row>
    <row r="142" spans="1:39" ht="11.4" customHeight="1" x14ac:dyDescent="0.3">
      <c r="A142" s="528"/>
      <c r="B142" s="528"/>
      <c r="C142" s="528"/>
      <c r="D142" s="528"/>
      <c r="E142" s="528"/>
      <c r="F142" s="528"/>
      <c r="G142" s="528"/>
      <c r="H142" s="528"/>
      <c r="I142" s="528"/>
      <c r="J142" s="528"/>
      <c r="K142" s="222"/>
      <c r="L142" s="522"/>
      <c r="M142" s="523"/>
      <c r="N142" s="524"/>
      <c r="O142" s="522"/>
      <c r="P142" s="523"/>
      <c r="Q142" s="524"/>
      <c r="R142" s="522"/>
      <c r="S142" s="523"/>
      <c r="T142" s="524"/>
      <c r="U142" s="522"/>
      <c r="V142" s="523"/>
      <c r="W142" s="524"/>
      <c r="X142" s="522"/>
      <c r="Y142" s="523"/>
      <c r="Z142" s="524"/>
      <c r="AA142" s="522"/>
      <c r="AB142" s="523"/>
      <c r="AC142" s="524"/>
      <c r="AD142" s="522"/>
      <c r="AE142" s="523"/>
      <c r="AF142" s="524"/>
      <c r="AG142" s="522"/>
      <c r="AH142" s="523"/>
      <c r="AI142" s="524"/>
      <c r="AJ142" s="522"/>
      <c r="AK142" s="523"/>
      <c r="AL142" s="523"/>
      <c r="AM142" s="524"/>
    </row>
    <row r="143" spans="1:39" ht="11.4" customHeight="1" x14ac:dyDescent="0.3">
      <c r="A143" s="528"/>
      <c r="B143" s="528"/>
      <c r="C143" s="528"/>
      <c r="D143" s="528"/>
      <c r="E143" s="528"/>
      <c r="F143" s="528"/>
      <c r="G143" s="528"/>
      <c r="H143" s="528"/>
      <c r="I143" s="528"/>
      <c r="J143" s="528"/>
      <c r="K143" s="222"/>
      <c r="L143" s="522"/>
      <c r="M143" s="523"/>
      <c r="N143" s="524"/>
      <c r="O143" s="522"/>
      <c r="P143" s="523"/>
      <c r="Q143" s="524"/>
      <c r="R143" s="522"/>
      <c r="S143" s="523"/>
      <c r="T143" s="524"/>
      <c r="U143" s="522"/>
      <c r="V143" s="523"/>
      <c r="W143" s="524"/>
      <c r="X143" s="522"/>
      <c r="Y143" s="523"/>
      <c r="Z143" s="524"/>
      <c r="AA143" s="522"/>
      <c r="AB143" s="523"/>
      <c r="AC143" s="524"/>
      <c r="AD143" s="522"/>
      <c r="AE143" s="523"/>
      <c r="AF143" s="524"/>
      <c r="AG143" s="522"/>
      <c r="AH143" s="523"/>
      <c r="AI143" s="524"/>
      <c r="AJ143" s="522"/>
      <c r="AK143" s="523"/>
      <c r="AL143" s="523"/>
      <c r="AM143" s="524"/>
    </row>
    <row r="144" spans="1:39" ht="11.4" customHeight="1" x14ac:dyDescent="0.3">
      <c r="A144" s="528"/>
      <c r="B144" s="528"/>
      <c r="C144" s="528"/>
      <c r="D144" s="528"/>
      <c r="E144" s="528"/>
      <c r="F144" s="528"/>
      <c r="G144" s="528"/>
      <c r="H144" s="528"/>
      <c r="I144" s="528"/>
      <c r="J144" s="528"/>
      <c r="K144" s="222"/>
      <c r="L144" s="522"/>
      <c r="M144" s="523"/>
      <c r="N144" s="524"/>
      <c r="O144" s="522"/>
      <c r="P144" s="523"/>
      <c r="Q144" s="524"/>
      <c r="R144" s="522"/>
      <c r="S144" s="523"/>
      <c r="T144" s="524"/>
      <c r="U144" s="522"/>
      <c r="V144" s="523"/>
      <c r="W144" s="524"/>
      <c r="X144" s="522"/>
      <c r="Y144" s="523"/>
      <c r="Z144" s="524"/>
      <c r="AA144" s="522"/>
      <c r="AB144" s="523"/>
      <c r="AC144" s="524"/>
      <c r="AD144" s="522"/>
      <c r="AE144" s="523"/>
      <c r="AF144" s="524"/>
      <c r="AG144" s="522"/>
      <c r="AH144" s="523"/>
      <c r="AI144" s="524"/>
      <c r="AJ144" s="522"/>
      <c r="AK144" s="523"/>
      <c r="AL144" s="523"/>
      <c r="AM144" s="524"/>
    </row>
    <row r="145" spans="1:39" ht="11.4" customHeight="1" x14ac:dyDescent="0.3">
      <c r="A145" s="528"/>
      <c r="B145" s="528"/>
      <c r="C145" s="528"/>
      <c r="D145" s="528"/>
      <c r="E145" s="528"/>
      <c r="F145" s="528"/>
      <c r="G145" s="528"/>
      <c r="H145" s="528"/>
      <c r="I145" s="528"/>
      <c r="J145" s="528"/>
      <c r="K145" s="222"/>
      <c r="L145" s="522"/>
      <c r="M145" s="523"/>
      <c r="N145" s="524"/>
      <c r="O145" s="522"/>
      <c r="P145" s="523"/>
      <c r="Q145" s="524"/>
      <c r="R145" s="522"/>
      <c r="S145" s="523"/>
      <c r="T145" s="524"/>
      <c r="U145" s="522"/>
      <c r="V145" s="523"/>
      <c r="W145" s="524"/>
      <c r="X145" s="522"/>
      <c r="Y145" s="523"/>
      <c r="Z145" s="524"/>
      <c r="AA145" s="522"/>
      <c r="AB145" s="523"/>
      <c r="AC145" s="524"/>
      <c r="AD145" s="522"/>
      <c r="AE145" s="523"/>
      <c r="AF145" s="524"/>
      <c r="AG145" s="522"/>
      <c r="AH145" s="523"/>
      <c r="AI145" s="524"/>
      <c r="AJ145" s="522"/>
      <c r="AK145" s="523"/>
      <c r="AL145" s="523"/>
      <c r="AM145" s="524"/>
    </row>
    <row r="146" spans="1:39" ht="11.4" customHeight="1" x14ac:dyDescent="0.3">
      <c r="A146" s="528"/>
      <c r="B146" s="528"/>
      <c r="C146" s="528"/>
      <c r="D146" s="528"/>
      <c r="E146" s="528"/>
      <c r="F146" s="528"/>
      <c r="G146" s="528"/>
      <c r="H146" s="528"/>
      <c r="I146" s="528"/>
      <c r="J146" s="528"/>
      <c r="K146" s="222"/>
      <c r="L146" s="522"/>
      <c r="M146" s="523"/>
      <c r="N146" s="524"/>
      <c r="O146" s="522"/>
      <c r="P146" s="523"/>
      <c r="Q146" s="524"/>
      <c r="R146" s="522"/>
      <c r="S146" s="523"/>
      <c r="T146" s="524"/>
      <c r="U146" s="522"/>
      <c r="V146" s="523"/>
      <c r="W146" s="524"/>
      <c r="X146" s="522"/>
      <c r="Y146" s="523"/>
      <c r="Z146" s="524"/>
      <c r="AA146" s="522"/>
      <c r="AB146" s="523"/>
      <c r="AC146" s="524"/>
      <c r="AD146" s="522"/>
      <c r="AE146" s="523"/>
      <c r="AF146" s="524"/>
      <c r="AG146" s="522"/>
      <c r="AH146" s="523"/>
      <c r="AI146" s="524"/>
      <c r="AJ146" s="522"/>
      <c r="AK146" s="523"/>
      <c r="AL146" s="523"/>
      <c r="AM146" s="524"/>
    </row>
    <row r="147" spans="1:39" ht="11.4" customHeight="1" x14ac:dyDescent="0.3">
      <c r="A147" s="528"/>
      <c r="B147" s="528"/>
      <c r="C147" s="528"/>
      <c r="D147" s="528"/>
      <c r="E147" s="528"/>
      <c r="F147" s="528"/>
      <c r="G147" s="528"/>
      <c r="H147" s="528"/>
      <c r="I147" s="528"/>
      <c r="J147" s="528"/>
      <c r="K147" s="222"/>
      <c r="L147" s="522"/>
      <c r="M147" s="523"/>
      <c r="N147" s="524"/>
      <c r="O147" s="522"/>
      <c r="P147" s="523"/>
      <c r="Q147" s="524"/>
      <c r="R147" s="522"/>
      <c r="S147" s="523"/>
      <c r="T147" s="524"/>
      <c r="U147" s="522"/>
      <c r="V147" s="523"/>
      <c r="W147" s="524"/>
      <c r="X147" s="522"/>
      <c r="Y147" s="523"/>
      <c r="Z147" s="524"/>
      <c r="AA147" s="522"/>
      <c r="AB147" s="523"/>
      <c r="AC147" s="524"/>
      <c r="AD147" s="522"/>
      <c r="AE147" s="523"/>
      <c r="AF147" s="524"/>
      <c r="AG147" s="522"/>
      <c r="AH147" s="523"/>
      <c r="AI147" s="524"/>
      <c r="AJ147" s="522"/>
      <c r="AK147" s="523"/>
      <c r="AL147" s="523"/>
      <c r="AM147" s="524"/>
    </row>
    <row r="148" spans="1:39" ht="11.4" customHeight="1" x14ac:dyDescent="0.3">
      <c r="A148" s="528"/>
      <c r="B148" s="528"/>
      <c r="C148" s="528"/>
      <c r="D148" s="528"/>
      <c r="E148" s="528"/>
      <c r="F148" s="528"/>
      <c r="G148" s="528"/>
      <c r="H148" s="528"/>
      <c r="I148" s="528"/>
      <c r="J148" s="528"/>
      <c r="K148" s="222"/>
      <c r="L148" s="522"/>
      <c r="M148" s="523"/>
      <c r="N148" s="524"/>
      <c r="O148" s="522"/>
      <c r="P148" s="523"/>
      <c r="Q148" s="524"/>
      <c r="R148" s="522"/>
      <c r="S148" s="523"/>
      <c r="T148" s="524"/>
      <c r="U148" s="522"/>
      <c r="V148" s="523"/>
      <c r="W148" s="524"/>
      <c r="X148" s="522"/>
      <c r="Y148" s="523"/>
      <c r="Z148" s="524"/>
      <c r="AA148" s="522"/>
      <c r="AB148" s="523"/>
      <c r="AC148" s="524"/>
      <c r="AD148" s="522"/>
      <c r="AE148" s="523"/>
      <c r="AF148" s="524"/>
      <c r="AG148" s="522"/>
      <c r="AH148" s="523"/>
      <c r="AI148" s="524"/>
      <c r="AJ148" s="522"/>
      <c r="AK148" s="523"/>
      <c r="AL148" s="523"/>
      <c r="AM148" s="524"/>
    </row>
    <row r="149" spans="1:39" ht="11.4" customHeight="1" x14ac:dyDescent="0.3">
      <c r="A149" s="528"/>
      <c r="B149" s="528"/>
      <c r="C149" s="528"/>
      <c r="D149" s="528"/>
      <c r="E149" s="528"/>
      <c r="F149" s="528"/>
      <c r="G149" s="528"/>
      <c r="H149" s="528"/>
      <c r="I149" s="528"/>
      <c r="J149" s="528"/>
      <c r="K149" s="222"/>
      <c r="L149" s="522"/>
      <c r="M149" s="523"/>
      <c r="N149" s="524"/>
      <c r="O149" s="522"/>
      <c r="P149" s="523"/>
      <c r="Q149" s="524"/>
      <c r="R149" s="522"/>
      <c r="S149" s="523"/>
      <c r="T149" s="524"/>
      <c r="U149" s="522"/>
      <c r="V149" s="523"/>
      <c r="W149" s="524"/>
      <c r="X149" s="522"/>
      <c r="Y149" s="523"/>
      <c r="Z149" s="524"/>
      <c r="AA149" s="522"/>
      <c r="AB149" s="523"/>
      <c r="AC149" s="524"/>
      <c r="AD149" s="522"/>
      <c r="AE149" s="523"/>
      <c r="AF149" s="524"/>
      <c r="AG149" s="522"/>
      <c r="AH149" s="523"/>
      <c r="AI149" s="524"/>
      <c r="AJ149" s="522"/>
      <c r="AK149" s="523"/>
      <c r="AL149" s="523"/>
      <c r="AM149" s="524"/>
    </row>
    <row r="150" spans="1:39" ht="11.4" customHeight="1" x14ac:dyDescent="0.3">
      <c r="A150" s="528"/>
      <c r="B150" s="528"/>
      <c r="C150" s="528"/>
      <c r="D150" s="528"/>
      <c r="E150" s="528"/>
      <c r="F150" s="528"/>
      <c r="G150" s="528"/>
      <c r="H150" s="528"/>
      <c r="I150" s="528"/>
      <c r="J150" s="528"/>
      <c r="K150" s="222"/>
      <c r="L150" s="522"/>
      <c r="M150" s="523"/>
      <c r="N150" s="524"/>
      <c r="O150" s="522"/>
      <c r="P150" s="523"/>
      <c r="Q150" s="524"/>
      <c r="R150" s="522"/>
      <c r="S150" s="523"/>
      <c r="T150" s="524"/>
      <c r="U150" s="522"/>
      <c r="V150" s="523"/>
      <c r="W150" s="524"/>
      <c r="X150" s="522"/>
      <c r="Y150" s="523"/>
      <c r="Z150" s="524"/>
      <c r="AA150" s="522"/>
      <c r="AB150" s="523"/>
      <c r="AC150" s="524"/>
      <c r="AD150" s="522"/>
      <c r="AE150" s="523"/>
      <c r="AF150" s="524"/>
      <c r="AG150" s="522"/>
      <c r="AH150" s="523"/>
      <c r="AI150" s="524"/>
      <c r="AJ150" s="522"/>
      <c r="AK150" s="523"/>
      <c r="AL150" s="523"/>
      <c r="AM150" s="524"/>
    </row>
    <row r="151" spans="1:39" ht="11.4" customHeight="1" x14ac:dyDescent="0.3">
      <c r="A151" s="528"/>
      <c r="B151" s="528"/>
      <c r="C151" s="528"/>
      <c r="D151" s="528"/>
      <c r="E151" s="528"/>
      <c r="F151" s="528"/>
      <c r="G151" s="528"/>
      <c r="H151" s="528"/>
      <c r="I151" s="528"/>
      <c r="J151" s="528"/>
      <c r="K151" s="222"/>
      <c r="L151" s="522"/>
      <c r="M151" s="523"/>
      <c r="N151" s="524"/>
      <c r="O151" s="522"/>
      <c r="P151" s="523"/>
      <c r="Q151" s="524"/>
      <c r="R151" s="522"/>
      <c r="S151" s="523"/>
      <c r="T151" s="524"/>
      <c r="U151" s="522"/>
      <c r="V151" s="523"/>
      <c r="W151" s="524"/>
      <c r="X151" s="522"/>
      <c r="Y151" s="523"/>
      <c r="Z151" s="524"/>
      <c r="AA151" s="522"/>
      <c r="AB151" s="523"/>
      <c r="AC151" s="524"/>
      <c r="AD151" s="522"/>
      <c r="AE151" s="523"/>
      <c r="AF151" s="524"/>
      <c r="AG151" s="522"/>
      <c r="AH151" s="523"/>
      <c r="AI151" s="524"/>
      <c r="AJ151" s="522"/>
      <c r="AK151" s="523"/>
      <c r="AL151" s="523"/>
      <c r="AM151" s="524"/>
    </row>
    <row r="152" spans="1:39" ht="11.4" customHeight="1" x14ac:dyDescent="0.3">
      <c r="A152" s="528"/>
      <c r="B152" s="528"/>
      <c r="C152" s="528"/>
      <c r="D152" s="528"/>
      <c r="E152" s="528"/>
      <c r="F152" s="528"/>
      <c r="G152" s="528"/>
      <c r="H152" s="528"/>
      <c r="I152" s="528"/>
      <c r="J152" s="528"/>
      <c r="K152" s="222"/>
      <c r="L152" s="522"/>
      <c r="M152" s="523"/>
      <c r="N152" s="524"/>
      <c r="O152" s="522"/>
      <c r="P152" s="523"/>
      <c r="Q152" s="524"/>
      <c r="R152" s="522"/>
      <c r="S152" s="523"/>
      <c r="T152" s="524"/>
      <c r="U152" s="522"/>
      <c r="V152" s="523"/>
      <c r="W152" s="524"/>
      <c r="X152" s="522"/>
      <c r="Y152" s="523"/>
      <c r="Z152" s="524"/>
      <c r="AA152" s="522"/>
      <c r="AB152" s="523"/>
      <c r="AC152" s="524"/>
      <c r="AD152" s="522"/>
      <c r="AE152" s="523"/>
      <c r="AF152" s="524"/>
      <c r="AG152" s="522"/>
      <c r="AH152" s="523"/>
      <c r="AI152" s="524"/>
      <c r="AJ152" s="522"/>
      <c r="AK152" s="523"/>
      <c r="AL152" s="523"/>
      <c r="AM152" s="524"/>
    </row>
    <row r="153" spans="1:39" ht="11.4" customHeight="1" x14ac:dyDescent="0.3">
      <c r="A153" s="528"/>
      <c r="B153" s="528"/>
      <c r="C153" s="528"/>
      <c r="D153" s="528"/>
      <c r="E153" s="528"/>
      <c r="F153" s="528"/>
      <c r="G153" s="528"/>
      <c r="H153" s="528"/>
      <c r="I153" s="528"/>
      <c r="J153" s="528"/>
      <c r="K153" s="222"/>
      <c r="L153" s="522"/>
      <c r="M153" s="523"/>
      <c r="N153" s="524"/>
      <c r="O153" s="522"/>
      <c r="P153" s="523"/>
      <c r="Q153" s="524"/>
      <c r="R153" s="522"/>
      <c r="S153" s="523"/>
      <c r="T153" s="524"/>
      <c r="U153" s="522"/>
      <c r="V153" s="523"/>
      <c r="W153" s="524"/>
      <c r="X153" s="522"/>
      <c r="Y153" s="523"/>
      <c r="Z153" s="524"/>
      <c r="AA153" s="522"/>
      <c r="AB153" s="523"/>
      <c r="AC153" s="524"/>
      <c r="AD153" s="522"/>
      <c r="AE153" s="523"/>
      <c r="AF153" s="524"/>
      <c r="AG153" s="522"/>
      <c r="AH153" s="523"/>
      <c r="AI153" s="524"/>
      <c r="AJ153" s="522"/>
      <c r="AK153" s="523"/>
      <c r="AL153" s="523"/>
      <c r="AM153" s="524"/>
    </row>
    <row r="154" spans="1:39" ht="11.4" customHeight="1" x14ac:dyDescent="0.3">
      <c r="A154" s="528"/>
      <c r="B154" s="528"/>
      <c r="C154" s="528"/>
      <c r="D154" s="528"/>
      <c r="E154" s="528"/>
      <c r="F154" s="528"/>
      <c r="G154" s="528"/>
      <c r="H154" s="528"/>
      <c r="I154" s="528"/>
      <c r="J154" s="528"/>
      <c r="K154" s="222"/>
      <c r="L154" s="522"/>
      <c r="M154" s="523"/>
      <c r="N154" s="524"/>
      <c r="O154" s="522"/>
      <c r="P154" s="523"/>
      <c r="Q154" s="524"/>
      <c r="R154" s="522"/>
      <c r="S154" s="523"/>
      <c r="T154" s="524"/>
      <c r="U154" s="522"/>
      <c r="V154" s="523"/>
      <c r="W154" s="524"/>
      <c r="X154" s="522"/>
      <c r="Y154" s="523"/>
      <c r="Z154" s="524"/>
      <c r="AA154" s="522"/>
      <c r="AB154" s="523"/>
      <c r="AC154" s="524"/>
      <c r="AD154" s="522"/>
      <c r="AE154" s="523"/>
      <c r="AF154" s="524"/>
      <c r="AG154" s="522"/>
      <c r="AH154" s="523"/>
      <c r="AI154" s="524"/>
      <c r="AJ154" s="522"/>
      <c r="AK154" s="523"/>
      <c r="AL154" s="523"/>
      <c r="AM154" s="524"/>
    </row>
    <row r="155" spans="1:39" ht="11.4" customHeight="1" x14ac:dyDescent="0.3">
      <c r="A155" s="528"/>
      <c r="B155" s="528"/>
      <c r="C155" s="528"/>
      <c r="D155" s="528"/>
      <c r="E155" s="528"/>
      <c r="F155" s="528"/>
      <c r="G155" s="528"/>
      <c r="H155" s="528"/>
      <c r="I155" s="528"/>
      <c r="J155" s="528"/>
      <c r="K155" s="222"/>
      <c r="L155" s="522"/>
      <c r="M155" s="523"/>
      <c r="N155" s="524"/>
      <c r="O155" s="522"/>
      <c r="P155" s="523"/>
      <c r="Q155" s="524"/>
      <c r="R155" s="522"/>
      <c r="S155" s="523"/>
      <c r="T155" s="524"/>
      <c r="U155" s="522"/>
      <c r="V155" s="523"/>
      <c r="W155" s="524"/>
      <c r="X155" s="522"/>
      <c r="Y155" s="523"/>
      <c r="Z155" s="524"/>
      <c r="AA155" s="522"/>
      <c r="AB155" s="523"/>
      <c r="AC155" s="524"/>
      <c r="AD155" s="522"/>
      <c r="AE155" s="523"/>
      <c r="AF155" s="524"/>
      <c r="AG155" s="522"/>
      <c r="AH155" s="523"/>
      <c r="AI155" s="524"/>
      <c r="AJ155" s="522"/>
      <c r="AK155" s="523"/>
      <c r="AL155" s="523"/>
      <c r="AM155" s="524"/>
    </row>
    <row r="156" spans="1:39" ht="11.4" customHeight="1" x14ac:dyDescent="0.3">
      <c r="A156" s="528"/>
      <c r="B156" s="528"/>
      <c r="C156" s="528"/>
      <c r="D156" s="528"/>
      <c r="E156" s="528"/>
      <c r="F156" s="528"/>
      <c r="G156" s="528"/>
      <c r="H156" s="528"/>
      <c r="I156" s="528"/>
      <c r="J156" s="528"/>
      <c r="K156" s="222"/>
      <c r="L156" s="522"/>
      <c r="M156" s="523"/>
      <c r="N156" s="524"/>
      <c r="O156" s="522"/>
      <c r="P156" s="523"/>
      <c r="Q156" s="524"/>
      <c r="R156" s="522"/>
      <c r="S156" s="523"/>
      <c r="T156" s="524"/>
      <c r="U156" s="522"/>
      <c r="V156" s="523"/>
      <c r="W156" s="524"/>
      <c r="X156" s="522"/>
      <c r="Y156" s="523"/>
      <c r="Z156" s="524"/>
      <c r="AA156" s="522"/>
      <c r="AB156" s="523"/>
      <c r="AC156" s="524"/>
      <c r="AD156" s="522"/>
      <c r="AE156" s="523"/>
      <c r="AF156" s="524"/>
      <c r="AG156" s="522"/>
      <c r="AH156" s="523"/>
      <c r="AI156" s="524"/>
      <c r="AJ156" s="522"/>
      <c r="AK156" s="523"/>
      <c r="AL156" s="523"/>
      <c r="AM156" s="524"/>
    </row>
    <row r="157" spans="1:39" ht="11.4" customHeight="1" thickBot="1" x14ac:dyDescent="0.35">
      <c r="A157" s="672"/>
      <c r="B157" s="672"/>
      <c r="C157" s="672"/>
      <c r="D157" s="672"/>
      <c r="E157" s="672"/>
      <c r="F157" s="672"/>
      <c r="G157" s="672"/>
      <c r="H157" s="672"/>
      <c r="I157" s="672"/>
      <c r="J157" s="672"/>
      <c r="K157" s="222"/>
      <c r="L157" s="525"/>
      <c r="M157" s="526"/>
      <c r="N157" s="527"/>
      <c r="O157" s="525"/>
      <c r="P157" s="526"/>
      <c r="Q157" s="527"/>
      <c r="R157" s="525"/>
      <c r="S157" s="526"/>
      <c r="T157" s="527"/>
      <c r="U157" s="525"/>
      <c r="V157" s="526"/>
      <c r="W157" s="527"/>
      <c r="X157" s="525"/>
      <c r="Y157" s="526"/>
      <c r="Z157" s="527"/>
      <c r="AA157" s="525"/>
      <c r="AB157" s="526"/>
      <c r="AC157" s="527"/>
      <c r="AD157" s="525"/>
      <c r="AE157" s="526"/>
      <c r="AF157" s="527"/>
      <c r="AG157" s="525"/>
      <c r="AH157" s="526"/>
      <c r="AI157" s="527"/>
      <c r="AJ157" s="525"/>
      <c r="AK157" s="526"/>
      <c r="AL157" s="526"/>
      <c r="AM157" s="527"/>
    </row>
    <row r="158" spans="1:39" ht="3.75" customHeight="1" x14ac:dyDescent="0.3"/>
    <row r="159" spans="1:39" ht="11.4" customHeight="1" x14ac:dyDescent="0.3">
      <c r="A159" s="324">
        <v>1.3</v>
      </c>
      <c r="B159" s="589" t="s">
        <v>840</v>
      </c>
      <c r="C159" s="590"/>
      <c r="D159" s="590"/>
      <c r="E159" s="590"/>
      <c r="F159" s="590"/>
      <c r="G159" s="590"/>
      <c r="H159" s="590"/>
      <c r="I159" s="590"/>
      <c r="J159" s="590"/>
      <c r="K159" s="590"/>
      <c r="L159" s="590"/>
      <c r="M159" s="590"/>
      <c r="N159" s="590"/>
      <c r="O159" s="590"/>
      <c r="P159" s="590"/>
      <c r="Q159" s="590"/>
      <c r="R159" s="590"/>
      <c r="S159" s="590"/>
      <c r="T159" s="590"/>
      <c r="U159" s="590"/>
      <c r="V159" s="590"/>
      <c r="W159" s="590"/>
      <c r="X159" s="590"/>
      <c r="Y159" s="590"/>
      <c r="Z159" s="590"/>
      <c r="AA159" s="590"/>
      <c r="AB159" s="590"/>
      <c r="AC159" s="590"/>
      <c r="AD159" s="590"/>
      <c r="AE159" s="590"/>
      <c r="AF159" s="590"/>
      <c r="AG159" s="590"/>
      <c r="AH159" s="590"/>
      <c r="AI159" s="590"/>
      <c r="AJ159" s="590"/>
      <c r="AK159" s="590"/>
      <c r="AL159" s="590"/>
      <c r="AM159" s="591"/>
    </row>
    <row r="160" spans="1:39" ht="3" customHeight="1" x14ac:dyDescent="0.3"/>
    <row r="161" spans="1:39" s="326" customFormat="1" ht="36" customHeight="1" x14ac:dyDescent="0.2">
      <c r="A161" s="444" t="s">
        <v>833</v>
      </c>
      <c r="B161" s="444"/>
      <c r="C161" s="444"/>
      <c r="D161" s="444"/>
      <c r="E161" s="444" t="s">
        <v>834</v>
      </c>
      <c r="F161" s="444"/>
      <c r="G161" s="444"/>
      <c r="H161" s="444"/>
      <c r="I161" s="444"/>
      <c r="J161" s="444"/>
      <c r="K161" s="218"/>
      <c r="L161" s="444" t="s">
        <v>832</v>
      </c>
      <c r="M161" s="444"/>
      <c r="N161" s="444"/>
      <c r="O161" s="444" t="s">
        <v>650</v>
      </c>
      <c r="P161" s="444"/>
      <c r="Q161" s="444"/>
      <c r="R161" s="444" t="s">
        <v>835</v>
      </c>
      <c r="S161" s="444"/>
      <c r="T161" s="444"/>
      <c r="U161" s="444" t="s">
        <v>836</v>
      </c>
      <c r="V161" s="444"/>
      <c r="W161" s="444"/>
      <c r="X161" s="444" t="s">
        <v>837</v>
      </c>
      <c r="Y161" s="444"/>
      <c r="Z161" s="444"/>
      <c r="AA161" s="444" t="s">
        <v>839</v>
      </c>
      <c r="AB161" s="444"/>
      <c r="AC161" s="444"/>
      <c r="AD161" s="444" t="s">
        <v>838</v>
      </c>
      <c r="AE161" s="444"/>
      <c r="AF161" s="444"/>
      <c r="AG161" s="444" t="s">
        <v>830</v>
      </c>
      <c r="AH161" s="444"/>
      <c r="AI161" s="444"/>
      <c r="AJ161" s="595" t="s">
        <v>655</v>
      </c>
      <c r="AK161" s="595"/>
      <c r="AL161" s="595"/>
      <c r="AM161" s="595"/>
    </row>
    <row r="162" spans="1:39" s="116" customFormat="1" ht="11.4" customHeight="1" x14ac:dyDescent="0.3">
      <c r="A162" s="427"/>
      <c r="B162" s="427"/>
      <c r="C162" s="427"/>
      <c r="D162" s="427"/>
      <c r="E162" s="602"/>
      <c r="F162" s="602"/>
      <c r="G162" s="602"/>
      <c r="H162" s="602"/>
      <c r="I162" s="602"/>
      <c r="J162" s="602"/>
      <c r="K162" s="327"/>
      <c r="L162" s="424"/>
      <c r="M162" s="424"/>
      <c r="N162" s="424"/>
      <c r="O162" s="424"/>
      <c r="P162" s="424"/>
      <c r="Q162" s="424"/>
      <c r="R162" s="596"/>
      <c r="S162" s="597"/>
      <c r="T162" s="597"/>
      <c r="U162" s="424"/>
      <c r="V162" s="424"/>
      <c r="W162" s="424"/>
      <c r="X162" s="596"/>
      <c r="Y162" s="597"/>
      <c r="Z162" s="598"/>
      <c r="AA162" s="424"/>
      <c r="AB162" s="424"/>
      <c r="AC162" s="424"/>
      <c r="AD162" s="425"/>
      <c r="AE162" s="425"/>
      <c r="AF162" s="425"/>
      <c r="AG162" s="425"/>
      <c r="AH162" s="425"/>
      <c r="AI162" s="425"/>
      <c r="AJ162" s="599"/>
      <c r="AK162" s="600"/>
      <c r="AL162" s="600"/>
      <c r="AM162" s="601"/>
    </row>
    <row r="163" spans="1:39" s="116" customFormat="1" ht="11.4" customHeight="1" x14ac:dyDescent="0.3">
      <c r="A163" s="418"/>
      <c r="B163" s="418"/>
      <c r="C163" s="418"/>
      <c r="D163" s="418"/>
      <c r="E163" s="602"/>
      <c r="F163" s="602"/>
      <c r="G163" s="602"/>
      <c r="H163" s="602"/>
      <c r="I163" s="602"/>
      <c r="J163" s="602"/>
      <c r="K163" s="327"/>
      <c r="L163" s="402"/>
      <c r="M163" s="402"/>
      <c r="N163" s="402"/>
      <c r="O163" s="402"/>
      <c r="P163" s="402"/>
      <c r="Q163" s="402"/>
      <c r="R163" s="573"/>
      <c r="S163" s="367"/>
      <c r="T163" s="367"/>
      <c r="U163" s="402"/>
      <c r="V163" s="402"/>
      <c r="W163" s="402"/>
      <c r="X163" s="573"/>
      <c r="Y163" s="367"/>
      <c r="Z163" s="401"/>
      <c r="AA163" s="402"/>
      <c r="AB163" s="402"/>
      <c r="AC163" s="402"/>
      <c r="AD163" s="362"/>
      <c r="AE163" s="362"/>
      <c r="AF163" s="362"/>
      <c r="AG163" s="362"/>
      <c r="AH163" s="362"/>
      <c r="AI163" s="362"/>
      <c r="AJ163" s="574"/>
      <c r="AK163" s="575"/>
      <c r="AL163" s="575"/>
      <c r="AM163" s="576"/>
    </row>
    <row r="164" spans="1:39" s="116" customFormat="1" ht="11.4" customHeight="1" x14ac:dyDescent="0.3">
      <c r="A164" s="418"/>
      <c r="B164" s="418"/>
      <c r="C164" s="418"/>
      <c r="D164" s="418"/>
      <c r="E164" s="602"/>
      <c r="F164" s="602"/>
      <c r="G164" s="602"/>
      <c r="H164" s="602"/>
      <c r="I164" s="602"/>
      <c r="J164" s="602"/>
      <c r="K164" s="327"/>
      <c r="L164" s="402"/>
      <c r="M164" s="402"/>
      <c r="N164" s="402"/>
      <c r="O164" s="402"/>
      <c r="P164" s="402"/>
      <c r="Q164" s="402"/>
      <c r="R164" s="573"/>
      <c r="S164" s="367"/>
      <c r="T164" s="367"/>
      <c r="U164" s="402"/>
      <c r="V164" s="402"/>
      <c r="W164" s="402"/>
      <c r="X164" s="573"/>
      <c r="Y164" s="367"/>
      <c r="Z164" s="401"/>
      <c r="AA164" s="402"/>
      <c r="AB164" s="402"/>
      <c r="AC164" s="402"/>
      <c r="AD164" s="362"/>
      <c r="AE164" s="362"/>
      <c r="AF164" s="362"/>
      <c r="AG164" s="362"/>
      <c r="AH164" s="362"/>
      <c r="AI164" s="362"/>
      <c r="AJ164" s="574"/>
      <c r="AK164" s="575"/>
      <c r="AL164" s="575"/>
      <c r="AM164" s="576"/>
    </row>
    <row r="165" spans="1:39" s="116" customFormat="1" ht="11.4" customHeight="1" x14ac:dyDescent="0.3">
      <c r="A165" s="418"/>
      <c r="B165" s="418"/>
      <c r="C165" s="418"/>
      <c r="D165" s="418"/>
      <c r="E165" s="602"/>
      <c r="F165" s="602"/>
      <c r="G165" s="602"/>
      <c r="H165" s="602"/>
      <c r="I165" s="602"/>
      <c r="J165" s="602"/>
      <c r="K165" s="327"/>
      <c r="L165" s="402"/>
      <c r="M165" s="402"/>
      <c r="N165" s="402"/>
      <c r="O165" s="402"/>
      <c r="P165" s="402"/>
      <c r="Q165" s="402"/>
      <c r="R165" s="573"/>
      <c r="S165" s="367"/>
      <c r="T165" s="367"/>
      <c r="U165" s="402"/>
      <c r="V165" s="402"/>
      <c r="W165" s="402"/>
      <c r="X165" s="573"/>
      <c r="Y165" s="367"/>
      <c r="Z165" s="401"/>
      <c r="AA165" s="402"/>
      <c r="AB165" s="402"/>
      <c r="AC165" s="402"/>
      <c r="AD165" s="362"/>
      <c r="AE165" s="362"/>
      <c r="AF165" s="362"/>
      <c r="AG165" s="362"/>
      <c r="AH165" s="362"/>
      <c r="AI165" s="362"/>
      <c r="AJ165" s="574"/>
      <c r="AK165" s="575"/>
      <c r="AL165" s="575"/>
      <c r="AM165" s="576"/>
    </row>
    <row r="166" spans="1:39" s="116" customFormat="1" ht="11.4" customHeight="1" x14ac:dyDescent="0.3">
      <c r="A166" s="418"/>
      <c r="B166" s="418"/>
      <c r="C166" s="418"/>
      <c r="D166" s="418"/>
      <c r="E166" s="602"/>
      <c r="F166" s="602"/>
      <c r="G166" s="602"/>
      <c r="H166" s="602"/>
      <c r="I166" s="602"/>
      <c r="J166" s="602"/>
      <c r="K166" s="327"/>
      <c r="L166" s="402"/>
      <c r="M166" s="402"/>
      <c r="N166" s="402"/>
      <c r="O166" s="402"/>
      <c r="P166" s="402"/>
      <c r="Q166" s="402"/>
      <c r="R166" s="573"/>
      <c r="S166" s="367"/>
      <c r="T166" s="367"/>
      <c r="U166" s="402"/>
      <c r="V166" s="402"/>
      <c r="W166" s="402"/>
      <c r="X166" s="573"/>
      <c r="Y166" s="367"/>
      <c r="Z166" s="401"/>
      <c r="AA166" s="402"/>
      <c r="AB166" s="402"/>
      <c r="AC166" s="402"/>
      <c r="AD166" s="362"/>
      <c r="AE166" s="362"/>
      <c r="AF166" s="362"/>
      <c r="AG166" s="362"/>
      <c r="AH166" s="362"/>
      <c r="AI166" s="362"/>
      <c r="AJ166" s="574"/>
      <c r="AK166" s="575"/>
      <c r="AL166" s="575"/>
      <c r="AM166" s="576"/>
    </row>
    <row r="167" spans="1:39" s="116" customFormat="1" ht="11.4" customHeight="1" x14ac:dyDescent="0.3">
      <c r="A167" s="418"/>
      <c r="B167" s="418"/>
      <c r="C167" s="418"/>
      <c r="D167" s="418"/>
      <c r="E167" s="602"/>
      <c r="F167" s="602"/>
      <c r="G167" s="602"/>
      <c r="H167" s="602"/>
      <c r="I167" s="602"/>
      <c r="J167" s="602"/>
      <c r="K167" s="327"/>
      <c r="L167" s="402"/>
      <c r="M167" s="402"/>
      <c r="N167" s="402"/>
      <c r="O167" s="402"/>
      <c r="P167" s="402"/>
      <c r="Q167" s="402"/>
      <c r="R167" s="573"/>
      <c r="S167" s="367"/>
      <c r="T167" s="367"/>
      <c r="U167" s="402"/>
      <c r="V167" s="402"/>
      <c r="W167" s="402"/>
      <c r="X167" s="573"/>
      <c r="Y167" s="367"/>
      <c r="Z167" s="401"/>
      <c r="AA167" s="402"/>
      <c r="AB167" s="402"/>
      <c r="AC167" s="402"/>
      <c r="AD167" s="362"/>
      <c r="AE167" s="362"/>
      <c r="AF167" s="362"/>
      <c r="AG167" s="362"/>
      <c r="AH167" s="362"/>
      <c r="AI167" s="362"/>
      <c r="AJ167" s="574"/>
      <c r="AK167" s="575"/>
      <c r="AL167" s="575"/>
      <c r="AM167" s="576"/>
    </row>
    <row r="168" spans="1:39" s="116" customFormat="1" ht="11.4" customHeight="1" x14ac:dyDescent="0.3">
      <c r="A168" s="418"/>
      <c r="B168" s="418"/>
      <c r="C168" s="418"/>
      <c r="D168" s="418"/>
      <c r="E168" s="602"/>
      <c r="F168" s="602"/>
      <c r="G168" s="602"/>
      <c r="H168" s="602"/>
      <c r="I168" s="602"/>
      <c r="J168" s="602"/>
      <c r="K168" s="327"/>
      <c r="L168" s="402"/>
      <c r="M168" s="402"/>
      <c r="N168" s="402"/>
      <c r="O168" s="402"/>
      <c r="P168" s="402"/>
      <c r="Q168" s="402"/>
      <c r="R168" s="573"/>
      <c r="S168" s="367"/>
      <c r="T168" s="367"/>
      <c r="U168" s="402"/>
      <c r="V168" s="402"/>
      <c r="W168" s="402"/>
      <c r="X168" s="573"/>
      <c r="Y168" s="367"/>
      <c r="Z168" s="401"/>
      <c r="AA168" s="402"/>
      <c r="AB168" s="402"/>
      <c r="AC168" s="402"/>
      <c r="AD168" s="362"/>
      <c r="AE168" s="362"/>
      <c r="AF168" s="362"/>
      <c r="AG168" s="362"/>
      <c r="AH168" s="362"/>
      <c r="AI168" s="362"/>
      <c r="AJ168" s="574"/>
      <c r="AK168" s="575"/>
      <c r="AL168" s="575"/>
      <c r="AM168" s="576"/>
    </row>
    <row r="169" spans="1:39" s="116" customFormat="1" ht="11.4" customHeight="1" x14ac:dyDescent="0.3">
      <c r="A169" s="418"/>
      <c r="B169" s="418"/>
      <c r="C169" s="418"/>
      <c r="D169" s="418"/>
      <c r="E169" s="602"/>
      <c r="F169" s="602"/>
      <c r="G169" s="602"/>
      <c r="H169" s="602"/>
      <c r="I169" s="602"/>
      <c r="J169" s="602"/>
      <c r="K169" s="131"/>
      <c r="L169" s="402"/>
      <c r="M169" s="402"/>
      <c r="N169" s="402"/>
      <c r="O169" s="402"/>
      <c r="P169" s="402"/>
      <c r="Q169" s="402"/>
      <c r="R169" s="573"/>
      <c r="S169" s="367"/>
      <c r="T169" s="367"/>
      <c r="U169" s="402"/>
      <c r="V169" s="402"/>
      <c r="W169" s="402"/>
      <c r="X169" s="573"/>
      <c r="Y169" s="367"/>
      <c r="Z169" s="401"/>
      <c r="AA169" s="402"/>
      <c r="AB169" s="402"/>
      <c r="AC169" s="402"/>
      <c r="AD169" s="362"/>
      <c r="AE169" s="362"/>
      <c r="AF169" s="362"/>
      <c r="AG169" s="362"/>
      <c r="AH169" s="362"/>
      <c r="AI169" s="362"/>
      <c r="AJ169" s="574"/>
      <c r="AK169" s="575"/>
      <c r="AL169" s="575"/>
      <c r="AM169" s="576"/>
    </row>
    <row r="170" spans="1:39" s="116" customFormat="1" ht="11.4" customHeight="1" x14ac:dyDescent="0.3">
      <c r="A170" s="418"/>
      <c r="B170" s="418"/>
      <c r="C170" s="418"/>
      <c r="D170" s="418"/>
      <c r="E170" s="602"/>
      <c r="F170" s="602"/>
      <c r="G170" s="602"/>
      <c r="H170" s="602"/>
      <c r="I170" s="602"/>
      <c r="J170" s="602"/>
      <c r="K170" s="131"/>
      <c r="L170" s="402"/>
      <c r="M170" s="402"/>
      <c r="N170" s="402"/>
      <c r="O170" s="402"/>
      <c r="P170" s="402"/>
      <c r="Q170" s="402"/>
      <c r="R170" s="573"/>
      <c r="S170" s="367"/>
      <c r="T170" s="367"/>
      <c r="U170" s="402"/>
      <c r="V170" s="402"/>
      <c r="W170" s="402"/>
      <c r="X170" s="573"/>
      <c r="Y170" s="367"/>
      <c r="Z170" s="401"/>
      <c r="AA170" s="402"/>
      <c r="AB170" s="402"/>
      <c r="AC170" s="402"/>
      <c r="AD170" s="362"/>
      <c r="AE170" s="362"/>
      <c r="AF170" s="362"/>
      <c r="AG170" s="362"/>
      <c r="AH170" s="362"/>
      <c r="AI170" s="362"/>
      <c r="AJ170" s="574"/>
      <c r="AK170" s="575"/>
      <c r="AL170" s="575"/>
      <c r="AM170" s="576"/>
    </row>
    <row r="171" spans="1:39" s="116" customFormat="1" ht="11.4" customHeight="1" x14ac:dyDescent="0.3">
      <c r="A171" s="418"/>
      <c r="B171" s="418"/>
      <c r="C171" s="418"/>
      <c r="D171" s="418"/>
      <c r="E171" s="602"/>
      <c r="F171" s="602"/>
      <c r="G171" s="602"/>
      <c r="H171" s="602"/>
      <c r="I171" s="602"/>
      <c r="J171" s="602"/>
      <c r="K171" s="131"/>
      <c r="L171" s="402"/>
      <c r="M171" s="402"/>
      <c r="N171" s="402"/>
      <c r="O171" s="402"/>
      <c r="P171" s="402"/>
      <c r="Q171" s="402"/>
      <c r="R171" s="573"/>
      <c r="S171" s="367"/>
      <c r="T171" s="367"/>
      <c r="U171" s="402"/>
      <c r="V171" s="402"/>
      <c r="W171" s="402"/>
      <c r="X171" s="573"/>
      <c r="Y171" s="367"/>
      <c r="Z171" s="401"/>
      <c r="AA171" s="402"/>
      <c r="AB171" s="402"/>
      <c r="AC171" s="402"/>
      <c r="AD171" s="362"/>
      <c r="AE171" s="362"/>
      <c r="AF171" s="362"/>
      <c r="AG171" s="362"/>
      <c r="AH171" s="362"/>
      <c r="AI171" s="362"/>
      <c r="AJ171" s="574"/>
      <c r="AK171" s="575"/>
      <c r="AL171" s="575"/>
      <c r="AM171" s="576"/>
    </row>
    <row r="172" spans="1:39" s="116" customFormat="1" ht="11.4" customHeight="1" x14ac:dyDescent="0.3">
      <c r="A172" s="418"/>
      <c r="B172" s="418"/>
      <c r="C172" s="418"/>
      <c r="D172" s="418"/>
      <c r="E172" s="602"/>
      <c r="F172" s="602"/>
      <c r="G172" s="602"/>
      <c r="H172" s="602"/>
      <c r="I172" s="602"/>
      <c r="J172" s="602"/>
      <c r="K172" s="131"/>
      <c r="L172" s="402"/>
      <c r="M172" s="402"/>
      <c r="N172" s="402"/>
      <c r="O172" s="402"/>
      <c r="P172" s="402"/>
      <c r="Q172" s="402"/>
      <c r="R172" s="573"/>
      <c r="S172" s="367"/>
      <c r="T172" s="367"/>
      <c r="U172" s="402"/>
      <c r="V172" s="402"/>
      <c r="W172" s="402"/>
      <c r="X172" s="573"/>
      <c r="Y172" s="367"/>
      <c r="Z172" s="401"/>
      <c r="AA172" s="402"/>
      <c r="AB172" s="402"/>
      <c r="AC172" s="402"/>
      <c r="AD172" s="362"/>
      <c r="AE172" s="362"/>
      <c r="AF172" s="362"/>
      <c r="AG172" s="362"/>
      <c r="AH172" s="362"/>
      <c r="AI172" s="362"/>
      <c r="AJ172" s="574"/>
      <c r="AK172" s="575"/>
      <c r="AL172" s="575"/>
      <c r="AM172" s="576"/>
    </row>
    <row r="173" spans="1:39" s="116" customFormat="1" ht="11.4" customHeight="1" x14ac:dyDescent="0.3">
      <c r="A173" s="418"/>
      <c r="B173" s="418"/>
      <c r="C173" s="418"/>
      <c r="D173" s="418"/>
      <c r="E173" s="602"/>
      <c r="F173" s="602"/>
      <c r="G173" s="602"/>
      <c r="H173" s="602"/>
      <c r="I173" s="602"/>
      <c r="J173" s="602"/>
      <c r="K173" s="131"/>
      <c r="L173" s="402"/>
      <c r="M173" s="402"/>
      <c r="N173" s="402"/>
      <c r="O173" s="402"/>
      <c r="P173" s="402"/>
      <c r="Q173" s="402"/>
      <c r="R173" s="573"/>
      <c r="S173" s="367"/>
      <c r="T173" s="367"/>
      <c r="U173" s="402"/>
      <c r="V173" s="402"/>
      <c r="W173" s="402"/>
      <c r="X173" s="573"/>
      <c r="Y173" s="367"/>
      <c r="Z173" s="401"/>
      <c r="AA173" s="402"/>
      <c r="AB173" s="402"/>
      <c r="AC173" s="402"/>
      <c r="AD173" s="362"/>
      <c r="AE173" s="362"/>
      <c r="AF173" s="362"/>
      <c r="AG173" s="362"/>
      <c r="AH173" s="362"/>
      <c r="AI173" s="362"/>
      <c r="AJ173" s="574"/>
      <c r="AK173" s="575"/>
      <c r="AL173" s="575"/>
      <c r="AM173" s="576"/>
    </row>
    <row r="174" spans="1:39" s="116" customFormat="1" ht="11.4" customHeight="1" x14ac:dyDescent="0.3">
      <c r="A174" s="418"/>
      <c r="B174" s="418"/>
      <c r="C174" s="418"/>
      <c r="D174" s="418"/>
      <c r="E174" s="602"/>
      <c r="F174" s="602"/>
      <c r="G174" s="602"/>
      <c r="H174" s="602"/>
      <c r="I174" s="602"/>
      <c r="J174" s="602"/>
      <c r="K174" s="131"/>
      <c r="L174" s="402"/>
      <c r="M174" s="402"/>
      <c r="N174" s="402"/>
      <c r="O174" s="402"/>
      <c r="P174" s="402"/>
      <c r="Q174" s="402"/>
      <c r="R174" s="573"/>
      <c r="S174" s="367"/>
      <c r="T174" s="367"/>
      <c r="U174" s="402"/>
      <c r="V174" s="402"/>
      <c r="W174" s="402"/>
      <c r="X174" s="573"/>
      <c r="Y174" s="367"/>
      <c r="Z174" s="401"/>
      <c r="AA174" s="402"/>
      <c r="AB174" s="402"/>
      <c r="AC174" s="402"/>
      <c r="AD174" s="362"/>
      <c r="AE174" s="362"/>
      <c r="AF174" s="362"/>
      <c r="AG174" s="362"/>
      <c r="AH174" s="362"/>
      <c r="AI174" s="362"/>
      <c r="AJ174" s="574"/>
      <c r="AK174" s="575"/>
      <c r="AL174" s="575"/>
      <c r="AM174" s="576"/>
    </row>
    <row r="175" spans="1:39" ht="3.75" customHeight="1" x14ac:dyDescent="0.3"/>
    <row r="176" spans="1:39" s="111" customFormat="1" ht="12.9" customHeight="1" x14ac:dyDescent="0.3">
      <c r="A176" s="321">
        <v>2</v>
      </c>
      <c r="B176" s="685" t="s">
        <v>760</v>
      </c>
      <c r="C176" s="686"/>
      <c r="D176" s="686"/>
      <c r="E176" s="686"/>
      <c r="F176" s="686"/>
      <c r="G176" s="686"/>
      <c r="H176" s="686"/>
      <c r="I176" s="686"/>
      <c r="J176" s="686"/>
      <c r="K176" s="686"/>
      <c r="L176" s="686"/>
      <c r="M176" s="686"/>
      <c r="N176" s="686"/>
      <c r="O176" s="686"/>
      <c r="P176" s="686"/>
      <c r="Q176" s="686"/>
      <c r="R176" s="686"/>
      <c r="S176" s="686"/>
      <c r="T176" s="686"/>
      <c r="U176" s="686"/>
      <c r="V176" s="686"/>
      <c r="W176" s="686"/>
      <c r="X176" s="686"/>
      <c r="Y176" s="686"/>
      <c r="Z176" s="686"/>
      <c r="AA176" s="686"/>
      <c r="AB176" s="686"/>
      <c r="AC176" s="686"/>
      <c r="AD176" s="686"/>
      <c r="AE176" s="686"/>
      <c r="AF176" s="686"/>
      <c r="AG176" s="686"/>
      <c r="AH176" s="686"/>
      <c r="AI176" s="686"/>
      <c r="AJ176" s="686"/>
      <c r="AK176" s="686"/>
      <c r="AL176" s="686"/>
      <c r="AM176" s="687"/>
    </row>
    <row r="177" spans="1:39" s="287" customFormat="1" ht="3" customHeight="1" x14ac:dyDescent="0.3">
      <c r="A177" s="286"/>
      <c r="B177" s="286"/>
      <c r="C177" s="286"/>
      <c r="D177" s="286"/>
      <c r="E177" s="286"/>
      <c r="F177" s="286"/>
      <c r="G177" s="286"/>
      <c r="H177" s="286"/>
      <c r="I177" s="286"/>
      <c r="J177" s="286"/>
      <c r="L177" s="283"/>
      <c r="M177" s="283"/>
      <c r="N177" s="283"/>
      <c r="O177" s="283"/>
      <c r="P177" s="283"/>
      <c r="Q177" s="283"/>
      <c r="R177" s="283"/>
      <c r="S177" s="283"/>
      <c r="T177" s="283"/>
      <c r="U177" s="283"/>
      <c r="V177" s="283"/>
      <c r="W177" s="283"/>
      <c r="X177" s="283"/>
      <c r="Y177" s="283"/>
      <c r="Z177" s="283"/>
      <c r="AA177" s="283"/>
      <c r="AB177" s="283"/>
      <c r="AC177" s="283"/>
      <c r="AD177" s="283"/>
      <c r="AE177" s="283"/>
      <c r="AF177" s="283"/>
      <c r="AG177" s="283"/>
      <c r="AH177" s="283"/>
      <c r="AI177" s="283"/>
      <c r="AJ177" s="283"/>
      <c r="AK177" s="283"/>
      <c r="AL177" s="283"/>
      <c r="AM177" s="283"/>
    </row>
    <row r="178" spans="1:39" s="287" customFormat="1" ht="23.25" customHeight="1" x14ac:dyDescent="0.3">
      <c r="A178" s="631"/>
      <c r="B178" s="631"/>
      <c r="C178" s="631"/>
      <c r="D178" s="631"/>
      <c r="E178" s="631"/>
      <c r="F178" s="631"/>
      <c r="G178" s="631"/>
      <c r="H178" s="631"/>
      <c r="I178" s="631"/>
      <c r="J178" s="631"/>
      <c r="K178" s="283"/>
      <c r="L178" s="444" t="s">
        <v>785</v>
      </c>
      <c r="M178" s="444"/>
      <c r="N178" s="444"/>
      <c r="O178" s="444"/>
      <c r="P178" s="444" t="s">
        <v>858</v>
      </c>
      <c r="Q178" s="444"/>
      <c r="R178" s="444"/>
      <c r="S178" s="444"/>
      <c r="T178" s="632" t="s">
        <v>779</v>
      </c>
      <c r="U178" s="632"/>
      <c r="V178" s="632"/>
      <c r="W178" s="632"/>
      <c r="X178" s="632"/>
      <c r="Y178" s="444" t="s">
        <v>758</v>
      </c>
      <c r="Z178" s="444"/>
      <c r="AA178" s="444"/>
      <c r="AB178" s="444"/>
      <c r="AC178" s="444" t="s">
        <v>855</v>
      </c>
      <c r="AD178" s="444"/>
      <c r="AE178" s="444"/>
      <c r="AF178" s="444" t="s">
        <v>854</v>
      </c>
      <c r="AG178" s="444"/>
      <c r="AH178" s="444"/>
      <c r="AI178" s="444" t="s">
        <v>656</v>
      </c>
      <c r="AJ178" s="444"/>
      <c r="AK178" s="444"/>
      <c r="AL178" s="444"/>
      <c r="AM178" s="444"/>
    </row>
    <row r="179" spans="1:39" s="287" customFormat="1" ht="3" customHeight="1" x14ac:dyDescent="0.3">
      <c r="A179" s="236"/>
      <c r="B179" s="236"/>
      <c r="C179" s="236"/>
      <c r="D179" s="236"/>
      <c r="E179" s="236"/>
      <c r="F179" s="236"/>
      <c r="G179" s="236"/>
      <c r="H179" s="236"/>
      <c r="I179" s="236"/>
      <c r="J179" s="236"/>
      <c r="K179" s="283"/>
      <c r="L179" s="296"/>
      <c r="M179" s="296"/>
      <c r="N179" s="296"/>
      <c r="O179" s="296"/>
      <c r="P179" s="296"/>
      <c r="Q179" s="296"/>
      <c r="R179" s="283"/>
      <c r="S179" s="283"/>
      <c r="T179" s="283"/>
      <c r="U179" s="283"/>
      <c r="V179" s="283"/>
      <c r="W179" s="283"/>
      <c r="X179" s="296"/>
      <c r="Y179" s="296"/>
      <c r="Z179" s="296"/>
      <c r="AA179" s="296"/>
      <c r="AB179" s="296"/>
      <c r="AC179" s="296"/>
      <c r="AD179" s="296"/>
      <c r="AE179" s="296"/>
      <c r="AF179" s="296"/>
      <c r="AG179" s="296"/>
      <c r="AH179" s="296"/>
      <c r="AI179" s="296"/>
      <c r="AJ179" s="296"/>
      <c r="AK179" s="296"/>
      <c r="AL179" s="296"/>
      <c r="AM179" s="296"/>
    </row>
    <row r="180" spans="1:39" s="287" customFormat="1" ht="11.4" customHeight="1" x14ac:dyDescent="0.3">
      <c r="A180" s="563" t="s">
        <v>751</v>
      </c>
      <c r="B180" s="563"/>
      <c r="C180" s="563"/>
      <c r="D180" s="563"/>
      <c r="E180" s="563"/>
      <c r="G180" s="556" t="s">
        <v>806</v>
      </c>
      <c r="H180" s="448"/>
      <c r="I180" s="448"/>
      <c r="J180" s="557"/>
      <c r="L180" s="539"/>
      <c r="M180" s="540"/>
      <c r="N180" s="540"/>
      <c r="O180" s="452"/>
      <c r="P180" s="539"/>
      <c r="Q180" s="540"/>
      <c r="R180" s="540"/>
      <c r="S180" s="452"/>
      <c r="T180" s="539"/>
      <c r="U180" s="540"/>
      <c r="V180" s="540"/>
      <c r="W180" s="540"/>
      <c r="X180" s="452"/>
      <c r="Y180" s="539"/>
      <c r="Z180" s="540"/>
      <c r="AA180" s="540"/>
      <c r="AB180" s="452"/>
      <c r="AC180" s="539"/>
      <c r="AD180" s="540"/>
      <c r="AE180" s="452"/>
      <c r="AF180" s="531"/>
      <c r="AG180" s="532"/>
      <c r="AH180" s="533"/>
      <c r="AI180" s="628"/>
      <c r="AJ180" s="629"/>
      <c r="AK180" s="629"/>
      <c r="AL180" s="629"/>
      <c r="AM180" s="630"/>
    </row>
    <row r="181" spans="1:39" s="287" customFormat="1" ht="11.4" customHeight="1" x14ac:dyDescent="0.3">
      <c r="A181" s="563"/>
      <c r="B181" s="563"/>
      <c r="C181" s="563"/>
      <c r="D181" s="563"/>
      <c r="E181" s="563"/>
      <c r="F181" s="218"/>
      <c r="G181" s="558"/>
      <c r="H181" s="449"/>
      <c r="I181" s="449"/>
      <c r="J181" s="559"/>
      <c r="L181" s="539"/>
      <c r="M181" s="540"/>
      <c r="N181" s="540"/>
      <c r="O181" s="452"/>
      <c r="P181" s="539"/>
      <c r="Q181" s="540"/>
      <c r="R181" s="540"/>
      <c r="S181" s="452"/>
      <c r="T181" s="539"/>
      <c r="U181" s="540"/>
      <c r="V181" s="540"/>
      <c r="W181" s="540"/>
      <c r="X181" s="452"/>
      <c r="Y181" s="539"/>
      <c r="Z181" s="540"/>
      <c r="AA181" s="540"/>
      <c r="AB181" s="452"/>
      <c r="AC181" s="539"/>
      <c r="AD181" s="540"/>
      <c r="AE181" s="452"/>
      <c r="AF181" s="531"/>
      <c r="AG181" s="532"/>
      <c r="AH181" s="533"/>
      <c r="AI181" s="628"/>
      <c r="AJ181" s="629"/>
      <c r="AK181" s="629"/>
      <c r="AL181" s="629"/>
      <c r="AM181" s="630"/>
    </row>
    <row r="182" spans="1:39" s="287" customFormat="1" ht="11.4" customHeight="1" x14ac:dyDescent="0.3">
      <c r="A182" s="563"/>
      <c r="B182" s="563"/>
      <c r="C182" s="563"/>
      <c r="D182" s="563"/>
      <c r="E182" s="563"/>
      <c r="F182" s="218"/>
      <c r="G182" s="558"/>
      <c r="H182" s="449"/>
      <c r="I182" s="449"/>
      <c r="J182" s="559"/>
      <c r="L182" s="539"/>
      <c r="M182" s="540"/>
      <c r="N182" s="540"/>
      <c r="O182" s="452"/>
      <c r="P182" s="539"/>
      <c r="Q182" s="540"/>
      <c r="R182" s="540"/>
      <c r="S182" s="452"/>
      <c r="T182" s="539"/>
      <c r="U182" s="540"/>
      <c r="V182" s="540"/>
      <c r="W182" s="540"/>
      <c r="X182" s="452"/>
      <c r="Y182" s="539"/>
      <c r="Z182" s="540"/>
      <c r="AA182" s="540"/>
      <c r="AB182" s="452"/>
      <c r="AC182" s="539"/>
      <c r="AD182" s="540"/>
      <c r="AE182" s="452"/>
      <c r="AF182" s="531"/>
      <c r="AG182" s="532"/>
      <c r="AH182" s="533"/>
      <c r="AI182" s="628"/>
      <c r="AJ182" s="629"/>
      <c r="AK182" s="629"/>
      <c r="AL182" s="629"/>
      <c r="AM182" s="630"/>
    </row>
    <row r="183" spans="1:39" s="287" customFormat="1" ht="11.4" customHeight="1" x14ac:dyDescent="0.3">
      <c r="A183" s="563"/>
      <c r="B183" s="563"/>
      <c r="C183" s="563"/>
      <c r="D183" s="563"/>
      <c r="E183" s="563"/>
      <c r="F183" s="218"/>
      <c r="G183" s="558"/>
      <c r="H183" s="449"/>
      <c r="I183" s="449"/>
      <c r="J183" s="559"/>
      <c r="L183" s="539"/>
      <c r="M183" s="540"/>
      <c r="N183" s="540"/>
      <c r="O183" s="452"/>
      <c r="P183" s="539"/>
      <c r="Q183" s="540"/>
      <c r="R183" s="540"/>
      <c r="S183" s="452"/>
      <c r="T183" s="539"/>
      <c r="U183" s="540"/>
      <c r="V183" s="540"/>
      <c r="W183" s="540"/>
      <c r="X183" s="452"/>
      <c r="Y183" s="539"/>
      <c r="Z183" s="540"/>
      <c r="AA183" s="540"/>
      <c r="AB183" s="452"/>
      <c r="AC183" s="539"/>
      <c r="AD183" s="540"/>
      <c r="AE183" s="452"/>
      <c r="AF183" s="531"/>
      <c r="AG183" s="532"/>
      <c r="AH183" s="533"/>
      <c r="AI183" s="628"/>
      <c r="AJ183" s="629"/>
      <c r="AK183" s="629"/>
      <c r="AL183" s="629"/>
      <c r="AM183" s="630"/>
    </row>
    <row r="184" spans="1:39" s="287" customFormat="1" ht="11.4" customHeight="1" x14ac:dyDescent="0.3">
      <c r="A184" s="563"/>
      <c r="B184" s="563"/>
      <c r="C184" s="563"/>
      <c r="D184" s="563"/>
      <c r="E184" s="563"/>
      <c r="F184" s="218"/>
      <c r="G184" s="558"/>
      <c r="H184" s="449"/>
      <c r="I184" s="449"/>
      <c r="J184" s="559"/>
      <c r="L184" s="539"/>
      <c r="M184" s="540"/>
      <c r="N184" s="540"/>
      <c r="O184" s="452"/>
      <c r="P184" s="539"/>
      <c r="Q184" s="540"/>
      <c r="R184" s="540"/>
      <c r="S184" s="452"/>
      <c r="T184" s="539"/>
      <c r="U184" s="540"/>
      <c r="V184" s="540"/>
      <c r="W184" s="540"/>
      <c r="X184" s="452"/>
      <c r="Y184" s="539"/>
      <c r="Z184" s="540"/>
      <c r="AA184" s="540"/>
      <c r="AB184" s="452"/>
      <c r="AC184" s="539"/>
      <c r="AD184" s="540"/>
      <c r="AE184" s="452"/>
      <c r="AF184" s="531"/>
      <c r="AG184" s="532"/>
      <c r="AH184" s="533"/>
      <c r="AI184" s="628"/>
      <c r="AJ184" s="629"/>
      <c r="AK184" s="629"/>
      <c r="AL184" s="629"/>
      <c r="AM184" s="630"/>
    </row>
    <row r="185" spans="1:39" s="287" customFormat="1" ht="11.4" customHeight="1" thickBot="1" x14ac:dyDescent="0.35">
      <c r="A185" s="563"/>
      <c r="B185" s="563"/>
      <c r="C185" s="563"/>
      <c r="D185" s="563"/>
      <c r="E185" s="563"/>
      <c r="F185" s="218"/>
      <c r="G185" s="558"/>
      <c r="H185" s="449"/>
      <c r="I185" s="449"/>
      <c r="J185" s="559"/>
      <c r="L185" s="541"/>
      <c r="M185" s="542"/>
      <c r="N185" s="542"/>
      <c r="O185" s="543"/>
      <c r="P185" s="541"/>
      <c r="Q185" s="542"/>
      <c r="R185" s="542"/>
      <c r="S185" s="543"/>
      <c r="T185" s="541"/>
      <c r="U185" s="542"/>
      <c r="V185" s="542"/>
      <c r="W185" s="542"/>
      <c r="X185" s="543"/>
      <c r="Y185" s="541"/>
      <c r="Z185" s="542"/>
      <c r="AA185" s="542"/>
      <c r="AB185" s="543"/>
      <c r="AC185" s="541"/>
      <c r="AD185" s="542"/>
      <c r="AE185" s="543"/>
      <c r="AF185" s="534"/>
      <c r="AG185" s="535"/>
      <c r="AH185" s="536"/>
      <c r="AI185" s="625"/>
      <c r="AJ185" s="626"/>
      <c r="AK185" s="626"/>
      <c r="AL185" s="626"/>
      <c r="AM185" s="627"/>
    </row>
    <row r="186" spans="1:39" s="287" customFormat="1" ht="3" customHeight="1" x14ac:dyDescent="0.3">
      <c r="A186" s="286"/>
      <c r="B186" s="286"/>
      <c r="C186" s="286"/>
      <c r="D186" s="286"/>
      <c r="E186" s="286"/>
      <c r="F186" s="218"/>
      <c r="G186" s="558"/>
      <c r="H186" s="449"/>
      <c r="I186" s="449"/>
      <c r="J186" s="559"/>
      <c r="L186" s="283"/>
      <c r="M186" s="283"/>
      <c r="N186" s="283"/>
      <c r="O186" s="283"/>
      <c r="P186" s="294"/>
      <c r="Q186" s="294"/>
      <c r="R186" s="294"/>
      <c r="S186" s="294"/>
      <c r="T186" s="283"/>
      <c r="U186" s="283"/>
      <c r="V186" s="283"/>
      <c r="W186" s="283"/>
      <c r="X186" s="283"/>
      <c r="Y186" s="283"/>
      <c r="Z186" s="283"/>
      <c r="AA186" s="283"/>
      <c r="AB186" s="283"/>
      <c r="AC186" s="294"/>
      <c r="AD186" s="283"/>
      <c r="AE186" s="283"/>
      <c r="AF186" s="283"/>
      <c r="AG186" s="283"/>
      <c r="AH186" s="283"/>
      <c r="AI186" s="310"/>
      <c r="AJ186" s="310"/>
      <c r="AK186" s="310"/>
      <c r="AL186" s="310"/>
      <c r="AM186" s="310"/>
    </row>
    <row r="187" spans="1:39" s="287" customFormat="1" ht="11.4" customHeight="1" x14ac:dyDescent="0.3">
      <c r="A187" s="563" t="s">
        <v>650</v>
      </c>
      <c r="B187" s="563"/>
      <c r="C187" s="563"/>
      <c r="D187" s="563"/>
      <c r="E187" s="563"/>
      <c r="F187" s="218"/>
      <c r="G187" s="558"/>
      <c r="H187" s="449"/>
      <c r="I187" s="449"/>
      <c r="J187" s="559"/>
      <c r="L187" s="547"/>
      <c r="M187" s="548"/>
      <c r="N187" s="548"/>
      <c r="O187" s="549"/>
      <c r="P187" s="531"/>
      <c r="Q187" s="532"/>
      <c r="R187" s="532"/>
      <c r="S187" s="533"/>
      <c r="T187" s="531"/>
      <c r="U187" s="532"/>
      <c r="V187" s="532"/>
      <c r="W187" s="532"/>
      <c r="X187" s="533"/>
      <c r="Y187" s="547"/>
      <c r="Z187" s="548"/>
      <c r="AA187" s="548"/>
      <c r="AB187" s="549"/>
      <c r="AC187" s="531"/>
      <c r="AD187" s="532"/>
      <c r="AE187" s="533"/>
      <c r="AF187" s="531"/>
      <c r="AG187" s="532"/>
      <c r="AH187" s="533"/>
      <c r="AI187" s="688"/>
      <c r="AJ187" s="689"/>
      <c r="AK187" s="689"/>
      <c r="AL187" s="689"/>
      <c r="AM187" s="690"/>
    </row>
    <row r="188" spans="1:39" s="287" customFormat="1" ht="11.4" customHeight="1" x14ac:dyDescent="0.3">
      <c r="A188" s="563"/>
      <c r="B188" s="563"/>
      <c r="C188" s="563"/>
      <c r="D188" s="563"/>
      <c r="E188" s="563"/>
      <c r="F188" s="218"/>
      <c r="G188" s="558"/>
      <c r="H188" s="449"/>
      <c r="I188" s="449"/>
      <c r="J188" s="559"/>
      <c r="L188" s="547"/>
      <c r="M188" s="548"/>
      <c r="N188" s="548"/>
      <c r="O188" s="549"/>
      <c r="P188" s="531"/>
      <c r="Q188" s="532"/>
      <c r="R188" s="532"/>
      <c r="S188" s="533"/>
      <c r="T188" s="531"/>
      <c r="U188" s="532"/>
      <c r="V188" s="532"/>
      <c r="W188" s="532"/>
      <c r="X188" s="533"/>
      <c r="Y188" s="547"/>
      <c r="Z188" s="548"/>
      <c r="AA188" s="548"/>
      <c r="AB188" s="549"/>
      <c r="AC188" s="531"/>
      <c r="AD188" s="532"/>
      <c r="AE188" s="533"/>
      <c r="AF188" s="531"/>
      <c r="AG188" s="532"/>
      <c r="AH188" s="533"/>
      <c r="AI188" s="688"/>
      <c r="AJ188" s="689"/>
      <c r="AK188" s="689"/>
      <c r="AL188" s="689"/>
      <c r="AM188" s="690"/>
    </row>
    <row r="189" spans="1:39" s="287" customFormat="1" ht="11.4" customHeight="1" x14ac:dyDescent="0.3">
      <c r="A189" s="563"/>
      <c r="B189" s="563"/>
      <c r="C189" s="563"/>
      <c r="D189" s="563"/>
      <c r="E189" s="563"/>
      <c r="F189" s="218"/>
      <c r="G189" s="558"/>
      <c r="H189" s="449"/>
      <c r="I189" s="449"/>
      <c r="J189" s="559"/>
      <c r="L189" s="547"/>
      <c r="M189" s="548"/>
      <c r="N189" s="548"/>
      <c r="O189" s="549"/>
      <c r="P189" s="531"/>
      <c r="Q189" s="532"/>
      <c r="R189" s="532"/>
      <c r="S189" s="533"/>
      <c r="T189" s="531"/>
      <c r="U189" s="532"/>
      <c r="V189" s="532"/>
      <c r="W189" s="532"/>
      <c r="X189" s="533"/>
      <c r="Y189" s="547"/>
      <c r="Z189" s="548"/>
      <c r="AA189" s="548"/>
      <c r="AB189" s="549"/>
      <c r="AC189" s="531"/>
      <c r="AD189" s="532"/>
      <c r="AE189" s="533"/>
      <c r="AF189" s="531"/>
      <c r="AG189" s="532"/>
      <c r="AH189" s="533"/>
      <c r="AI189" s="688"/>
      <c r="AJ189" s="689"/>
      <c r="AK189" s="689"/>
      <c r="AL189" s="689"/>
      <c r="AM189" s="690"/>
    </row>
    <row r="190" spans="1:39" s="287" customFormat="1" ht="11.4" customHeight="1" x14ac:dyDescent="0.3">
      <c r="A190" s="563"/>
      <c r="B190" s="563"/>
      <c r="C190" s="563"/>
      <c r="D190" s="563"/>
      <c r="E190" s="563"/>
      <c r="F190" s="218"/>
      <c r="G190" s="558"/>
      <c r="H190" s="449"/>
      <c r="I190" s="449"/>
      <c r="J190" s="559"/>
      <c r="L190" s="547"/>
      <c r="M190" s="548"/>
      <c r="N190" s="548"/>
      <c r="O190" s="549"/>
      <c r="P190" s="531"/>
      <c r="Q190" s="532"/>
      <c r="R190" s="532"/>
      <c r="S190" s="533"/>
      <c r="T190" s="531"/>
      <c r="U190" s="532"/>
      <c r="V190" s="532"/>
      <c r="W190" s="532"/>
      <c r="X190" s="533"/>
      <c r="Y190" s="547"/>
      <c r="Z190" s="548"/>
      <c r="AA190" s="548"/>
      <c r="AB190" s="549"/>
      <c r="AC190" s="531"/>
      <c r="AD190" s="532"/>
      <c r="AE190" s="533"/>
      <c r="AF190" s="531"/>
      <c r="AG190" s="532"/>
      <c r="AH190" s="533"/>
      <c r="AI190" s="688"/>
      <c r="AJ190" s="689"/>
      <c r="AK190" s="689"/>
      <c r="AL190" s="689"/>
      <c r="AM190" s="690"/>
    </row>
    <row r="191" spans="1:39" s="287" customFormat="1" ht="11.4" customHeight="1" x14ac:dyDescent="0.3">
      <c r="A191" s="563"/>
      <c r="B191" s="563"/>
      <c r="C191" s="563"/>
      <c r="D191" s="563"/>
      <c r="E191" s="563"/>
      <c r="F191" s="218"/>
      <c r="G191" s="558"/>
      <c r="H191" s="449"/>
      <c r="I191" s="449"/>
      <c r="J191" s="559"/>
      <c r="L191" s="547"/>
      <c r="M191" s="548"/>
      <c r="N191" s="548"/>
      <c r="O191" s="549"/>
      <c r="P191" s="531"/>
      <c r="Q191" s="532"/>
      <c r="R191" s="532"/>
      <c r="S191" s="533"/>
      <c r="T191" s="531"/>
      <c r="U191" s="532"/>
      <c r="V191" s="532"/>
      <c r="W191" s="532"/>
      <c r="X191" s="533"/>
      <c r="Y191" s="547"/>
      <c r="Z191" s="548"/>
      <c r="AA191" s="548"/>
      <c r="AB191" s="549"/>
      <c r="AC191" s="531"/>
      <c r="AD191" s="532"/>
      <c r="AE191" s="533"/>
      <c r="AF191" s="531"/>
      <c r="AG191" s="532"/>
      <c r="AH191" s="533"/>
      <c r="AI191" s="688"/>
      <c r="AJ191" s="689"/>
      <c r="AK191" s="689"/>
      <c r="AL191" s="689"/>
      <c r="AM191" s="690"/>
    </row>
    <row r="192" spans="1:39" s="287" customFormat="1" ht="11.4" customHeight="1" thickBot="1" x14ac:dyDescent="0.35">
      <c r="A192" s="563"/>
      <c r="B192" s="563"/>
      <c r="C192" s="563"/>
      <c r="D192" s="563"/>
      <c r="E192" s="563"/>
      <c r="F192" s="218"/>
      <c r="G192" s="558"/>
      <c r="H192" s="449"/>
      <c r="I192" s="449"/>
      <c r="J192" s="559"/>
      <c r="L192" s="550"/>
      <c r="M192" s="551"/>
      <c r="N192" s="551"/>
      <c r="O192" s="552"/>
      <c r="P192" s="534"/>
      <c r="Q192" s="535"/>
      <c r="R192" s="535"/>
      <c r="S192" s="536"/>
      <c r="T192" s="534"/>
      <c r="U192" s="535"/>
      <c r="V192" s="535"/>
      <c r="W192" s="535"/>
      <c r="X192" s="536"/>
      <c r="Y192" s="550"/>
      <c r="Z192" s="551"/>
      <c r="AA192" s="551"/>
      <c r="AB192" s="552"/>
      <c r="AC192" s="534"/>
      <c r="AD192" s="535"/>
      <c r="AE192" s="536"/>
      <c r="AF192" s="534"/>
      <c r="AG192" s="535"/>
      <c r="AH192" s="536"/>
      <c r="AI192" s="691"/>
      <c r="AJ192" s="692"/>
      <c r="AK192" s="692"/>
      <c r="AL192" s="692"/>
      <c r="AM192" s="693"/>
    </row>
    <row r="193" spans="1:39" s="287" customFormat="1" ht="3" customHeight="1" x14ac:dyDescent="0.3">
      <c r="A193" s="286"/>
      <c r="B193" s="286"/>
      <c r="C193" s="286"/>
      <c r="D193" s="286"/>
      <c r="E193" s="286"/>
      <c r="F193" s="218"/>
      <c r="G193" s="558"/>
      <c r="H193" s="449"/>
      <c r="I193" s="449"/>
      <c r="J193" s="559"/>
      <c r="L193" s="283"/>
      <c r="M193" s="283"/>
      <c r="N193" s="283"/>
      <c r="O193" s="283"/>
      <c r="P193" s="294"/>
      <c r="Q193" s="294"/>
      <c r="R193" s="294"/>
      <c r="S193" s="294"/>
      <c r="T193" s="283"/>
      <c r="U193" s="283"/>
      <c r="V193" s="283"/>
      <c r="W193" s="283"/>
      <c r="X193" s="283"/>
      <c r="Y193" s="283"/>
      <c r="Z193" s="283"/>
      <c r="AA193" s="283"/>
      <c r="AB193" s="283"/>
      <c r="AC193" s="294"/>
      <c r="AD193" s="283"/>
      <c r="AE193" s="283"/>
      <c r="AF193" s="283"/>
      <c r="AG193" s="283"/>
      <c r="AH193" s="283"/>
      <c r="AI193" s="283"/>
      <c r="AJ193" s="283"/>
      <c r="AK193" s="283"/>
      <c r="AL193" s="283"/>
      <c r="AM193" s="283"/>
    </row>
    <row r="194" spans="1:39" s="287" customFormat="1" ht="11.4" customHeight="1" x14ac:dyDescent="0.3">
      <c r="A194" s="563" t="s">
        <v>752</v>
      </c>
      <c r="B194" s="563"/>
      <c r="C194" s="563"/>
      <c r="D194" s="563"/>
      <c r="E194" s="563"/>
      <c r="F194" s="218"/>
      <c r="G194" s="558"/>
      <c r="H194" s="449"/>
      <c r="I194" s="449"/>
      <c r="J194" s="559"/>
      <c r="L194" s="547"/>
      <c r="M194" s="548"/>
      <c r="N194" s="548"/>
      <c r="O194" s="549"/>
      <c r="P194" s="531"/>
      <c r="Q194" s="532"/>
      <c r="R194" s="532"/>
      <c r="S194" s="533"/>
      <c r="T194" s="531"/>
      <c r="U194" s="532"/>
      <c r="V194" s="532"/>
      <c r="W194" s="532"/>
      <c r="X194" s="533"/>
      <c r="Y194" s="547"/>
      <c r="Z194" s="548"/>
      <c r="AA194" s="548"/>
      <c r="AB194" s="549"/>
      <c r="AC194" s="531"/>
      <c r="AD194" s="532"/>
      <c r="AE194" s="533"/>
      <c r="AF194" s="531"/>
      <c r="AG194" s="532"/>
      <c r="AH194" s="533"/>
      <c r="AI194" s="544"/>
      <c r="AJ194" s="545"/>
      <c r="AK194" s="545"/>
      <c r="AL194" s="545"/>
      <c r="AM194" s="546"/>
    </row>
    <row r="195" spans="1:39" s="287" customFormat="1" ht="11.4" customHeight="1" x14ac:dyDescent="0.3">
      <c r="A195" s="563"/>
      <c r="B195" s="563"/>
      <c r="C195" s="563"/>
      <c r="D195" s="563"/>
      <c r="E195" s="563"/>
      <c r="F195" s="218"/>
      <c r="G195" s="558"/>
      <c r="H195" s="449"/>
      <c r="I195" s="449"/>
      <c r="J195" s="559"/>
      <c r="L195" s="547"/>
      <c r="M195" s="548"/>
      <c r="N195" s="548"/>
      <c r="O195" s="549"/>
      <c r="P195" s="531"/>
      <c r="Q195" s="532"/>
      <c r="R195" s="532"/>
      <c r="S195" s="533"/>
      <c r="T195" s="531"/>
      <c r="U195" s="532"/>
      <c r="V195" s="532"/>
      <c r="W195" s="532"/>
      <c r="X195" s="533"/>
      <c r="Y195" s="547"/>
      <c r="Z195" s="548"/>
      <c r="AA195" s="548"/>
      <c r="AB195" s="549"/>
      <c r="AC195" s="531"/>
      <c r="AD195" s="532"/>
      <c r="AE195" s="533"/>
      <c r="AF195" s="531"/>
      <c r="AG195" s="532"/>
      <c r="AH195" s="533"/>
      <c r="AI195" s="544"/>
      <c r="AJ195" s="545"/>
      <c r="AK195" s="545"/>
      <c r="AL195" s="545"/>
      <c r="AM195" s="546"/>
    </row>
    <row r="196" spans="1:39" s="287" customFormat="1" ht="11.4" customHeight="1" x14ac:dyDescent="0.3">
      <c r="A196" s="563"/>
      <c r="B196" s="563"/>
      <c r="C196" s="563"/>
      <c r="D196" s="563"/>
      <c r="E196" s="563"/>
      <c r="F196" s="218"/>
      <c r="G196" s="558"/>
      <c r="H196" s="449"/>
      <c r="I196" s="449"/>
      <c r="J196" s="559"/>
      <c r="L196" s="547"/>
      <c r="M196" s="548"/>
      <c r="N196" s="548"/>
      <c r="O196" s="549"/>
      <c r="P196" s="531"/>
      <c r="Q196" s="532"/>
      <c r="R196" s="532"/>
      <c r="S196" s="533"/>
      <c r="T196" s="531"/>
      <c r="U196" s="532"/>
      <c r="V196" s="532"/>
      <c r="W196" s="532"/>
      <c r="X196" s="533"/>
      <c r="Y196" s="547"/>
      <c r="Z196" s="548"/>
      <c r="AA196" s="548"/>
      <c r="AB196" s="549"/>
      <c r="AC196" s="531"/>
      <c r="AD196" s="532"/>
      <c r="AE196" s="533"/>
      <c r="AF196" s="531"/>
      <c r="AG196" s="532"/>
      <c r="AH196" s="533"/>
      <c r="AI196" s="544"/>
      <c r="AJ196" s="545"/>
      <c r="AK196" s="545"/>
      <c r="AL196" s="545"/>
      <c r="AM196" s="546"/>
    </row>
    <row r="197" spans="1:39" s="287" customFormat="1" ht="11.4" customHeight="1" x14ac:dyDescent="0.3">
      <c r="A197" s="563"/>
      <c r="B197" s="563"/>
      <c r="C197" s="563"/>
      <c r="D197" s="563"/>
      <c r="E197" s="563"/>
      <c r="F197" s="218"/>
      <c r="G197" s="558"/>
      <c r="H197" s="449"/>
      <c r="I197" s="449"/>
      <c r="J197" s="559"/>
      <c r="L197" s="547"/>
      <c r="M197" s="548"/>
      <c r="N197" s="548"/>
      <c r="O197" s="549"/>
      <c r="P197" s="531"/>
      <c r="Q197" s="532"/>
      <c r="R197" s="532"/>
      <c r="S197" s="533"/>
      <c r="T197" s="531"/>
      <c r="U197" s="532"/>
      <c r="V197" s="532"/>
      <c r="W197" s="532"/>
      <c r="X197" s="533"/>
      <c r="Y197" s="547"/>
      <c r="Z197" s="548"/>
      <c r="AA197" s="548"/>
      <c r="AB197" s="549"/>
      <c r="AC197" s="531"/>
      <c r="AD197" s="532"/>
      <c r="AE197" s="533"/>
      <c r="AF197" s="531"/>
      <c r="AG197" s="532"/>
      <c r="AH197" s="533"/>
      <c r="AI197" s="544"/>
      <c r="AJ197" s="545"/>
      <c r="AK197" s="545"/>
      <c r="AL197" s="545"/>
      <c r="AM197" s="546"/>
    </row>
    <row r="198" spans="1:39" s="287" customFormat="1" ht="11.4" customHeight="1" x14ac:dyDescent="0.3">
      <c r="A198" s="563"/>
      <c r="B198" s="563"/>
      <c r="C198" s="563"/>
      <c r="D198" s="563"/>
      <c r="E198" s="563"/>
      <c r="F198" s="218"/>
      <c r="G198" s="558"/>
      <c r="H198" s="449"/>
      <c r="I198" s="449"/>
      <c r="J198" s="559"/>
      <c r="L198" s="547"/>
      <c r="M198" s="548"/>
      <c r="N198" s="548"/>
      <c r="O198" s="549"/>
      <c r="P198" s="531"/>
      <c r="Q198" s="532"/>
      <c r="R198" s="532"/>
      <c r="S198" s="533"/>
      <c r="T198" s="531"/>
      <c r="U198" s="532"/>
      <c r="V198" s="532"/>
      <c r="W198" s="532"/>
      <c r="X198" s="533"/>
      <c r="Y198" s="547"/>
      <c r="Z198" s="548"/>
      <c r="AA198" s="548"/>
      <c r="AB198" s="549"/>
      <c r="AC198" s="531"/>
      <c r="AD198" s="532"/>
      <c r="AE198" s="533"/>
      <c r="AF198" s="531"/>
      <c r="AG198" s="532"/>
      <c r="AH198" s="533"/>
      <c r="AI198" s="544"/>
      <c r="AJ198" s="545"/>
      <c r="AK198" s="545"/>
      <c r="AL198" s="545"/>
      <c r="AM198" s="546"/>
    </row>
    <row r="199" spans="1:39" s="287" customFormat="1" ht="11.4" customHeight="1" thickBot="1" x14ac:dyDescent="0.35">
      <c r="A199" s="563"/>
      <c r="B199" s="563"/>
      <c r="C199" s="563"/>
      <c r="D199" s="563"/>
      <c r="E199" s="563"/>
      <c r="F199" s="218"/>
      <c r="G199" s="558"/>
      <c r="H199" s="449"/>
      <c r="I199" s="449"/>
      <c r="J199" s="559"/>
      <c r="L199" s="550"/>
      <c r="M199" s="551"/>
      <c r="N199" s="551"/>
      <c r="O199" s="552"/>
      <c r="P199" s="534"/>
      <c r="Q199" s="535"/>
      <c r="R199" s="535"/>
      <c r="S199" s="536"/>
      <c r="T199" s="534"/>
      <c r="U199" s="535"/>
      <c r="V199" s="535"/>
      <c r="W199" s="535"/>
      <c r="X199" s="536"/>
      <c r="Y199" s="550"/>
      <c r="Z199" s="551"/>
      <c r="AA199" s="551"/>
      <c r="AB199" s="552"/>
      <c r="AC199" s="534"/>
      <c r="AD199" s="535"/>
      <c r="AE199" s="536"/>
      <c r="AF199" s="534"/>
      <c r="AG199" s="535"/>
      <c r="AH199" s="536"/>
      <c r="AI199" s="553"/>
      <c r="AJ199" s="554"/>
      <c r="AK199" s="554"/>
      <c r="AL199" s="554"/>
      <c r="AM199" s="555"/>
    </row>
    <row r="200" spans="1:39" s="287" customFormat="1" ht="3" customHeight="1" x14ac:dyDescent="0.3">
      <c r="A200" s="286"/>
      <c r="B200" s="286"/>
      <c r="C200" s="286"/>
      <c r="D200" s="286"/>
      <c r="E200" s="286"/>
      <c r="F200" s="286"/>
      <c r="G200" s="558"/>
      <c r="H200" s="449"/>
      <c r="I200" s="449"/>
      <c r="J200" s="559"/>
      <c r="L200" s="283"/>
      <c r="M200" s="283"/>
      <c r="N200" s="283"/>
      <c r="O200" s="283"/>
      <c r="P200" s="283"/>
      <c r="Q200" s="283"/>
      <c r="R200" s="283"/>
      <c r="S200" s="283"/>
      <c r="T200" s="283"/>
      <c r="U200" s="283"/>
      <c r="V200" s="283"/>
      <c r="W200" s="283"/>
      <c r="X200" s="283"/>
      <c r="Y200" s="283"/>
      <c r="Z200" s="283"/>
      <c r="AA200" s="283"/>
      <c r="AB200" s="283"/>
      <c r="AC200" s="283"/>
      <c r="AD200" s="283"/>
      <c r="AE200" s="283"/>
      <c r="AF200" s="283"/>
      <c r="AG200" s="283"/>
      <c r="AH200" s="283"/>
      <c r="AI200" s="283"/>
      <c r="AJ200" s="283"/>
      <c r="AK200" s="283"/>
      <c r="AL200" s="283"/>
      <c r="AM200" s="283"/>
    </row>
    <row r="201" spans="1:39" s="287" customFormat="1" ht="11.4" customHeight="1" x14ac:dyDescent="0.3">
      <c r="A201" s="563" t="s">
        <v>830</v>
      </c>
      <c r="B201" s="563"/>
      <c r="C201" s="563"/>
      <c r="D201" s="563"/>
      <c r="E201" s="563"/>
      <c r="F201" s="218"/>
      <c r="G201" s="558"/>
      <c r="H201" s="449"/>
      <c r="I201" s="449"/>
      <c r="J201" s="559"/>
      <c r="L201" s="547"/>
      <c r="M201" s="548"/>
      <c r="N201" s="548"/>
      <c r="O201" s="549"/>
      <c r="P201" s="537"/>
      <c r="Q201" s="537"/>
      <c r="R201" s="537"/>
      <c r="S201" s="537"/>
      <c r="T201" s="531"/>
      <c r="U201" s="532"/>
      <c r="V201" s="532"/>
      <c r="W201" s="532"/>
      <c r="X201" s="533"/>
      <c r="Y201" s="547"/>
      <c r="Z201" s="548"/>
      <c r="AA201" s="548"/>
      <c r="AB201" s="549"/>
      <c r="AC201" s="531"/>
      <c r="AD201" s="532"/>
      <c r="AE201" s="533"/>
      <c r="AF201" s="531"/>
      <c r="AG201" s="532"/>
      <c r="AH201" s="533"/>
      <c r="AI201" s="544"/>
      <c r="AJ201" s="545"/>
      <c r="AK201" s="545"/>
      <c r="AL201" s="545"/>
      <c r="AM201" s="546"/>
    </row>
    <row r="202" spans="1:39" s="287" customFormat="1" ht="11.4" customHeight="1" x14ac:dyDescent="0.3">
      <c r="A202" s="563"/>
      <c r="B202" s="563"/>
      <c r="C202" s="563"/>
      <c r="D202" s="563"/>
      <c r="E202" s="563"/>
      <c r="F202" s="218"/>
      <c r="G202" s="558"/>
      <c r="H202" s="449"/>
      <c r="I202" s="449"/>
      <c r="J202" s="559"/>
      <c r="L202" s="547"/>
      <c r="M202" s="548"/>
      <c r="N202" s="548"/>
      <c r="O202" s="549"/>
      <c r="P202" s="537"/>
      <c r="Q202" s="537"/>
      <c r="R202" s="537"/>
      <c r="S202" s="537"/>
      <c r="T202" s="531"/>
      <c r="U202" s="532"/>
      <c r="V202" s="532"/>
      <c r="W202" s="532"/>
      <c r="X202" s="533"/>
      <c r="Y202" s="547"/>
      <c r="Z202" s="548"/>
      <c r="AA202" s="548"/>
      <c r="AB202" s="549"/>
      <c r="AC202" s="531"/>
      <c r="AD202" s="532"/>
      <c r="AE202" s="533"/>
      <c r="AF202" s="531"/>
      <c r="AG202" s="532"/>
      <c r="AH202" s="533"/>
      <c r="AI202" s="544"/>
      <c r="AJ202" s="545"/>
      <c r="AK202" s="545"/>
      <c r="AL202" s="545"/>
      <c r="AM202" s="546"/>
    </row>
    <row r="203" spans="1:39" s="287" customFormat="1" ht="11.4" customHeight="1" x14ac:dyDescent="0.3">
      <c r="A203" s="563"/>
      <c r="B203" s="563"/>
      <c r="C203" s="563"/>
      <c r="D203" s="563"/>
      <c r="E203" s="563"/>
      <c r="F203" s="218"/>
      <c r="G203" s="558"/>
      <c r="H203" s="449"/>
      <c r="I203" s="449"/>
      <c r="J203" s="559"/>
      <c r="L203" s="547"/>
      <c r="M203" s="548"/>
      <c r="N203" s="548"/>
      <c r="O203" s="549"/>
      <c r="P203" s="537"/>
      <c r="Q203" s="537"/>
      <c r="R203" s="537"/>
      <c r="S203" s="537"/>
      <c r="T203" s="531"/>
      <c r="U203" s="532"/>
      <c r="V203" s="532"/>
      <c r="W203" s="532"/>
      <c r="X203" s="533"/>
      <c r="Y203" s="547"/>
      <c r="Z203" s="548"/>
      <c r="AA203" s="548"/>
      <c r="AB203" s="549"/>
      <c r="AC203" s="531"/>
      <c r="AD203" s="532"/>
      <c r="AE203" s="533"/>
      <c r="AF203" s="531"/>
      <c r="AG203" s="532"/>
      <c r="AH203" s="533"/>
      <c r="AI203" s="544"/>
      <c r="AJ203" s="545"/>
      <c r="AK203" s="545"/>
      <c r="AL203" s="545"/>
      <c r="AM203" s="546"/>
    </row>
    <row r="204" spans="1:39" s="287" customFormat="1" ht="11.4" customHeight="1" x14ac:dyDescent="0.3">
      <c r="A204" s="563"/>
      <c r="B204" s="563"/>
      <c r="C204" s="563"/>
      <c r="D204" s="563"/>
      <c r="E204" s="563"/>
      <c r="F204" s="218"/>
      <c r="G204" s="558"/>
      <c r="H204" s="449"/>
      <c r="I204" s="449"/>
      <c r="J204" s="559"/>
      <c r="L204" s="547"/>
      <c r="M204" s="548"/>
      <c r="N204" s="548"/>
      <c r="O204" s="549"/>
      <c r="P204" s="537"/>
      <c r="Q204" s="537"/>
      <c r="R204" s="537"/>
      <c r="S204" s="537"/>
      <c r="T204" s="531"/>
      <c r="U204" s="532"/>
      <c r="V204" s="532"/>
      <c r="W204" s="532"/>
      <c r="X204" s="533"/>
      <c r="Y204" s="547"/>
      <c r="Z204" s="548"/>
      <c r="AA204" s="548"/>
      <c r="AB204" s="549"/>
      <c r="AC204" s="531"/>
      <c r="AD204" s="532"/>
      <c r="AE204" s="533"/>
      <c r="AF204" s="531"/>
      <c r="AG204" s="532"/>
      <c r="AH204" s="533"/>
      <c r="AI204" s="544"/>
      <c r="AJ204" s="545"/>
      <c r="AK204" s="545"/>
      <c r="AL204" s="545"/>
      <c r="AM204" s="546"/>
    </row>
    <row r="205" spans="1:39" s="287" customFormat="1" ht="11.4" customHeight="1" x14ac:dyDescent="0.3">
      <c r="A205" s="563"/>
      <c r="B205" s="563"/>
      <c r="C205" s="563"/>
      <c r="D205" s="563"/>
      <c r="E205" s="563"/>
      <c r="F205" s="218"/>
      <c r="G205" s="558"/>
      <c r="H205" s="449"/>
      <c r="I205" s="449"/>
      <c r="J205" s="559"/>
      <c r="L205" s="547"/>
      <c r="M205" s="548"/>
      <c r="N205" s="548"/>
      <c r="O205" s="549"/>
      <c r="P205" s="537"/>
      <c r="Q205" s="537"/>
      <c r="R205" s="537"/>
      <c r="S205" s="537"/>
      <c r="T205" s="531"/>
      <c r="U205" s="532"/>
      <c r="V205" s="532"/>
      <c r="W205" s="532"/>
      <c r="X205" s="533"/>
      <c r="Y205" s="547"/>
      <c r="Z205" s="548"/>
      <c r="AA205" s="548"/>
      <c r="AB205" s="549"/>
      <c r="AC205" s="531"/>
      <c r="AD205" s="532"/>
      <c r="AE205" s="533"/>
      <c r="AF205" s="531"/>
      <c r="AG205" s="532"/>
      <c r="AH205" s="533"/>
      <c r="AI205" s="544"/>
      <c r="AJ205" s="545"/>
      <c r="AK205" s="545"/>
      <c r="AL205" s="545"/>
      <c r="AM205" s="546"/>
    </row>
    <row r="206" spans="1:39" s="287" customFormat="1" ht="11.4" customHeight="1" thickBot="1" x14ac:dyDescent="0.35">
      <c r="A206" s="563"/>
      <c r="B206" s="563"/>
      <c r="C206" s="563"/>
      <c r="D206" s="563"/>
      <c r="E206" s="563"/>
      <c r="F206" s="218"/>
      <c r="G206" s="560"/>
      <c r="H206" s="561"/>
      <c r="I206" s="561"/>
      <c r="J206" s="562"/>
      <c r="L206" s="550"/>
      <c r="M206" s="551"/>
      <c r="N206" s="551"/>
      <c r="O206" s="552"/>
      <c r="P206" s="538"/>
      <c r="Q206" s="538"/>
      <c r="R206" s="538"/>
      <c r="S206" s="538"/>
      <c r="T206" s="534"/>
      <c r="U206" s="535"/>
      <c r="V206" s="535"/>
      <c r="W206" s="535"/>
      <c r="X206" s="536"/>
      <c r="Y206" s="550"/>
      <c r="Z206" s="551"/>
      <c r="AA206" s="551"/>
      <c r="AB206" s="552"/>
      <c r="AC206" s="534"/>
      <c r="AD206" s="535"/>
      <c r="AE206" s="536"/>
      <c r="AF206" s="534"/>
      <c r="AG206" s="535"/>
      <c r="AH206" s="536"/>
      <c r="AI206" s="553"/>
      <c r="AJ206" s="554"/>
      <c r="AK206" s="554"/>
      <c r="AL206" s="554"/>
      <c r="AM206" s="555"/>
    </row>
    <row r="207" spans="1:39" s="287" customFormat="1" ht="5.0999999999999996" customHeight="1" x14ac:dyDescent="0.3">
      <c r="A207" s="286"/>
      <c r="B207" s="286"/>
      <c r="C207" s="286"/>
      <c r="D207" s="286"/>
      <c r="E207" s="286"/>
      <c r="F207" s="286"/>
      <c r="G207" s="286"/>
      <c r="H207" s="286"/>
      <c r="I207" s="286"/>
      <c r="J207" s="286"/>
      <c r="L207" s="283"/>
      <c r="M207" s="283"/>
      <c r="N207" s="283"/>
      <c r="O207" s="283"/>
      <c r="P207" s="283"/>
      <c r="Q207" s="283"/>
      <c r="R207" s="283"/>
      <c r="S207" s="283"/>
      <c r="T207" s="283"/>
      <c r="U207" s="283"/>
      <c r="V207" s="283"/>
      <c r="W207" s="283"/>
      <c r="X207" s="283"/>
      <c r="Y207" s="283"/>
      <c r="Z207" s="283"/>
      <c r="AA207" s="283"/>
      <c r="AB207" s="283"/>
      <c r="AC207" s="283"/>
      <c r="AD207" s="283"/>
      <c r="AE207" s="283"/>
      <c r="AF207" s="283"/>
      <c r="AG207" s="283"/>
      <c r="AH207" s="283"/>
      <c r="AI207" s="283"/>
      <c r="AJ207" s="283"/>
      <c r="AK207" s="283"/>
      <c r="AL207" s="283"/>
      <c r="AM207" s="283"/>
    </row>
    <row r="208" spans="1:39" s="287" customFormat="1" ht="11.4" customHeight="1" x14ac:dyDescent="0.3">
      <c r="A208" s="323">
        <v>3</v>
      </c>
      <c r="B208" s="618" t="s">
        <v>828</v>
      </c>
      <c r="C208" s="500"/>
      <c r="D208" s="500"/>
      <c r="E208" s="500"/>
      <c r="F208" s="500"/>
      <c r="G208" s="500"/>
      <c r="H208" s="500"/>
      <c r="I208" s="500"/>
      <c r="J208" s="500"/>
      <c r="K208" s="500"/>
      <c r="L208" s="500"/>
      <c r="M208" s="500"/>
      <c r="N208" s="500"/>
      <c r="O208" s="500"/>
      <c r="P208" s="500"/>
      <c r="Q208" s="500"/>
      <c r="R208" s="500"/>
      <c r="S208" s="500"/>
      <c r="T208" s="500"/>
      <c r="U208" s="500"/>
      <c r="V208" s="500"/>
      <c r="W208" s="500"/>
      <c r="X208" s="500"/>
      <c r="Y208" s="500"/>
      <c r="Z208" s="500"/>
      <c r="AA208" s="500"/>
      <c r="AB208" s="500"/>
      <c r="AC208" s="500"/>
      <c r="AD208" s="500"/>
      <c r="AE208" s="500"/>
      <c r="AF208" s="500"/>
      <c r="AG208" s="500"/>
      <c r="AH208" s="500"/>
      <c r="AI208" s="500"/>
      <c r="AJ208" s="500"/>
      <c r="AK208" s="500"/>
      <c r="AL208" s="500"/>
      <c r="AM208" s="500"/>
    </row>
    <row r="209" spans="1:39" s="287" customFormat="1" ht="3" customHeight="1" x14ac:dyDescent="0.3">
      <c r="A209" s="286"/>
      <c r="B209" s="286"/>
      <c r="C209" s="286"/>
      <c r="D209" s="286"/>
      <c r="E209" s="286"/>
      <c r="F209" s="286"/>
      <c r="G209" s="286"/>
      <c r="H209" s="286"/>
      <c r="I209" s="286"/>
      <c r="J209" s="286"/>
      <c r="L209" s="283"/>
      <c r="M209" s="283"/>
      <c r="N209" s="283"/>
      <c r="O209" s="283"/>
      <c r="P209" s="283"/>
      <c r="Q209" s="283"/>
      <c r="R209" s="283"/>
      <c r="S209" s="283"/>
      <c r="T209" s="283"/>
      <c r="U209" s="283"/>
      <c r="V209" s="283"/>
      <c r="W209" s="283"/>
      <c r="X209" s="283"/>
      <c r="Y209" s="283"/>
      <c r="Z209" s="283"/>
      <c r="AA209" s="283"/>
      <c r="AB209" s="283"/>
      <c r="AC209" s="283"/>
      <c r="AD209" s="283"/>
      <c r="AE209" s="283"/>
      <c r="AF209" s="283"/>
      <c r="AG209" s="283"/>
      <c r="AH209" s="283"/>
      <c r="AI209" s="283"/>
      <c r="AJ209" s="283"/>
      <c r="AK209" s="283"/>
      <c r="AL209" s="283"/>
      <c r="AM209" s="283"/>
    </row>
    <row r="210" spans="1:39" s="287" customFormat="1" ht="11.4" customHeight="1" x14ac:dyDescent="0.3">
      <c r="A210" s="322">
        <v>3.1</v>
      </c>
      <c r="B210" s="589" t="s">
        <v>751</v>
      </c>
      <c r="C210" s="590"/>
      <c r="D210" s="590"/>
      <c r="E210" s="590"/>
      <c r="F210" s="590"/>
      <c r="G210" s="590"/>
      <c r="H210" s="590"/>
      <c r="I210" s="590"/>
      <c r="J210" s="590"/>
      <c r="K210" s="590"/>
      <c r="L210" s="590"/>
      <c r="M210" s="590"/>
      <c r="N210" s="590"/>
      <c r="O210" s="590"/>
      <c r="P210" s="590"/>
      <c r="Q210" s="590"/>
      <c r="R210" s="590"/>
      <c r="S210" s="590"/>
      <c r="T210" s="590"/>
      <c r="U210" s="590"/>
      <c r="V210" s="590"/>
      <c r="W210" s="590"/>
      <c r="X210" s="590"/>
      <c r="Y210" s="590"/>
      <c r="Z210" s="590"/>
      <c r="AA210" s="590"/>
      <c r="AB210" s="590"/>
      <c r="AC210" s="590"/>
      <c r="AD210" s="590"/>
      <c r="AE210" s="590"/>
      <c r="AF210" s="590"/>
      <c r="AG210" s="590"/>
      <c r="AH210" s="590"/>
      <c r="AI210" s="590"/>
      <c r="AJ210" s="590"/>
      <c r="AK210" s="590"/>
      <c r="AL210" s="590"/>
      <c r="AM210" s="591"/>
    </row>
    <row r="211" spans="1:39" s="287" customFormat="1" ht="3" customHeight="1" x14ac:dyDescent="0.3">
      <c r="A211" s="286"/>
      <c r="B211" s="286"/>
      <c r="C211" s="286"/>
      <c r="D211" s="286"/>
      <c r="E211" s="286"/>
      <c r="F211" s="286"/>
      <c r="G211" s="286"/>
      <c r="H211" s="286"/>
      <c r="I211" s="286"/>
      <c r="J211" s="286"/>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row>
    <row r="212" spans="1:39" s="222" customFormat="1" ht="36" customHeight="1" x14ac:dyDescent="0.2">
      <c r="A212" s="619" t="s">
        <v>757</v>
      </c>
      <c r="B212" s="620"/>
      <c r="C212" s="620"/>
      <c r="D212" s="620"/>
      <c r="E212" s="620"/>
      <c r="F212" s="620"/>
      <c r="G212" s="620"/>
      <c r="H212" s="620"/>
      <c r="I212" s="620"/>
      <c r="J212" s="621"/>
      <c r="K212" s="223"/>
      <c r="L212" s="592" t="s">
        <v>786</v>
      </c>
      <c r="M212" s="593"/>
      <c r="N212" s="593"/>
      <c r="O212" s="593"/>
      <c r="P212" s="593"/>
      <c r="Q212" s="594"/>
      <c r="R212" s="622" t="s">
        <v>759</v>
      </c>
      <c r="S212" s="623"/>
      <c r="T212" s="623"/>
      <c r="U212" s="623"/>
      <c r="V212" s="623"/>
      <c r="W212" s="624"/>
      <c r="X212" s="592" t="s">
        <v>801</v>
      </c>
      <c r="Y212" s="593"/>
      <c r="Z212" s="594"/>
      <c r="AA212" s="444" t="s">
        <v>802</v>
      </c>
      <c r="AB212" s="444"/>
      <c r="AC212" s="444" t="s">
        <v>803</v>
      </c>
      <c r="AD212" s="444"/>
      <c r="AE212" s="444"/>
      <c r="AF212" s="592" t="s">
        <v>804</v>
      </c>
      <c r="AG212" s="593"/>
      <c r="AH212" s="594"/>
      <c r="AI212" s="622" t="s">
        <v>656</v>
      </c>
      <c r="AJ212" s="623"/>
      <c r="AK212" s="623"/>
      <c r="AL212" s="623"/>
      <c r="AM212" s="624"/>
    </row>
    <row r="213" spans="1:39" s="222" customFormat="1" ht="10.199999999999999" x14ac:dyDescent="0.2">
      <c r="A213" s="567"/>
      <c r="B213" s="568"/>
      <c r="C213" s="568"/>
      <c r="D213" s="568"/>
      <c r="E213" s="568"/>
      <c r="F213" s="568"/>
      <c r="G213" s="568"/>
      <c r="H213" s="568"/>
      <c r="I213" s="568"/>
      <c r="J213" s="569"/>
      <c r="K213" s="223"/>
      <c r="L213" s="522"/>
      <c r="M213" s="523"/>
      <c r="N213" s="523"/>
      <c r="O213" s="523"/>
      <c r="P213" s="523"/>
      <c r="Q213" s="524"/>
      <c r="R213" s="522"/>
      <c r="S213" s="523"/>
      <c r="T213" s="523"/>
      <c r="U213" s="523"/>
      <c r="V213" s="523"/>
      <c r="W213" s="524"/>
      <c r="X213" s="522"/>
      <c r="Y213" s="523"/>
      <c r="Z213" s="524"/>
      <c r="AA213" s="522"/>
      <c r="AB213" s="524"/>
      <c r="AC213" s="522"/>
      <c r="AD213" s="523"/>
      <c r="AE213" s="524"/>
      <c r="AF213" s="522"/>
      <c r="AG213" s="523"/>
      <c r="AH213" s="524"/>
      <c r="AI213" s="522"/>
      <c r="AJ213" s="523"/>
      <c r="AK213" s="523"/>
      <c r="AL213" s="523"/>
      <c r="AM213" s="524"/>
    </row>
    <row r="214" spans="1:39" s="222" customFormat="1" ht="10.199999999999999" x14ac:dyDescent="0.2">
      <c r="A214" s="567"/>
      <c r="B214" s="568"/>
      <c r="C214" s="568"/>
      <c r="D214" s="568"/>
      <c r="E214" s="568"/>
      <c r="F214" s="568"/>
      <c r="G214" s="568"/>
      <c r="H214" s="568"/>
      <c r="I214" s="568"/>
      <c r="J214" s="569"/>
      <c r="K214" s="223"/>
      <c r="L214" s="522"/>
      <c r="M214" s="523"/>
      <c r="N214" s="523"/>
      <c r="O214" s="523"/>
      <c r="P214" s="523"/>
      <c r="Q214" s="524"/>
      <c r="R214" s="522"/>
      <c r="S214" s="523"/>
      <c r="T214" s="523"/>
      <c r="U214" s="523"/>
      <c r="V214" s="523"/>
      <c r="W214" s="524"/>
      <c r="X214" s="522"/>
      <c r="Y214" s="523"/>
      <c r="Z214" s="524"/>
      <c r="AA214" s="522"/>
      <c r="AB214" s="524"/>
      <c r="AC214" s="522"/>
      <c r="AD214" s="523"/>
      <c r="AE214" s="524"/>
      <c r="AF214" s="522"/>
      <c r="AG214" s="523"/>
      <c r="AH214" s="524"/>
      <c r="AI214" s="522"/>
      <c r="AJ214" s="523"/>
      <c r="AK214" s="523"/>
      <c r="AL214" s="523"/>
      <c r="AM214" s="524"/>
    </row>
    <row r="215" spans="1:39" s="222" customFormat="1" ht="11.25" customHeight="1" x14ac:dyDescent="0.2">
      <c r="A215" s="567"/>
      <c r="B215" s="568"/>
      <c r="C215" s="568"/>
      <c r="D215" s="568"/>
      <c r="E215" s="568"/>
      <c r="F215" s="568"/>
      <c r="G215" s="568"/>
      <c r="H215" s="568"/>
      <c r="I215" s="568"/>
      <c r="J215" s="569"/>
      <c r="K215" s="223"/>
      <c r="L215" s="522"/>
      <c r="M215" s="523"/>
      <c r="N215" s="523"/>
      <c r="O215" s="523"/>
      <c r="P215" s="523"/>
      <c r="Q215" s="524"/>
      <c r="R215" s="522"/>
      <c r="S215" s="523"/>
      <c r="T215" s="523"/>
      <c r="U215" s="523"/>
      <c r="V215" s="523"/>
      <c r="W215" s="524"/>
      <c r="X215" s="522"/>
      <c r="Y215" s="523"/>
      <c r="Z215" s="524"/>
      <c r="AA215" s="522"/>
      <c r="AB215" s="524"/>
      <c r="AC215" s="522"/>
      <c r="AD215" s="523"/>
      <c r="AE215" s="524"/>
      <c r="AF215" s="522"/>
      <c r="AG215" s="523"/>
      <c r="AH215" s="524"/>
      <c r="AI215" s="522"/>
      <c r="AJ215" s="523"/>
      <c r="AK215" s="523"/>
      <c r="AL215" s="523"/>
      <c r="AM215" s="524"/>
    </row>
    <row r="216" spans="1:39" s="222" customFormat="1" ht="11.25" customHeight="1" x14ac:dyDescent="0.2">
      <c r="A216" s="567"/>
      <c r="B216" s="568"/>
      <c r="C216" s="568"/>
      <c r="D216" s="568"/>
      <c r="E216" s="568"/>
      <c r="F216" s="568"/>
      <c r="G216" s="568"/>
      <c r="H216" s="568"/>
      <c r="I216" s="568"/>
      <c r="J216" s="569"/>
      <c r="K216" s="223"/>
      <c r="L216" s="522"/>
      <c r="M216" s="523"/>
      <c r="N216" s="523"/>
      <c r="O216" s="523"/>
      <c r="P216" s="523"/>
      <c r="Q216" s="524"/>
      <c r="R216" s="522"/>
      <c r="S216" s="523"/>
      <c r="T216" s="523"/>
      <c r="U216" s="523"/>
      <c r="V216" s="523"/>
      <c r="W216" s="524"/>
      <c r="X216" s="522"/>
      <c r="Y216" s="523"/>
      <c r="Z216" s="524"/>
      <c r="AA216" s="522"/>
      <c r="AB216" s="524"/>
      <c r="AC216" s="522"/>
      <c r="AD216" s="523"/>
      <c r="AE216" s="524"/>
      <c r="AF216" s="522"/>
      <c r="AG216" s="523"/>
      <c r="AH216" s="524"/>
      <c r="AI216" s="522"/>
      <c r="AJ216" s="523"/>
      <c r="AK216" s="523"/>
      <c r="AL216" s="523"/>
      <c r="AM216" s="524"/>
    </row>
    <row r="217" spans="1:39" s="222" customFormat="1" ht="11.25" customHeight="1" x14ac:dyDescent="0.2">
      <c r="A217" s="567"/>
      <c r="B217" s="568"/>
      <c r="C217" s="568"/>
      <c r="D217" s="568"/>
      <c r="E217" s="568"/>
      <c r="F217" s="568"/>
      <c r="G217" s="568"/>
      <c r="H217" s="568"/>
      <c r="I217" s="568"/>
      <c r="J217" s="569"/>
      <c r="K217" s="223"/>
      <c r="L217" s="522"/>
      <c r="M217" s="523"/>
      <c r="N217" s="523"/>
      <c r="O217" s="523"/>
      <c r="P217" s="523"/>
      <c r="Q217" s="524"/>
      <c r="R217" s="522"/>
      <c r="S217" s="523"/>
      <c r="T217" s="523"/>
      <c r="U217" s="523"/>
      <c r="V217" s="523"/>
      <c r="W217" s="524"/>
      <c r="X217" s="522"/>
      <c r="Y217" s="523"/>
      <c r="Z217" s="524"/>
      <c r="AA217" s="522"/>
      <c r="AB217" s="524"/>
      <c r="AC217" s="522"/>
      <c r="AD217" s="523"/>
      <c r="AE217" s="524"/>
      <c r="AF217" s="522"/>
      <c r="AG217" s="523"/>
      <c r="AH217" s="524"/>
      <c r="AI217" s="522"/>
      <c r="AJ217" s="523"/>
      <c r="AK217" s="523"/>
      <c r="AL217" s="523"/>
      <c r="AM217" s="524"/>
    </row>
    <row r="218" spans="1:39" s="222" customFormat="1" ht="11.25" customHeight="1" x14ac:dyDescent="0.2">
      <c r="A218" s="333"/>
      <c r="B218" s="305"/>
      <c r="C218" s="305"/>
      <c r="D218" s="305"/>
      <c r="E218" s="305"/>
      <c r="F218" s="305"/>
      <c r="G218" s="305"/>
      <c r="H218" s="305"/>
      <c r="I218" s="305"/>
      <c r="J218" s="334"/>
      <c r="K218" s="223"/>
      <c r="L218" s="522"/>
      <c r="M218" s="523"/>
      <c r="N218" s="523"/>
      <c r="O218" s="523"/>
      <c r="P218" s="523"/>
      <c r="Q218" s="524"/>
      <c r="R218" s="522"/>
      <c r="S218" s="523"/>
      <c r="T218" s="523"/>
      <c r="U218" s="523"/>
      <c r="V218" s="523"/>
      <c r="W218" s="524"/>
      <c r="X218" s="299"/>
      <c r="Y218" s="300"/>
      <c r="Z218" s="301"/>
      <c r="AA218" s="522"/>
      <c r="AB218" s="524"/>
      <c r="AC218" s="522"/>
      <c r="AD218" s="523"/>
      <c r="AE218" s="524"/>
      <c r="AF218" s="522"/>
      <c r="AG218" s="523"/>
      <c r="AH218" s="524"/>
      <c r="AI218" s="522"/>
      <c r="AJ218" s="523"/>
      <c r="AK218" s="523"/>
      <c r="AL218" s="523"/>
      <c r="AM218" s="524"/>
    </row>
    <row r="219" spans="1:39" s="222" customFormat="1" ht="11.25" customHeight="1" x14ac:dyDescent="0.2">
      <c r="A219" s="567"/>
      <c r="B219" s="568"/>
      <c r="C219" s="568"/>
      <c r="D219" s="568"/>
      <c r="E219" s="568"/>
      <c r="F219" s="568"/>
      <c r="G219" s="568"/>
      <c r="H219" s="568"/>
      <c r="I219" s="568"/>
      <c r="J219" s="569"/>
      <c r="K219" s="223"/>
      <c r="L219" s="522"/>
      <c r="M219" s="523"/>
      <c r="N219" s="523"/>
      <c r="O219" s="523"/>
      <c r="P219" s="523"/>
      <c r="Q219" s="524"/>
      <c r="R219" s="522"/>
      <c r="S219" s="523"/>
      <c r="T219" s="523"/>
      <c r="U219" s="523"/>
      <c r="V219" s="523"/>
      <c r="W219" s="524"/>
      <c r="X219" s="522"/>
      <c r="Y219" s="523"/>
      <c r="Z219" s="524"/>
      <c r="AA219" s="522"/>
      <c r="AB219" s="524"/>
      <c r="AC219" s="522"/>
      <c r="AD219" s="523"/>
      <c r="AE219" s="524"/>
      <c r="AF219" s="522"/>
      <c r="AG219" s="523"/>
      <c r="AH219" s="524"/>
      <c r="AI219" s="522"/>
      <c r="AJ219" s="523"/>
      <c r="AK219" s="523"/>
      <c r="AL219" s="523"/>
      <c r="AM219" s="524"/>
    </row>
    <row r="220" spans="1:39" s="222" customFormat="1" ht="11.25" customHeight="1" x14ac:dyDescent="0.2">
      <c r="A220" s="567"/>
      <c r="B220" s="568"/>
      <c r="C220" s="568"/>
      <c r="D220" s="568"/>
      <c r="E220" s="568"/>
      <c r="F220" s="568"/>
      <c r="G220" s="568"/>
      <c r="H220" s="568"/>
      <c r="I220" s="568"/>
      <c r="J220" s="569"/>
      <c r="K220" s="223"/>
      <c r="L220" s="522"/>
      <c r="M220" s="523"/>
      <c r="N220" s="523"/>
      <c r="O220" s="523"/>
      <c r="P220" s="523"/>
      <c r="Q220" s="524"/>
      <c r="R220" s="522"/>
      <c r="S220" s="523"/>
      <c r="T220" s="523"/>
      <c r="U220" s="523"/>
      <c r="V220" s="523"/>
      <c r="W220" s="524"/>
      <c r="X220" s="522"/>
      <c r="Y220" s="523"/>
      <c r="Z220" s="524"/>
      <c r="AA220" s="522"/>
      <c r="AB220" s="524"/>
      <c r="AC220" s="522"/>
      <c r="AD220" s="523"/>
      <c r="AE220" s="524"/>
      <c r="AF220" s="522"/>
      <c r="AG220" s="523"/>
      <c r="AH220" s="524"/>
      <c r="AI220" s="522"/>
      <c r="AJ220" s="523"/>
      <c r="AK220" s="523"/>
      <c r="AL220" s="523"/>
      <c r="AM220" s="524"/>
    </row>
    <row r="221" spans="1:39" s="222" customFormat="1" ht="11.25" customHeight="1" x14ac:dyDescent="0.2">
      <c r="A221" s="567"/>
      <c r="B221" s="568"/>
      <c r="C221" s="568"/>
      <c r="D221" s="568"/>
      <c r="E221" s="568"/>
      <c r="F221" s="568"/>
      <c r="G221" s="568"/>
      <c r="H221" s="568"/>
      <c r="I221" s="568"/>
      <c r="J221" s="569"/>
      <c r="K221" s="223"/>
      <c r="L221" s="522"/>
      <c r="M221" s="523"/>
      <c r="N221" s="523"/>
      <c r="O221" s="523"/>
      <c r="P221" s="523"/>
      <c r="Q221" s="524"/>
      <c r="R221" s="522"/>
      <c r="S221" s="523"/>
      <c r="T221" s="523"/>
      <c r="U221" s="523"/>
      <c r="V221" s="523"/>
      <c r="W221" s="524"/>
      <c r="X221" s="522"/>
      <c r="Y221" s="523"/>
      <c r="Z221" s="524"/>
      <c r="AA221" s="522"/>
      <c r="AB221" s="524"/>
      <c r="AC221" s="522"/>
      <c r="AD221" s="523"/>
      <c r="AE221" s="524"/>
      <c r="AF221" s="522"/>
      <c r="AG221" s="523"/>
      <c r="AH221" s="524"/>
      <c r="AI221" s="522"/>
      <c r="AJ221" s="523"/>
      <c r="AK221" s="523"/>
      <c r="AL221" s="523"/>
      <c r="AM221" s="524"/>
    </row>
    <row r="222" spans="1:39" s="222" customFormat="1" ht="11.25" customHeight="1" x14ac:dyDescent="0.2">
      <c r="A222" s="567"/>
      <c r="B222" s="568"/>
      <c r="C222" s="568"/>
      <c r="D222" s="568"/>
      <c r="E222" s="568"/>
      <c r="F222" s="568"/>
      <c r="G222" s="568"/>
      <c r="H222" s="568"/>
      <c r="I222" s="568"/>
      <c r="J222" s="569"/>
      <c r="K222" s="223"/>
      <c r="L222" s="522"/>
      <c r="M222" s="523"/>
      <c r="N222" s="523"/>
      <c r="O222" s="523"/>
      <c r="P222" s="523"/>
      <c r="Q222" s="524"/>
      <c r="R222" s="522"/>
      <c r="S222" s="523"/>
      <c r="T222" s="523"/>
      <c r="U222" s="523"/>
      <c r="V222" s="523"/>
      <c r="W222" s="524"/>
      <c r="X222" s="522"/>
      <c r="Y222" s="523"/>
      <c r="Z222" s="524"/>
      <c r="AA222" s="522"/>
      <c r="AB222" s="524"/>
      <c r="AC222" s="522"/>
      <c r="AD222" s="523"/>
      <c r="AE222" s="524"/>
      <c r="AF222" s="522"/>
      <c r="AG222" s="523"/>
      <c r="AH222" s="524"/>
      <c r="AI222" s="522"/>
      <c r="AJ222" s="523"/>
      <c r="AK222" s="523"/>
      <c r="AL222" s="523"/>
      <c r="AM222" s="524"/>
    </row>
    <row r="223" spans="1:39" s="222" customFormat="1" ht="11.25" customHeight="1" x14ac:dyDescent="0.2">
      <c r="A223" s="567"/>
      <c r="B223" s="568"/>
      <c r="C223" s="568"/>
      <c r="D223" s="568"/>
      <c r="E223" s="568"/>
      <c r="F223" s="568"/>
      <c r="G223" s="568"/>
      <c r="H223" s="568"/>
      <c r="I223" s="568"/>
      <c r="J223" s="569"/>
      <c r="K223" s="223"/>
      <c r="L223" s="522"/>
      <c r="M223" s="523"/>
      <c r="N223" s="523"/>
      <c r="O223" s="523"/>
      <c r="P223" s="523"/>
      <c r="Q223" s="524"/>
      <c r="R223" s="522"/>
      <c r="S223" s="523"/>
      <c r="T223" s="523"/>
      <c r="U223" s="523"/>
      <c r="V223" s="523"/>
      <c r="W223" s="524"/>
      <c r="X223" s="522"/>
      <c r="Y223" s="523"/>
      <c r="Z223" s="524"/>
      <c r="AA223" s="522"/>
      <c r="AB223" s="524"/>
      <c r="AC223" s="522"/>
      <c r="AD223" s="523"/>
      <c r="AE223" s="524"/>
      <c r="AF223" s="522"/>
      <c r="AG223" s="523"/>
      <c r="AH223" s="524"/>
      <c r="AI223" s="522"/>
      <c r="AJ223" s="523"/>
      <c r="AK223" s="523"/>
      <c r="AL223" s="523"/>
      <c r="AM223" s="524"/>
    </row>
    <row r="224" spans="1:39" s="222" customFormat="1" ht="11.25" customHeight="1" x14ac:dyDescent="0.2">
      <c r="A224" s="567"/>
      <c r="B224" s="568"/>
      <c r="C224" s="568"/>
      <c r="D224" s="568"/>
      <c r="E224" s="568"/>
      <c r="F224" s="568"/>
      <c r="G224" s="568"/>
      <c r="H224" s="568"/>
      <c r="I224" s="568"/>
      <c r="J224" s="569"/>
      <c r="K224" s="223"/>
      <c r="L224" s="522"/>
      <c r="M224" s="523"/>
      <c r="N224" s="523"/>
      <c r="O224" s="523"/>
      <c r="P224" s="523"/>
      <c r="Q224" s="524"/>
      <c r="R224" s="522"/>
      <c r="S224" s="523"/>
      <c r="T224" s="523"/>
      <c r="U224" s="523"/>
      <c r="V224" s="523"/>
      <c r="W224" s="524"/>
      <c r="X224" s="522"/>
      <c r="Y224" s="523"/>
      <c r="Z224" s="524"/>
      <c r="AA224" s="522"/>
      <c r="AB224" s="524"/>
      <c r="AC224" s="522"/>
      <c r="AD224" s="523"/>
      <c r="AE224" s="524"/>
      <c r="AF224" s="522"/>
      <c r="AG224" s="523"/>
      <c r="AH224" s="524"/>
      <c r="AI224" s="522"/>
      <c r="AJ224" s="523"/>
      <c r="AK224" s="523"/>
      <c r="AL224" s="523"/>
      <c r="AM224" s="524"/>
    </row>
    <row r="225" spans="1:39" s="222" customFormat="1" ht="11.25" customHeight="1" x14ac:dyDescent="0.2">
      <c r="A225" s="567"/>
      <c r="B225" s="568"/>
      <c r="C225" s="568"/>
      <c r="D225" s="568"/>
      <c r="E225" s="568"/>
      <c r="F225" s="568"/>
      <c r="G225" s="568"/>
      <c r="H225" s="568"/>
      <c r="I225" s="568"/>
      <c r="J225" s="569"/>
      <c r="K225" s="223"/>
      <c r="L225" s="522"/>
      <c r="M225" s="523"/>
      <c r="N225" s="523"/>
      <c r="O225" s="523"/>
      <c r="P225" s="523"/>
      <c r="Q225" s="524"/>
      <c r="R225" s="522"/>
      <c r="S225" s="523"/>
      <c r="T225" s="523"/>
      <c r="U225" s="523"/>
      <c r="V225" s="523"/>
      <c r="W225" s="524"/>
      <c r="X225" s="522"/>
      <c r="Y225" s="523"/>
      <c r="Z225" s="524"/>
      <c r="AA225" s="522"/>
      <c r="AB225" s="524"/>
      <c r="AC225" s="522"/>
      <c r="AD225" s="523"/>
      <c r="AE225" s="524"/>
      <c r="AF225" s="522"/>
      <c r="AG225" s="523"/>
      <c r="AH225" s="524"/>
      <c r="AI225" s="522"/>
      <c r="AJ225" s="523"/>
      <c r="AK225" s="523"/>
      <c r="AL225" s="523"/>
      <c r="AM225" s="524"/>
    </row>
    <row r="226" spans="1:39" s="222" customFormat="1" ht="11.25" customHeight="1" x14ac:dyDescent="0.2">
      <c r="A226" s="567"/>
      <c r="B226" s="568"/>
      <c r="C226" s="568"/>
      <c r="D226" s="568"/>
      <c r="E226" s="568"/>
      <c r="F226" s="568"/>
      <c r="G226" s="568"/>
      <c r="H226" s="568"/>
      <c r="I226" s="568"/>
      <c r="J226" s="569"/>
      <c r="K226" s="223"/>
      <c r="L226" s="522"/>
      <c r="M226" s="523"/>
      <c r="N226" s="523"/>
      <c r="O226" s="523"/>
      <c r="P226" s="523"/>
      <c r="Q226" s="524"/>
      <c r="R226" s="522"/>
      <c r="S226" s="523"/>
      <c r="T226" s="523"/>
      <c r="U226" s="523"/>
      <c r="V226" s="523"/>
      <c r="W226" s="524"/>
      <c r="X226" s="522"/>
      <c r="Y226" s="523"/>
      <c r="Z226" s="524"/>
      <c r="AA226" s="522"/>
      <c r="AB226" s="524"/>
      <c r="AC226" s="522"/>
      <c r="AD226" s="523"/>
      <c r="AE226" s="524"/>
      <c r="AF226" s="522"/>
      <c r="AG226" s="523"/>
      <c r="AH226" s="524"/>
      <c r="AI226" s="522"/>
      <c r="AJ226" s="523"/>
      <c r="AK226" s="523"/>
      <c r="AL226" s="523"/>
      <c r="AM226" s="524"/>
    </row>
    <row r="227" spans="1:39" s="222" customFormat="1" ht="11.25" customHeight="1" x14ac:dyDescent="0.2">
      <c r="A227" s="567"/>
      <c r="B227" s="568"/>
      <c r="C227" s="568"/>
      <c r="D227" s="568"/>
      <c r="E227" s="568"/>
      <c r="F227" s="568"/>
      <c r="G227" s="568"/>
      <c r="H227" s="568"/>
      <c r="I227" s="568"/>
      <c r="J227" s="569"/>
      <c r="K227" s="223"/>
      <c r="L227" s="522"/>
      <c r="M227" s="523"/>
      <c r="N227" s="523"/>
      <c r="O227" s="523"/>
      <c r="P227" s="523"/>
      <c r="Q227" s="524"/>
      <c r="R227" s="522"/>
      <c r="S227" s="523"/>
      <c r="T227" s="523"/>
      <c r="U227" s="523"/>
      <c r="V227" s="523"/>
      <c r="W227" s="524"/>
      <c r="X227" s="522"/>
      <c r="Y227" s="523"/>
      <c r="Z227" s="524"/>
      <c r="AA227" s="522"/>
      <c r="AB227" s="524"/>
      <c r="AC227" s="522"/>
      <c r="AD227" s="523"/>
      <c r="AE227" s="524"/>
      <c r="AF227" s="522"/>
      <c r="AG227" s="523"/>
      <c r="AH227" s="524"/>
      <c r="AI227" s="522"/>
      <c r="AJ227" s="523"/>
      <c r="AK227" s="523"/>
      <c r="AL227" s="523"/>
      <c r="AM227" s="524"/>
    </row>
    <row r="228" spans="1:39" s="222" customFormat="1" ht="11.25" customHeight="1" x14ac:dyDescent="0.2">
      <c r="A228" s="567"/>
      <c r="B228" s="568"/>
      <c r="C228" s="568"/>
      <c r="D228" s="568"/>
      <c r="E228" s="568"/>
      <c r="F228" s="568"/>
      <c r="G228" s="568"/>
      <c r="H228" s="568"/>
      <c r="I228" s="568"/>
      <c r="J228" s="569"/>
      <c r="K228" s="223"/>
      <c r="L228" s="522"/>
      <c r="M228" s="523"/>
      <c r="N228" s="523"/>
      <c r="O228" s="523"/>
      <c r="P228" s="523"/>
      <c r="Q228" s="524"/>
      <c r="R228" s="522"/>
      <c r="S228" s="523"/>
      <c r="T228" s="523"/>
      <c r="U228" s="523"/>
      <c r="V228" s="523"/>
      <c r="W228" s="524"/>
      <c r="X228" s="522"/>
      <c r="Y228" s="523"/>
      <c r="Z228" s="524"/>
      <c r="AA228" s="522"/>
      <c r="AB228" s="524"/>
      <c r="AC228" s="522"/>
      <c r="AD228" s="523"/>
      <c r="AE228" s="524"/>
      <c r="AF228" s="522"/>
      <c r="AG228" s="523"/>
      <c r="AH228" s="524"/>
      <c r="AI228" s="522"/>
      <c r="AJ228" s="523"/>
      <c r="AK228" s="523"/>
      <c r="AL228" s="523"/>
      <c r="AM228" s="524"/>
    </row>
    <row r="229" spans="1:39" s="222" customFormat="1" ht="11.25" customHeight="1" x14ac:dyDescent="0.2">
      <c r="A229" s="567"/>
      <c r="B229" s="568"/>
      <c r="C229" s="568"/>
      <c r="D229" s="568"/>
      <c r="E229" s="568"/>
      <c r="F229" s="568"/>
      <c r="G229" s="568"/>
      <c r="H229" s="568"/>
      <c r="I229" s="568"/>
      <c r="J229" s="569"/>
      <c r="K229" s="223"/>
      <c r="L229" s="522"/>
      <c r="M229" s="523"/>
      <c r="N229" s="523"/>
      <c r="O229" s="523"/>
      <c r="P229" s="523"/>
      <c r="Q229" s="524"/>
      <c r="R229" s="522"/>
      <c r="S229" s="523"/>
      <c r="T229" s="523"/>
      <c r="U229" s="523"/>
      <c r="V229" s="523"/>
      <c r="W229" s="524"/>
      <c r="X229" s="522"/>
      <c r="Y229" s="523"/>
      <c r="Z229" s="524"/>
      <c r="AA229" s="522"/>
      <c r="AB229" s="524"/>
      <c r="AC229" s="522"/>
      <c r="AD229" s="523"/>
      <c r="AE229" s="524"/>
      <c r="AF229" s="522"/>
      <c r="AG229" s="523"/>
      <c r="AH229" s="524"/>
      <c r="AI229" s="522"/>
      <c r="AJ229" s="523"/>
      <c r="AK229" s="523"/>
      <c r="AL229" s="523"/>
      <c r="AM229" s="524"/>
    </row>
    <row r="230" spans="1:39" s="222" customFormat="1" ht="11.25" customHeight="1" x14ac:dyDescent="0.2">
      <c r="A230" s="567"/>
      <c r="B230" s="568"/>
      <c r="C230" s="568"/>
      <c r="D230" s="568"/>
      <c r="E230" s="568"/>
      <c r="F230" s="568"/>
      <c r="G230" s="568"/>
      <c r="H230" s="568"/>
      <c r="I230" s="568"/>
      <c r="J230" s="569"/>
      <c r="K230" s="223"/>
      <c r="L230" s="522"/>
      <c r="M230" s="523"/>
      <c r="N230" s="523"/>
      <c r="O230" s="523"/>
      <c r="P230" s="523"/>
      <c r="Q230" s="524"/>
      <c r="R230" s="522"/>
      <c r="S230" s="523"/>
      <c r="T230" s="523"/>
      <c r="U230" s="523"/>
      <c r="V230" s="523"/>
      <c r="W230" s="524"/>
      <c r="X230" s="522"/>
      <c r="Y230" s="523"/>
      <c r="Z230" s="524"/>
      <c r="AA230" s="522"/>
      <c r="AB230" s="524"/>
      <c r="AC230" s="522"/>
      <c r="AD230" s="523"/>
      <c r="AE230" s="524"/>
      <c r="AF230" s="522"/>
      <c r="AG230" s="523"/>
      <c r="AH230" s="524"/>
      <c r="AI230" s="522"/>
      <c r="AJ230" s="523"/>
      <c r="AK230" s="523"/>
      <c r="AL230" s="523"/>
      <c r="AM230" s="524"/>
    </row>
    <row r="231" spans="1:39" s="222" customFormat="1" ht="11.25" customHeight="1" x14ac:dyDescent="0.2">
      <c r="A231" s="567"/>
      <c r="B231" s="568"/>
      <c r="C231" s="568"/>
      <c r="D231" s="568"/>
      <c r="E231" s="568"/>
      <c r="F231" s="568"/>
      <c r="G231" s="568"/>
      <c r="H231" s="568"/>
      <c r="I231" s="568"/>
      <c r="J231" s="569"/>
      <c r="K231" s="223"/>
      <c r="L231" s="522"/>
      <c r="M231" s="523"/>
      <c r="N231" s="523"/>
      <c r="O231" s="523"/>
      <c r="P231" s="523"/>
      <c r="Q231" s="524"/>
      <c r="R231" s="522"/>
      <c r="S231" s="523"/>
      <c r="T231" s="523"/>
      <c r="U231" s="523"/>
      <c r="V231" s="523"/>
      <c r="W231" s="524"/>
      <c r="X231" s="522"/>
      <c r="Y231" s="523"/>
      <c r="Z231" s="524"/>
      <c r="AA231" s="522"/>
      <c r="AB231" s="524"/>
      <c r="AC231" s="522"/>
      <c r="AD231" s="523"/>
      <c r="AE231" s="524"/>
      <c r="AF231" s="522"/>
      <c r="AG231" s="523"/>
      <c r="AH231" s="524"/>
      <c r="AI231" s="522"/>
      <c r="AJ231" s="523"/>
      <c r="AK231" s="523"/>
      <c r="AL231" s="523"/>
      <c r="AM231" s="524"/>
    </row>
    <row r="232" spans="1:39" s="222" customFormat="1" ht="11.25" customHeight="1" x14ac:dyDescent="0.2">
      <c r="A232" s="567"/>
      <c r="B232" s="568"/>
      <c r="C232" s="568"/>
      <c r="D232" s="568"/>
      <c r="E232" s="568"/>
      <c r="F232" s="568"/>
      <c r="G232" s="568"/>
      <c r="H232" s="568"/>
      <c r="I232" s="568"/>
      <c r="J232" s="569"/>
      <c r="K232" s="223"/>
      <c r="L232" s="522"/>
      <c r="M232" s="523"/>
      <c r="N232" s="523"/>
      <c r="O232" s="523"/>
      <c r="P232" s="523"/>
      <c r="Q232" s="524"/>
      <c r="R232" s="522"/>
      <c r="S232" s="523"/>
      <c r="T232" s="523"/>
      <c r="U232" s="523"/>
      <c r="V232" s="523"/>
      <c r="W232" s="524"/>
      <c r="X232" s="522"/>
      <c r="Y232" s="523"/>
      <c r="Z232" s="524"/>
      <c r="AA232" s="522"/>
      <c r="AB232" s="524"/>
      <c r="AC232" s="522"/>
      <c r="AD232" s="523"/>
      <c r="AE232" s="524"/>
      <c r="AF232" s="522"/>
      <c r="AG232" s="523"/>
      <c r="AH232" s="524"/>
      <c r="AI232" s="522"/>
      <c r="AJ232" s="523"/>
      <c r="AK232" s="523"/>
      <c r="AL232" s="523"/>
      <c r="AM232" s="524"/>
    </row>
    <row r="233" spans="1:39" s="222" customFormat="1" ht="11.25" customHeight="1" x14ac:dyDescent="0.2">
      <c r="A233" s="567"/>
      <c r="B233" s="568"/>
      <c r="C233" s="568"/>
      <c r="D233" s="568"/>
      <c r="E233" s="568"/>
      <c r="F233" s="568"/>
      <c r="G233" s="568"/>
      <c r="H233" s="568"/>
      <c r="I233" s="568"/>
      <c r="J233" s="569"/>
      <c r="K233" s="223"/>
      <c r="L233" s="522"/>
      <c r="M233" s="523"/>
      <c r="N233" s="523"/>
      <c r="O233" s="523"/>
      <c r="P233" s="523"/>
      <c r="Q233" s="524"/>
      <c r="R233" s="522"/>
      <c r="S233" s="523"/>
      <c r="T233" s="523"/>
      <c r="U233" s="523"/>
      <c r="V233" s="523"/>
      <c r="W233" s="524"/>
      <c r="X233" s="522"/>
      <c r="Y233" s="523"/>
      <c r="Z233" s="524"/>
      <c r="AA233" s="522"/>
      <c r="AB233" s="524"/>
      <c r="AC233" s="522"/>
      <c r="AD233" s="523"/>
      <c r="AE233" s="524"/>
      <c r="AF233" s="522"/>
      <c r="AG233" s="523"/>
      <c r="AH233" s="524"/>
      <c r="AI233" s="522"/>
      <c r="AJ233" s="523"/>
      <c r="AK233" s="523"/>
      <c r="AL233" s="523"/>
      <c r="AM233" s="524"/>
    </row>
    <row r="234" spans="1:39" s="222" customFormat="1" ht="11.25" customHeight="1" x14ac:dyDescent="0.2">
      <c r="A234" s="567"/>
      <c r="B234" s="568"/>
      <c r="C234" s="568"/>
      <c r="D234" s="568"/>
      <c r="E234" s="568"/>
      <c r="F234" s="568"/>
      <c r="G234" s="568"/>
      <c r="H234" s="568"/>
      <c r="I234" s="568"/>
      <c r="J234" s="569"/>
      <c r="K234" s="223"/>
      <c r="L234" s="522"/>
      <c r="M234" s="523"/>
      <c r="N234" s="523"/>
      <c r="O234" s="523"/>
      <c r="P234" s="523"/>
      <c r="Q234" s="524"/>
      <c r="R234" s="522"/>
      <c r="S234" s="523"/>
      <c r="T234" s="523"/>
      <c r="U234" s="523"/>
      <c r="V234" s="523"/>
      <c r="W234" s="524"/>
      <c r="X234" s="522"/>
      <c r="Y234" s="523"/>
      <c r="Z234" s="524"/>
      <c r="AA234" s="522"/>
      <c r="AB234" s="524"/>
      <c r="AC234" s="522"/>
      <c r="AD234" s="523"/>
      <c r="AE234" s="524"/>
      <c r="AF234" s="522"/>
      <c r="AG234" s="523"/>
      <c r="AH234" s="524"/>
      <c r="AI234" s="522"/>
      <c r="AJ234" s="523"/>
      <c r="AK234" s="523"/>
      <c r="AL234" s="523"/>
      <c r="AM234" s="524"/>
    </row>
    <row r="235" spans="1:39" s="222" customFormat="1" ht="11.25" customHeight="1" x14ac:dyDescent="0.2">
      <c r="A235" s="567"/>
      <c r="B235" s="568"/>
      <c r="C235" s="568"/>
      <c r="D235" s="568"/>
      <c r="E235" s="568"/>
      <c r="F235" s="568"/>
      <c r="G235" s="568"/>
      <c r="H235" s="568"/>
      <c r="I235" s="568"/>
      <c r="J235" s="569"/>
      <c r="K235" s="223"/>
      <c r="L235" s="522"/>
      <c r="M235" s="523"/>
      <c r="N235" s="523"/>
      <c r="O235" s="523"/>
      <c r="P235" s="523"/>
      <c r="Q235" s="524"/>
      <c r="R235" s="522"/>
      <c r="S235" s="523"/>
      <c r="T235" s="523"/>
      <c r="U235" s="523"/>
      <c r="V235" s="523"/>
      <c r="W235" s="524"/>
      <c r="X235" s="522"/>
      <c r="Y235" s="523"/>
      <c r="Z235" s="524"/>
      <c r="AA235" s="522"/>
      <c r="AB235" s="524"/>
      <c r="AC235" s="522"/>
      <c r="AD235" s="523"/>
      <c r="AE235" s="524"/>
      <c r="AF235" s="522"/>
      <c r="AG235" s="523"/>
      <c r="AH235" s="524"/>
      <c r="AI235" s="522"/>
      <c r="AJ235" s="523"/>
      <c r="AK235" s="523"/>
      <c r="AL235" s="523"/>
      <c r="AM235" s="524"/>
    </row>
    <row r="236" spans="1:39" s="222" customFormat="1" ht="10.8" thickBot="1" x14ac:dyDescent="0.25">
      <c r="A236" s="564"/>
      <c r="B236" s="565"/>
      <c r="C236" s="565"/>
      <c r="D236" s="565"/>
      <c r="E236" s="565"/>
      <c r="F236" s="565"/>
      <c r="G236" s="565"/>
      <c r="H236" s="565"/>
      <c r="I236" s="565"/>
      <c r="J236" s="566"/>
      <c r="K236" s="223"/>
      <c r="L236" s="525"/>
      <c r="M236" s="526"/>
      <c r="N236" s="526"/>
      <c r="O236" s="526"/>
      <c r="P236" s="526"/>
      <c r="Q236" s="527"/>
      <c r="R236" s="525"/>
      <c r="S236" s="526"/>
      <c r="T236" s="526"/>
      <c r="U236" s="526"/>
      <c r="V236" s="526"/>
      <c r="W236" s="527"/>
      <c r="X236" s="525"/>
      <c r="Y236" s="526"/>
      <c r="Z236" s="527"/>
      <c r="AA236" s="525"/>
      <c r="AB236" s="527"/>
      <c r="AC236" s="525"/>
      <c r="AD236" s="526"/>
      <c r="AE236" s="527"/>
      <c r="AF236" s="525"/>
      <c r="AG236" s="526"/>
      <c r="AH236" s="527"/>
      <c r="AI236" s="525"/>
      <c r="AJ236" s="526"/>
      <c r="AK236" s="526"/>
      <c r="AL236" s="526"/>
      <c r="AM236" s="527"/>
    </row>
    <row r="237" spans="1:39" s="222" customFormat="1" ht="5.0999999999999996" customHeight="1" x14ac:dyDescent="0.2">
      <c r="A237" s="288"/>
      <c r="B237" s="288"/>
      <c r="C237" s="288"/>
      <c r="D237" s="288"/>
      <c r="E237" s="288"/>
      <c r="F237" s="288"/>
      <c r="G237" s="288"/>
      <c r="H237" s="288"/>
      <c r="I237" s="288"/>
      <c r="J237" s="288"/>
      <c r="K237" s="223"/>
      <c r="L237" s="289"/>
      <c r="M237" s="289"/>
      <c r="N237" s="289"/>
      <c r="O237" s="289"/>
      <c r="P237" s="289"/>
      <c r="Q237" s="289"/>
      <c r="R237" s="289"/>
      <c r="S237" s="289"/>
      <c r="T237" s="289"/>
      <c r="U237" s="289"/>
      <c r="V237" s="289"/>
      <c r="W237" s="289"/>
      <c r="X237" s="289"/>
      <c r="Y237" s="289"/>
      <c r="Z237" s="289"/>
      <c r="AA237" s="289"/>
      <c r="AB237" s="289"/>
      <c r="AC237" s="289"/>
      <c r="AD237" s="289"/>
      <c r="AE237" s="289"/>
      <c r="AF237" s="289"/>
      <c r="AG237" s="289"/>
      <c r="AH237" s="289"/>
      <c r="AI237" s="289"/>
      <c r="AJ237" s="289"/>
      <c r="AK237" s="289"/>
      <c r="AL237" s="289"/>
      <c r="AM237" s="289"/>
    </row>
    <row r="238" spans="1:39" s="222" customFormat="1" ht="12.9" customHeight="1" x14ac:dyDescent="0.2">
      <c r="A238" s="322">
        <v>3.2</v>
      </c>
      <c r="B238" s="589" t="s">
        <v>650</v>
      </c>
      <c r="C238" s="590"/>
      <c r="D238" s="590"/>
      <c r="E238" s="590"/>
      <c r="F238" s="590"/>
      <c r="G238" s="590"/>
      <c r="H238" s="590"/>
      <c r="I238" s="590"/>
      <c r="J238" s="590"/>
      <c r="K238" s="590"/>
      <c r="L238" s="590"/>
      <c r="M238" s="590"/>
      <c r="N238" s="590"/>
      <c r="O238" s="590"/>
      <c r="P238" s="590"/>
      <c r="Q238" s="590"/>
      <c r="R238" s="590"/>
      <c r="S238" s="590"/>
      <c r="T238" s="590"/>
      <c r="U238" s="590"/>
      <c r="V238" s="590"/>
      <c r="W238" s="590"/>
      <c r="X238" s="590"/>
      <c r="Y238" s="590"/>
      <c r="Z238" s="590"/>
      <c r="AA238" s="590"/>
      <c r="AB238" s="590"/>
      <c r="AC238" s="590"/>
      <c r="AD238" s="590"/>
      <c r="AE238" s="590"/>
      <c r="AF238" s="590"/>
      <c r="AG238" s="590"/>
      <c r="AH238" s="590"/>
      <c r="AI238" s="590"/>
      <c r="AJ238" s="590"/>
      <c r="AK238" s="590"/>
      <c r="AL238" s="590"/>
      <c r="AM238" s="591"/>
    </row>
    <row r="239" spans="1:39" s="222" customFormat="1" ht="3" customHeight="1" x14ac:dyDescent="0.3">
      <c r="A239" s="280"/>
      <c r="B239" s="280"/>
      <c r="C239" s="280"/>
      <c r="D239" s="280"/>
      <c r="E239" s="280"/>
      <c r="F239" s="280"/>
      <c r="G239" s="280"/>
      <c r="H239" s="280"/>
      <c r="I239" s="280"/>
      <c r="J239" s="280"/>
    </row>
    <row r="240" spans="1:39" s="222" customFormat="1" ht="34.5" customHeight="1" x14ac:dyDescent="0.2">
      <c r="A240" s="619" t="s">
        <v>757</v>
      </c>
      <c r="B240" s="620"/>
      <c r="C240" s="620"/>
      <c r="D240" s="620"/>
      <c r="E240" s="620"/>
      <c r="F240" s="620"/>
      <c r="G240" s="620"/>
      <c r="H240" s="620"/>
      <c r="I240" s="620"/>
      <c r="J240" s="621"/>
      <c r="K240" s="223"/>
      <c r="L240" s="592" t="s">
        <v>786</v>
      </c>
      <c r="M240" s="593"/>
      <c r="N240" s="593"/>
      <c r="O240" s="593"/>
      <c r="P240" s="593"/>
      <c r="Q240" s="594"/>
      <c r="R240" s="622" t="s">
        <v>759</v>
      </c>
      <c r="S240" s="623"/>
      <c r="T240" s="623"/>
      <c r="U240" s="623"/>
      <c r="V240" s="623"/>
      <c r="W240" s="624"/>
      <c r="X240" s="592" t="s">
        <v>801</v>
      </c>
      <c r="Y240" s="593"/>
      <c r="Z240" s="594"/>
      <c r="AA240" s="444" t="s">
        <v>805</v>
      </c>
      <c r="AB240" s="444"/>
      <c r="AC240" s="444" t="s">
        <v>803</v>
      </c>
      <c r="AD240" s="444"/>
      <c r="AE240" s="444"/>
      <c r="AF240" s="592" t="s">
        <v>804</v>
      </c>
      <c r="AG240" s="593"/>
      <c r="AH240" s="594"/>
      <c r="AI240" s="622" t="s">
        <v>656</v>
      </c>
      <c r="AJ240" s="623"/>
      <c r="AK240" s="623"/>
      <c r="AL240" s="623"/>
      <c r="AM240" s="624"/>
    </row>
    <row r="241" spans="1:39" s="222" customFormat="1" ht="11.4" customHeight="1" x14ac:dyDescent="0.2">
      <c r="A241" s="567"/>
      <c r="B241" s="568"/>
      <c r="C241" s="568"/>
      <c r="D241" s="568"/>
      <c r="E241" s="568"/>
      <c r="F241" s="568"/>
      <c r="G241" s="568"/>
      <c r="H241" s="568"/>
      <c r="I241" s="568"/>
      <c r="J241" s="569"/>
      <c r="K241" s="223"/>
      <c r="L241" s="522"/>
      <c r="M241" s="523"/>
      <c r="N241" s="523"/>
      <c r="O241" s="523"/>
      <c r="P241" s="523"/>
      <c r="Q241" s="524"/>
      <c r="R241" s="522"/>
      <c r="S241" s="523"/>
      <c r="T241" s="523"/>
      <c r="U241" s="523"/>
      <c r="V241" s="523"/>
      <c r="W241" s="524"/>
      <c r="X241" s="522"/>
      <c r="Y241" s="523"/>
      <c r="Z241" s="524"/>
      <c r="AA241" s="522"/>
      <c r="AB241" s="524"/>
      <c r="AC241" s="522"/>
      <c r="AD241" s="523"/>
      <c r="AE241" s="524"/>
      <c r="AF241" s="522"/>
      <c r="AG241" s="523"/>
      <c r="AH241" s="524"/>
      <c r="AI241" s="522"/>
      <c r="AJ241" s="523"/>
      <c r="AK241" s="523"/>
      <c r="AL241" s="523"/>
      <c r="AM241" s="524"/>
    </row>
    <row r="242" spans="1:39" s="222" customFormat="1" ht="11.4" customHeight="1" x14ac:dyDescent="0.2">
      <c r="A242" s="567"/>
      <c r="B242" s="568"/>
      <c r="C242" s="568"/>
      <c r="D242" s="568"/>
      <c r="E242" s="568"/>
      <c r="F242" s="568"/>
      <c r="G242" s="568"/>
      <c r="H242" s="568"/>
      <c r="I242" s="568"/>
      <c r="J242" s="569"/>
      <c r="K242" s="223"/>
      <c r="L242" s="522"/>
      <c r="M242" s="523"/>
      <c r="N242" s="523"/>
      <c r="O242" s="523"/>
      <c r="P242" s="523"/>
      <c r="Q242" s="524"/>
      <c r="R242" s="522"/>
      <c r="S242" s="523"/>
      <c r="T242" s="523"/>
      <c r="U242" s="523"/>
      <c r="V242" s="523"/>
      <c r="W242" s="524"/>
      <c r="X242" s="522"/>
      <c r="Y242" s="523"/>
      <c r="Z242" s="524"/>
      <c r="AA242" s="522"/>
      <c r="AB242" s="524"/>
      <c r="AC242" s="522"/>
      <c r="AD242" s="523"/>
      <c r="AE242" s="524"/>
      <c r="AF242" s="522"/>
      <c r="AG242" s="523"/>
      <c r="AH242" s="524"/>
      <c r="AI242" s="522"/>
      <c r="AJ242" s="523"/>
      <c r="AK242" s="523"/>
      <c r="AL242" s="523"/>
      <c r="AM242" s="524"/>
    </row>
    <row r="243" spans="1:39" s="222" customFormat="1" ht="11.4" customHeight="1" x14ac:dyDescent="0.2">
      <c r="A243" s="567"/>
      <c r="B243" s="568"/>
      <c r="C243" s="568"/>
      <c r="D243" s="568"/>
      <c r="E243" s="568"/>
      <c r="F243" s="568"/>
      <c r="G243" s="568"/>
      <c r="H243" s="568"/>
      <c r="I243" s="568"/>
      <c r="J243" s="569"/>
      <c r="K243" s="223"/>
      <c r="L243" s="522"/>
      <c r="M243" s="523"/>
      <c r="N243" s="523"/>
      <c r="O243" s="523"/>
      <c r="P243" s="523"/>
      <c r="Q243" s="524"/>
      <c r="R243" s="522"/>
      <c r="S243" s="523"/>
      <c r="T243" s="523"/>
      <c r="U243" s="523"/>
      <c r="V243" s="523"/>
      <c r="W243" s="524"/>
      <c r="X243" s="522"/>
      <c r="Y243" s="523"/>
      <c r="Z243" s="524"/>
      <c r="AA243" s="522"/>
      <c r="AB243" s="524"/>
      <c r="AC243" s="522"/>
      <c r="AD243" s="523"/>
      <c r="AE243" s="524"/>
      <c r="AF243" s="522"/>
      <c r="AG243" s="523"/>
      <c r="AH243" s="524"/>
      <c r="AI243" s="522"/>
      <c r="AJ243" s="523"/>
      <c r="AK243" s="523"/>
      <c r="AL243" s="523"/>
      <c r="AM243" s="524"/>
    </row>
    <row r="244" spans="1:39" s="222" customFormat="1" ht="11.4" customHeight="1" x14ac:dyDescent="0.2">
      <c r="A244" s="567"/>
      <c r="B244" s="568"/>
      <c r="C244" s="568"/>
      <c r="D244" s="568"/>
      <c r="E244" s="568"/>
      <c r="F244" s="568"/>
      <c r="G244" s="568"/>
      <c r="H244" s="568"/>
      <c r="I244" s="568"/>
      <c r="J244" s="569"/>
      <c r="K244" s="223"/>
      <c r="L244" s="522"/>
      <c r="M244" s="523"/>
      <c r="N244" s="523"/>
      <c r="O244" s="523"/>
      <c r="P244" s="523"/>
      <c r="Q244" s="524"/>
      <c r="R244" s="522"/>
      <c r="S244" s="523"/>
      <c r="T244" s="523"/>
      <c r="U244" s="523"/>
      <c r="V244" s="523"/>
      <c r="W244" s="524"/>
      <c r="X244" s="522"/>
      <c r="Y244" s="523"/>
      <c r="Z244" s="524"/>
      <c r="AA244" s="522"/>
      <c r="AB244" s="524"/>
      <c r="AC244" s="522"/>
      <c r="AD244" s="523"/>
      <c r="AE244" s="524"/>
      <c r="AF244" s="522"/>
      <c r="AG244" s="523"/>
      <c r="AH244" s="524"/>
      <c r="AI244" s="522"/>
      <c r="AJ244" s="523"/>
      <c r="AK244" s="523"/>
      <c r="AL244" s="523"/>
      <c r="AM244" s="524"/>
    </row>
    <row r="245" spans="1:39" s="222" customFormat="1" ht="11.4" customHeight="1" x14ac:dyDescent="0.2">
      <c r="A245" s="567"/>
      <c r="B245" s="568"/>
      <c r="C245" s="568"/>
      <c r="D245" s="568"/>
      <c r="E245" s="568"/>
      <c r="F245" s="568"/>
      <c r="G245" s="568"/>
      <c r="H245" s="568"/>
      <c r="I245" s="568"/>
      <c r="J245" s="569"/>
      <c r="K245" s="223"/>
      <c r="L245" s="522"/>
      <c r="M245" s="523"/>
      <c r="N245" s="523"/>
      <c r="O245" s="523"/>
      <c r="P245" s="523"/>
      <c r="Q245" s="524"/>
      <c r="R245" s="522"/>
      <c r="S245" s="523"/>
      <c r="T245" s="523"/>
      <c r="U245" s="523"/>
      <c r="V245" s="523"/>
      <c r="W245" s="524"/>
      <c r="X245" s="522"/>
      <c r="Y245" s="523"/>
      <c r="Z245" s="524"/>
      <c r="AA245" s="522"/>
      <c r="AB245" s="524"/>
      <c r="AC245" s="522"/>
      <c r="AD245" s="523"/>
      <c r="AE245" s="524"/>
      <c r="AF245" s="522"/>
      <c r="AG245" s="523"/>
      <c r="AH245" s="524"/>
      <c r="AI245" s="522"/>
      <c r="AJ245" s="523"/>
      <c r="AK245" s="523"/>
      <c r="AL245" s="523"/>
      <c r="AM245" s="524"/>
    </row>
    <row r="246" spans="1:39" s="222" customFormat="1" ht="11.4" customHeight="1" x14ac:dyDescent="0.2">
      <c r="A246" s="567"/>
      <c r="B246" s="568"/>
      <c r="C246" s="568"/>
      <c r="D246" s="568"/>
      <c r="E246" s="568"/>
      <c r="F246" s="568"/>
      <c r="G246" s="568"/>
      <c r="H246" s="568"/>
      <c r="I246" s="568"/>
      <c r="J246" s="569"/>
      <c r="K246" s="223"/>
      <c r="L246" s="522"/>
      <c r="M246" s="523"/>
      <c r="N246" s="523"/>
      <c r="O246" s="523"/>
      <c r="P246" s="523"/>
      <c r="Q246" s="524"/>
      <c r="R246" s="522"/>
      <c r="S246" s="523"/>
      <c r="T246" s="523"/>
      <c r="U246" s="523"/>
      <c r="V246" s="523"/>
      <c r="W246" s="524"/>
      <c r="X246" s="522"/>
      <c r="Y246" s="523"/>
      <c r="Z246" s="524"/>
      <c r="AA246" s="522"/>
      <c r="AB246" s="524"/>
      <c r="AC246" s="522"/>
      <c r="AD246" s="523"/>
      <c r="AE246" s="524"/>
      <c r="AF246" s="522"/>
      <c r="AG246" s="523"/>
      <c r="AH246" s="524"/>
      <c r="AI246" s="522"/>
      <c r="AJ246" s="523"/>
      <c r="AK246" s="523"/>
      <c r="AL246" s="523"/>
      <c r="AM246" s="524"/>
    </row>
    <row r="247" spans="1:39" s="222" customFormat="1" ht="11.4" customHeight="1" x14ac:dyDescent="0.2">
      <c r="A247" s="567"/>
      <c r="B247" s="568"/>
      <c r="C247" s="568"/>
      <c r="D247" s="568"/>
      <c r="E247" s="568"/>
      <c r="F247" s="568"/>
      <c r="G247" s="568"/>
      <c r="H247" s="568"/>
      <c r="I247" s="568"/>
      <c r="J247" s="569"/>
      <c r="K247" s="223"/>
      <c r="L247" s="522"/>
      <c r="M247" s="523"/>
      <c r="N247" s="523"/>
      <c r="O247" s="523"/>
      <c r="P247" s="523"/>
      <c r="Q247" s="524"/>
      <c r="R247" s="522"/>
      <c r="S247" s="523"/>
      <c r="T247" s="523"/>
      <c r="U247" s="523"/>
      <c r="V247" s="523"/>
      <c r="W247" s="524"/>
      <c r="X247" s="522"/>
      <c r="Y247" s="523"/>
      <c r="Z247" s="524"/>
      <c r="AA247" s="522"/>
      <c r="AB247" s="524"/>
      <c r="AC247" s="522"/>
      <c r="AD247" s="523"/>
      <c r="AE247" s="524"/>
      <c r="AF247" s="522"/>
      <c r="AG247" s="523"/>
      <c r="AH247" s="524"/>
      <c r="AI247" s="522"/>
      <c r="AJ247" s="523"/>
      <c r="AK247" s="523"/>
      <c r="AL247" s="523"/>
      <c r="AM247" s="524"/>
    </row>
    <row r="248" spans="1:39" s="222" customFormat="1" ht="11.4" customHeight="1" x14ac:dyDescent="0.2">
      <c r="A248" s="567"/>
      <c r="B248" s="568"/>
      <c r="C248" s="568"/>
      <c r="D248" s="568"/>
      <c r="E248" s="568"/>
      <c r="F248" s="568"/>
      <c r="G248" s="568"/>
      <c r="H248" s="568"/>
      <c r="I248" s="568"/>
      <c r="J248" s="569"/>
      <c r="K248" s="223"/>
      <c r="L248" s="522"/>
      <c r="M248" s="523"/>
      <c r="N248" s="523"/>
      <c r="O248" s="523"/>
      <c r="P248" s="523"/>
      <c r="Q248" s="524"/>
      <c r="R248" s="522"/>
      <c r="S248" s="523"/>
      <c r="T248" s="523"/>
      <c r="U248" s="523"/>
      <c r="V248" s="523"/>
      <c r="W248" s="524"/>
      <c r="X248" s="522"/>
      <c r="Y248" s="523"/>
      <c r="Z248" s="524"/>
      <c r="AA248" s="522"/>
      <c r="AB248" s="524"/>
      <c r="AC248" s="522"/>
      <c r="AD248" s="523"/>
      <c r="AE248" s="524"/>
      <c r="AF248" s="522"/>
      <c r="AG248" s="523"/>
      <c r="AH248" s="524"/>
      <c r="AI248" s="522"/>
      <c r="AJ248" s="523"/>
      <c r="AK248" s="523"/>
      <c r="AL248" s="523"/>
      <c r="AM248" s="524"/>
    </row>
    <row r="249" spans="1:39" s="222" customFormat="1" ht="11.4" customHeight="1" x14ac:dyDescent="0.2">
      <c r="A249" s="567"/>
      <c r="B249" s="568"/>
      <c r="C249" s="568"/>
      <c r="D249" s="568"/>
      <c r="E249" s="568"/>
      <c r="F249" s="568"/>
      <c r="G249" s="568"/>
      <c r="H249" s="568"/>
      <c r="I249" s="568"/>
      <c r="J249" s="569"/>
      <c r="K249" s="223"/>
      <c r="L249" s="522"/>
      <c r="M249" s="523"/>
      <c r="N249" s="523"/>
      <c r="O249" s="523"/>
      <c r="P249" s="523"/>
      <c r="Q249" s="524"/>
      <c r="R249" s="522"/>
      <c r="S249" s="523"/>
      <c r="T249" s="523"/>
      <c r="U249" s="523"/>
      <c r="V249" s="523"/>
      <c r="W249" s="524"/>
      <c r="X249" s="522"/>
      <c r="Y249" s="523"/>
      <c r="Z249" s="524"/>
      <c r="AA249" s="522"/>
      <c r="AB249" s="524"/>
      <c r="AC249" s="522"/>
      <c r="AD249" s="523"/>
      <c r="AE249" s="524"/>
      <c r="AF249" s="522"/>
      <c r="AG249" s="523"/>
      <c r="AH249" s="524"/>
      <c r="AI249" s="522"/>
      <c r="AJ249" s="523"/>
      <c r="AK249" s="523"/>
      <c r="AL249" s="523"/>
      <c r="AM249" s="524"/>
    </row>
    <row r="250" spans="1:39" ht="11.4" customHeight="1" thickBot="1" x14ac:dyDescent="0.35">
      <c r="A250" s="564"/>
      <c r="B250" s="565"/>
      <c r="C250" s="565"/>
      <c r="D250" s="565"/>
      <c r="E250" s="565"/>
      <c r="F250" s="565"/>
      <c r="G250" s="565"/>
      <c r="H250" s="565"/>
      <c r="I250" s="565"/>
      <c r="J250" s="566"/>
      <c r="K250" s="223"/>
      <c r="L250" s="525"/>
      <c r="M250" s="526"/>
      <c r="N250" s="526"/>
      <c r="O250" s="526"/>
      <c r="P250" s="526"/>
      <c r="Q250" s="527"/>
      <c r="R250" s="525"/>
      <c r="S250" s="526"/>
      <c r="T250" s="526"/>
      <c r="U250" s="526"/>
      <c r="V250" s="526"/>
      <c r="W250" s="527"/>
      <c r="X250" s="525"/>
      <c r="Y250" s="526"/>
      <c r="Z250" s="527"/>
      <c r="AA250" s="525"/>
      <c r="AB250" s="527"/>
      <c r="AC250" s="525"/>
      <c r="AD250" s="526"/>
      <c r="AE250" s="527"/>
      <c r="AF250" s="525"/>
      <c r="AG250" s="526"/>
      <c r="AH250" s="527"/>
      <c r="AI250" s="525"/>
      <c r="AJ250" s="526"/>
      <c r="AK250" s="526"/>
      <c r="AL250" s="526"/>
      <c r="AM250" s="527"/>
    </row>
    <row r="251" spans="1:39" ht="5.0999999999999996" customHeight="1" x14ac:dyDescent="0.3">
      <c r="Q251" s="222"/>
    </row>
    <row r="252" spans="1:39" s="222" customFormat="1" ht="12.9" customHeight="1" x14ac:dyDescent="0.2">
      <c r="A252" s="324">
        <v>3.3</v>
      </c>
      <c r="B252" s="589" t="s">
        <v>752</v>
      </c>
      <c r="C252" s="590"/>
      <c r="D252" s="590"/>
      <c r="E252" s="590"/>
      <c r="F252" s="590"/>
      <c r="G252" s="590"/>
      <c r="H252" s="590"/>
      <c r="I252" s="590"/>
      <c r="J252" s="590"/>
      <c r="K252" s="590"/>
      <c r="L252" s="590"/>
      <c r="M252" s="590"/>
      <c r="N252" s="590"/>
      <c r="O252" s="590"/>
      <c r="P252" s="590"/>
      <c r="Q252" s="590"/>
      <c r="R252" s="590"/>
      <c r="S252" s="590"/>
      <c r="T252" s="590"/>
      <c r="U252" s="590"/>
      <c r="V252" s="590"/>
      <c r="W252" s="590"/>
      <c r="X252" s="590"/>
      <c r="Y252" s="590"/>
      <c r="Z252" s="590"/>
      <c r="AA252" s="590"/>
      <c r="AB252" s="590"/>
      <c r="AC252" s="590"/>
      <c r="AD252" s="590"/>
      <c r="AE252" s="590"/>
      <c r="AF252" s="590"/>
      <c r="AG252" s="590"/>
      <c r="AH252" s="590"/>
      <c r="AI252" s="590"/>
      <c r="AJ252" s="590"/>
      <c r="AK252" s="590"/>
      <c r="AL252" s="590"/>
      <c r="AM252" s="591"/>
    </row>
    <row r="253" spans="1:39" ht="3" customHeight="1" x14ac:dyDescent="0.3">
      <c r="Q253" s="222"/>
    </row>
    <row r="254" spans="1:39" ht="34.5" customHeight="1" x14ac:dyDescent="0.3">
      <c r="A254" s="619" t="s">
        <v>757</v>
      </c>
      <c r="B254" s="620"/>
      <c r="C254" s="620"/>
      <c r="D254" s="620"/>
      <c r="E254" s="620"/>
      <c r="F254" s="620"/>
      <c r="G254" s="620"/>
      <c r="H254" s="620"/>
      <c r="I254" s="620"/>
      <c r="J254" s="621"/>
      <c r="K254" s="223"/>
      <c r="L254" s="592" t="s">
        <v>786</v>
      </c>
      <c r="M254" s="593"/>
      <c r="N254" s="593"/>
      <c r="O254" s="593"/>
      <c r="P254" s="593"/>
      <c r="Q254" s="594"/>
      <c r="R254" s="622" t="s">
        <v>759</v>
      </c>
      <c r="S254" s="623"/>
      <c r="T254" s="623"/>
      <c r="U254" s="623"/>
      <c r="V254" s="623"/>
      <c r="W254" s="624"/>
      <c r="X254" s="592" t="s">
        <v>801</v>
      </c>
      <c r="Y254" s="593"/>
      <c r="Z254" s="594"/>
      <c r="AA254" s="681" t="s">
        <v>802</v>
      </c>
      <c r="AB254" s="681"/>
      <c r="AC254" s="444" t="s">
        <v>803</v>
      </c>
      <c r="AD254" s="444"/>
      <c r="AE254" s="444"/>
      <c r="AF254" s="592" t="s">
        <v>804</v>
      </c>
      <c r="AG254" s="593"/>
      <c r="AH254" s="594"/>
      <c r="AI254" s="622" t="s">
        <v>656</v>
      </c>
      <c r="AJ254" s="623"/>
      <c r="AK254" s="623"/>
      <c r="AL254" s="623"/>
      <c r="AM254" s="624"/>
    </row>
    <row r="255" spans="1:39" ht="11.4" customHeight="1" x14ac:dyDescent="0.3">
      <c r="A255" s="567"/>
      <c r="B255" s="568"/>
      <c r="C255" s="568"/>
      <c r="D255" s="568"/>
      <c r="E255" s="568"/>
      <c r="F255" s="568"/>
      <c r="G255" s="568"/>
      <c r="H255" s="568"/>
      <c r="I255" s="568"/>
      <c r="J255" s="569"/>
      <c r="K255" s="223"/>
      <c r="L255" s="522"/>
      <c r="M255" s="523"/>
      <c r="N255" s="523"/>
      <c r="O255" s="523"/>
      <c r="P255" s="523"/>
      <c r="Q255" s="524"/>
      <c r="R255" s="522"/>
      <c r="S255" s="523"/>
      <c r="T255" s="523"/>
      <c r="U255" s="523"/>
      <c r="V255" s="523"/>
      <c r="W255" s="524"/>
      <c r="X255" s="522"/>
      <c r="Y255" s="523"/>
      <c r="Z255" s="524"/>
      <c r="AA255" s="522"/>
      <c r="AB255" s="524"/>
      <c r="AC255" s="522"/>
      <c r="AD255" s="523"/>
      <c r="AE255" s="524"/>
      <c r="AF255" s="522"/>
      <c r="AG255" s="523"/>
      <c r="AH255" s="524"/>
      <c r="AI255" s="522"/>
      <c r="AJ255" s="523"/>
      <c r="AK255" s="523"/>
      <c r="AL255" s="523"/>
      <c r="AM255" s="524"/>
    </row>
    <row r="256" spans="1:39" ht="11.4" customHeight="1" x14ac:dyDescent="0.3">
      <c r="A256" s="567"/>
      <c r="B256" s="568"/>
      <c r="C256" s="568"/>
      <c r="D256" s="568"/>
      <c r="E256" s="568"/>
      <c r="F256" s="568"/>
      <c r="G256" s="568"/>
      <c r="H256" s="568"/>
      <c r="I256" s="568"/>
      <c r="J256" s="569"/>
      <c r="K256" s="223"/>
      <c r="L256" s="522"/>
      <c r="M256" s="523"/>
      <c r="N256" s="523"/>
      <c r="O256" s="523"/>
      <c r="P256" s="523"/>
      <c r="Q256" s="524"/>
      <c r="R256" s="522"/>
      <c r="S256" s="523"/>
      <c r="T256" s="523"/>
      <c r="U256" s="523"/>
      <c r="V256" s="523"/>
      <c r="W256" s="524"/>
      <c r="X256" s="522"/>
      <c r="Y256" s="523"/>
      <c r="Z256" s="524"/>
      <c r="AA256" s="522"/>
      <c r="AB256" s="524"/>
      <c r="AC256" s="522"/>
      <c r="AD256" s="523"/>
      <c r="AE256" s="524"/>
      <c r="AF256" s="522"/>
      <c r="AG256" s="523"/>
      <c r="AH256" s="524"/>
      <c r="AI256" s="522"/>
      <c r="AJ256" s="523"/>
      <c r="AK256" s="523"/>
      <c r="AL256" s="523"/>
      <c r="AM256" s="524"/>
    </row>
    <row r="257" spans="1:39" ht="11.4" customHeight="1" x14ac:dyDescent="0.3">
      <c r="A257" s="567"/>
      <c r="B257" s="568"/>
      <c r="C257" s="568"/>
      <c r="D257" s="568"/>
      <c r="E257" s="568"/>
      <c r="F257" s="568"/>
      <c r="G257" s="568"/>
      <c r="H257" s="568"/>
      <c r="I257" s="568"/>
      <c r="J257" s="569"/>
      <c r="K257" s="223"/>
      <c r="L257" s="522"/>
      <c r="M257" s="523"/>
      <c r="N257" s="523"/>
      <c r="O257" s="523"/>
      <c r="P257" s="523"/>
      <c r="Q257" s="524"/>
      <c r="R257" s="522"/>
      <c r="S257" s="523"/>
      <c r="T257" s="523"/>
      <c r="U257" s="523"/>
      <c r="V257" s="523"/>
      <c r="W257" s="524"/>
      <c r="X257" s="522"/>
      <c r="Y257" s="523"/>
      <c r="Z257" s="524"/>
      <c r="AA257" s="522"/>
      <c r="AB257" s="524"/>
      <c r="AC257" s="522"/>
      <c r="AD257" s="523"/>
      <c r="AE257" s="524"/>
      <c r="AF257" s="522"/>
      <c r="AG257" s="523"/>
      <c r="AH257" s="524"/>
      <c r="AI257" s="522"/>
      <c r="AJ257" s="523"/>
      <c r="AK257" s="523"/>
      <c r="AL257" s="523"/>
      <c r="AM257" s="524"/>
    </row>
    <row r="258" spans="1:39" ht="11.4" customHeight="1" x14ac:dyDescent="0.3">
      <c r="A258" s="567"/>
      <c r="B258" s="568"/>
      <c r="C258" s="568"/>
      <c r="D258" s="568"/>
      <c r="E258" s="568"/>
      <c r="F258" s="568"/>
      <c r="G258" s="568"/>
      <c r="H258" s="568"/>
      <c r="I258" s="568"/>
      <c r="J258" s="569"/>
      <c r="K258" s="223"/>
      <c r="L258" s="522"/>
      <c r="M258" s="523"/>
      <c r="N258" s="523"/>
      <c r="O258" s="523"/>
      <c r="P258" s="523"/>
      <c r="Q258" s="524"/>
      <c r="R258" s="522"/>
      <c r="S258" s="523"/>
      <c r="T258" s="523"/>
      <c r="U258" s="523"/>
      <c r="V258" s="523"/>
      <c r="W258" s="524"/>
      <c r="X258" s="522"/>
      <c r="Y258" s="523"/>
      <c r="Z258" s="524"/>
      <c r="AA258" s="522"/>
      <c r="AB258" s="524"/>
      <c r="AC258" s="522"/>
      <c r="AD258" s="523"/>
      <c r="AE258" s="524"/>
      <c r="AF258" s="522"/>
      <c r="AG258" s="523"/>
      <c r="AH258" s="524"/>
      <c r="AI258" s="522"/>
      <c r="AJ258" s="523"/>
      <c r="AK258" s="523"/>
      <c r="AL258" s="523"/>
      <c r="AM258" s="524"/>
    </row>
    <row r="259" spans="1:39" ht="11.4" customHeight="1" x14ac:dyDescent="0.3">
      <c r="A259" s="567"/>
      <c r="B259" s="568"/>
      <c r="C259" s="568"/>
      <c r="D259" s="568"/>
      <c r="E259" s="568"/>
      <c r="F259" s="568"/>
      <c r="G259" s="568"/>
      <c r="H259" s="568"/>
      <c r="I259" s="568"/>
      <c r="J259" s="569"/>
      <c r="K259" s="223"/>
      <c r="L259" s="522"/>
      <c r="M259" s="523"/>
      <c r="N259" s="523"/>
      <c r="O259" s="523"/>
      <c r="P259" s="523"/>
      <c r="Q259" s="524"/>
      <c r="R259" s="522"/>
      <c r="S259" s="523"/>
      <c r="T259" s="523"/>
      <c r="U259" s="523"/>
      <c r="V259" s="523"/>
      <c r="W259" s="524"/>
      <c r="X259" s="522"/>
      <c r="Y259" s="523"/>
      <c r="Z259" s="524"/>
      <c r="AA259" s="522"/>
      <c r="AB259" s="524"/>
      <c r="AC259" s="522"/>
      <c r="AD259" s="523"/>
      <c r="AE259" s="524"/>
      <c r="AF259" s="522"/>
      <c r="AG259" s="523"/>
      <c r="AH259" s="524"/>
      <c r="AI259" s="522"/>
      <c r="AJ259" s="523"/>
      <c r="AK259" s="523"/>
      <c r="AL259" s="523"/>
      <c r="AM259" s="524"/>
    </row>
    <row r="260" spans="1:39" ht="11.4" customHeight="1" x14ac:dyDescent="0.3">
      <c r="A260" s="567"/>
      <c r="B260" s="568"/>
      <c r="C260" s="568"/>
      <c r="D260" s="568"/>
      <c r="E260" s="568"/>
      <c r="F260" s="568"/>
      <c r="G260" s="568"/>
      <c r="H260" s="568"/>
      <c r="I260" s="568"/>
      <c r="J260" s="569"/>
      <c r="K260" s="223"/>
      <c r="L260" s="522"/>
      <c r="M260" s="523"/>
      <c r="N260" s="523"/>
      <c r="O260" s="523"/>
      <c r="P260" s="523"/>
      <c r="Q260" s="524"/>
      <c r="R260" s="522"/>
      <c r="S260" s="523"/>
      <c r="T260" s="523"/>
      <c r="U260" s="523"/>
      <c r="V260" s="523"/>
      <c r="W260" s="524"/>
      <c r="X260" s="522"/>
      <c r="Y260" s="523"/>
      <c r="Z260" s="524"/>
      <c r="AA260" s="522"/>
      <c r="AB260" s="524"/>
      <c r="AC260" s="522"/>
      <c r="AD260" s="523"/>
      <c r="AE260" s="524"/>
      <c r="AF260" s="522"/>
      <c r="AG260" s="523"/>
      <c r="AH260" s="524"/>
      <c r="AI260" s="522"/>
      <c r="AJ260" s="523"/>
      <c r="AK260" s="523"/>
      <c r="AL260" s="523"/>
      <c r="AM260" s="524"/>
    </row>
    <row r="261" spans="1:39" ht="11.4" customHeight="1" x14ac:dyDescent="0.3">
      <c r="A261" s="567"/>
      <c r="B261" s="568"/>
      <c r="C261" s="568"/>
      <c r="D261" s="568"/>
      <c r="E261" s="568"/>
      <c r="F261" s="568"/>
      <c r="G261" s="568"/>
      <c r="H261" s="568"/>
      <c r="I261" s="568"/>
      <c r="J261" s="569"/>
      <c r="K261" s="223"/>
      <c r="L261" s="522"/>
      <c r="M261" s="523"/>
      <c r="N261" s="523"/>
      <c r="O261" s="523"/>
      <c r="P261" s="523"/>
      <c r="Q261" s="524"/>
      <c r="R261" s="522"/>
      <c r="S261" s="523"/>
      <c r="T261" s="523"/>
      <c r="U261" s="523"/>
      <c r="V261" s="523"/>
      <c r="W261" s="524"/>
      <c r="X261" s="522"/>
      <c r="Y261" s="523"/>
      <c r="Z261" s="524"/>
      <c r="AA261" s="522"/>
      <c r="AB261" s="524"/>
      <c r="AC261" s="522"/>
      <c r="AD261" s="523"/>
      <c r="AE261" s="524"/>
      <c r="AF261" s="522"/>
      <c r="AG261" s="523"/>
      <c r="AH261" s="524"/>
      <c r="AI261" s="522"/>
      <c r="AJ261" s="523"/>
      <c r="AK261" s="523"/>
      <c r="AL261" s="523"/>
      <c r="AM261" s="524"/>
    </row>
    <row r="262" spans="1:39" ht="11.4" customHeight="1" x14ac:dyDescent="0.3">
      <c r="A262" s="570"/>
      <c r="B262" s="571"/>
      <c r="C262" s="571"/>
      <c r="D262" s="571"/>
      <c r="E262" s="571"/>
      <c r="F262" s="571"/>
      <c r="G262" s="571"/>
      <c r="H262" s="571"/>
      <c r="I262" s="571"/>
      <c r="J262" s="572"/>
      <c r="K262" s="223"/>
      <c r="L262" s="522"/>
      <c r="M262" s="523"/>
      <c r="N262" s="523"/>
      <c r="O262" s="523"/>
      <c r="P262" s="523"/>
      <c r="Q262" s="524"/>
      <c r="R262" s="522"/>
      <c r="S262" s="523"/>
      <c r="T262" s="523"/>
      <c r="U262" s="523"/>
      <c r="V262" s="523"/>
      <c r="W262" s="524"/>
      <c r="X262" s="522"/>
      <c r="Y262" s="523"/>
      <c r="Z262" s="524"/>
      <c r="AA262" s="522"/>
      <c r="AB262" s="524"/>
      <c r="AC262" s="522"/>
      <c r="AD262" s="523"/>
      <c r="AE262" s="524"/>
      <c r="AF262" s="522"/>
      <c r="AG262" s="523"/>
      <c r="AH262" s="524"/>
      <c r="AI262" s="522"/>
      <c r="AJ262" s="523"/>
      <c r="AK262" s="523"/>
      <c r="AL262" s="523"/>
      <c r="AM262" s="524"/>
    </row>
    <row r="263" spans="1:39" ht="11.4" customHeight="1" x14ac:dyDescent="0.3">
      <c r="A263" s="317"/>
      <c r="B263" s="259"/>
      <c r="C263" s="259"/>
      <c r="D263" s="259"/>
      <c r="E263" s="259"/>
      <c r="F263" s="259"/>
      <c r="G263" s="259"/>
      <c r="H263" s="259"/>
      <c r="I263" s="259"/>
      <c r="J263" s="260"/>
      <c r="K263" s="223"/>
      <c r="L263" s="290"/>
      <c r="M263" s="291"/>
      <c r="N263" s="291"/>
      <c r="O263" s="291"/>
      <c r="P263" s="291"/>
      <c r="Q263" s="292"/>
      <c r="R263" s="290"/>
      <c r="S263" s="291"/>
      <c r="T263" s="291"/>
      <c r="U263" s="291"/>
      <c r="V263" s="291"/>
      <c r="W263" s="292"/>
      <c r="X263" s="290"/>
      <c r="Y263" s="291"/>
      <c r="Z263" s="292"/>
      <c r="AA263" s="290"/>
      <c r="AB263" s="292"/>
      <c r="AC263" s="290"/>
      <c r="AD263" s="291"/>
      <c r="AE263" s="292"/>
      <c r="AF263" s="290"/>
      <c r="AG263" s="291"/>
      <c r="AH263" s="292"/>
      <c r="AI263" s="522"/>
      <c r="AJ263" s="523"/>
      <c r="AK263" s="523"/>
      <c r="AL263" s="523"/>
      <c r="AM263" s="524"/>
    </row>
    <row r="264" spans="1:39" ht="11.4" customHeight="1" x14ac:dyDescent="0.3">
      <c r="A264" s="567"/>
      <c r="B264" s="568"/>
      <c r="C264" s="568"/>
      <c r="D264" s="568"/>
      <c r="E264" s="568"/>
      <c r="F264" s="568"/>
      <c r="G264" s="568"/>
      <c r="H264" s="568"/>
      <c r="I264" s="568"/>
      <c r="J264" s="569"/>
      <c r="K264" s="223"/>
      <c r="L264" s="522"/>
      <c r="M264" s="523"/>
      <c r="N264" s="523"/>
      <c r="O264" s="523"/>
      <c r="P264" s="523"/>
      <c r="Q264" s="524"/>
      <c r="R264" s="522"/>
      <c r="S264" s="523"/>
      <c r="T264" s="523"/>
      <c r="U264" s="523"/>
      <c r="V264" s="523"/>
      <c r="W264" s="524"/>
      <c r="X264" s="522"/>
      <c r="Y264" s="523"/>
      <c r="Z264" s="524"/>
      <c r="AA264" s="522"/>
      <c r="AB264" s="524"/>
      <c r="AC264" s="522"/>
      <c r="AD264" s="523"/>
      <c r="AE264" s="524"/>
      <c r="AF264" s="522"/>
      <c r="AG264" s="523"/>
      <c r="AH264" s="524"/>
      <c r="AI264" s="522"/>
      <c r="AJ264" s="523"/>
      <c r="AK264" s="523"/>
      <c r="AL264" s="523"/>
      <c r="AM264" s="524"/>
    </row>
    <row r="265" spans="1:39" ht="11.4" customHeight="1" thickBot="1" x14ac:dyDescent="0.35">
      <c r="A265" s="564"/>
      <c r="B265" s="565"/>
      <c r="C265" s="565"/>
      <c r="D265" s="565"/>
      <c r="E265" s="565"/>
      <c r="F265" s="565"/>
      <c r="G265" s="565"/>
      <c r="H265" s="565"/>
      <c r="I265" s="565"/>
      <c r="J265" s="566"/>
      <c r="K265" s="223"/>
      <c r="L265" s="525"/>
      <c r="M265" s="526"/>
      <c r="N265" s="526"/>
      <c r="O265" s="526"/>
      <c r="P265" s="526"/>
      <c r="Q265" s="527"/>
      <c r="R265" s="525"/>
      <c r="S265" s="526"/>
      <c r="T265" s="526"/>
      <c r="U265" s="526"/>
      <c r="V265" s="526"/>
      <c r="W265" s="527"/>
      <c r="X265" s="525"/>
      <c r="Y265" s="526"/>
      <c r="Z265" s="527"/>
      <c r="AA265" s="525"/>
      <c r="AB265" s="527"/>
      <c r="AC265" s="525"/>
      <c r="AD265" s="526"/>
      <c r="AE265" s="527"/>
      <c r="AF265" s="525"/>
      <c r="AG265" s="526"/>
      <c r="AH265" s="527"/>
      <c r="AI265" s="525"/>
      <c r="AJ265" s="526"/>
      <c r="AK265" s="526"/>
      <c r="AL265" s="526"/>
      <c r="AM265" s="527"/>
    </row>
    <row r="266" spans="1:39" ht="5.0999999999999996" customHeight="1" x14ac:dyDescent="0.3"/>
    <row r="267" spans="1:39" x14ac:dyDescent="0.3">
      <c r="A267" s="324">
        <v>3.4</v>
      </c>
      <c r="B267" s="589" t="s">
        <v>830</v>
      </c>
      <c r="C267" s="590"/>
      <c r="D267" s="590"/>
      <c r="E267" s="590"/>
      <c r="F267" s="590"/>
      <c r="G267" s="590"/>
      <c r="H267" s="590"/>
      <c r="I267" s="590"/>
      <c r="J267" s="590"/>
      <c r="K267" s="590"/>
      <c r="L267" s="590"/>
      <c r="M267" s="590"/>
      <c r="N267" s="590"/>
      <c r="O267" s="590"/>
      <c r="P267" s="590"/>
      <c r="Q267" s="590"/>
      <c r="R267" s="590"/>
      <c r="S267" s="590"/>
      <c r="T267" s="590"/>
      <c r="U267" s="590"/>
      <c r="V267" s="590"/>
      <c r="W267" s="590"/>
      <c r="X267" s="590"/>
      <c r="Y267" s="590"/>
      <c r="Z267" s="590"/>
      <c r="AA267" s="590"/>
      <c r="AB267" s="590"/>
      <c r="AC267" s="590"/>
      <c r="AD267" s="590"/>
      <c r="AE267" s="590"/>
      <c r="AF267" s="590"/>
      <c r="AG267" s="590"/>
      <c r="AH267" s="590"/>
      <c r="AI267" s="590"/>
      <c r="AJ267" s="590"/>
      <c r="AK267" s="590"/>
      <c r="AL267" s="590"/>
      <c r="AM267" s="591"/>
    </row>
    <row r="268" spans="1:39" ht="3" customHeight="1" x14ac:dyDescent="0.3">
      <c r="Q268" s="222"/>
    </row>
    <row r="269" spans="1:39" ht="35.25" customHeight="1" x14ac:dyDescent="0.3">
      <c r="A269" s="619" t="s">
        <v>757</v>
      </c>
      <c r="B269" s="620"/>
      <c r="C269" s="620"/>
      <c r="D269" s="620"/>
      <c r="E269" s="620"/>
      <c r="F269" s="620"/>
      <c r="G269" s="620"/>
      <c r="H269" s="620"/>
      <c r="I269" s="620"/>
      <c r="J269" s="621"/>
      <c r="K269" s="223"/>
      <c r="L269" s="592" t="s">
        <v>786</v>
      </c>
      <c r="M269" s="593"/>
      <c r="N269" s="593"/>
      <c r="O269" s="593"/>
      <c r="P269" s="593"/>
      <c r="Q269" s="594"/>
      <c r="R269" s="622" t="s">
        <v>759</v>
      </c>
      <c r="S269" s="623"/>
      <c r="T269" s="623"/>
      <c r="U269" s="623"/>
      <c r="V269" s="623"/>
      <c r="W269" s="624"/>
      <c r="X269" s="592" t="s">
        <v>801</v>
      </c>
      <c r="Y269" s="593"/>
      <c r="Z269" s="594"/>
      <c r="AA269" s="444" t="s">
        <v>802</v>
      </c>
      <c r="AB269" s="444"/>
      <c r="AC269" s="444" t="s">
        <v>803</v>
      </c>
      <c r="AD269" s="444"/>
      <c r="AE269" s="444"/>
      <c r="AF269" s="592" t="s">
        <v>804</v>
      </c>
      <c r="AG269" s="593"/>
      <c r="AH269" s="594"/>
      <c r="AI269" s="622" t="s">
        <v>656</v>
      </c>
      <c r="AJ269" s="623"/>
      <c r="AK269" s="623"/>
      <c r="AL269" s="623"/>
      <c r="AM269" s="624"/>
    </row>
    <row r="270" spans="1:39" ht="11.4" customHeight="1" x14ac:dyDescent="0.3">
      <c r="A270" s="606"/>
      <c r="B270" s="607"/>
      <c r="C270" s="607"/>
      <c r="D270" s="607"/>
      <c r="E270" s="607"/>
      <c r="F270" s="607"/>
      <c r="G270" s="607"/>
      <c r="H270" s="607"/>
      <c r="I270" s="607"/>
      <c r="J270" s="608"/>
      <c r="K270" s="223"/>
      <c r="L270" s="522"/>
      <c r="M270" s="523"/>
      <c r="N270" s="523"/>
      <c r="O270" s="523"/>
      <c r="P270" s="523"/>
      <c r="Q270" s="524"/>
      <c r="R270" s="603"/>
      <c r="S270" s="604"/>
      <c r="T270" s="604"/>
      <c r="U270" s="604"/>
      <c r="V270" s="604"/>
      <c r="W270" s="605"/>
      <c r="X270" s="522"/>
      <c r="Y270" s="523"/>
      <c r="Z270" s="524"/>
      <c r="AA270" s="522"/>
      <c r="AB270" s="524"/>
      <c r="AC270" s="522"/>
      <c r="AD270" s="523"/>
      <c r="AE270" s="524"/>
      <c r="AF270" s="522"/>
      <c r="AG270" s="523"/>
      <c r="AH270" s="524"/>
      <c r="AI270" s="522"/>
      <c r="AJ270" s="523"/>
      <c r="AK270" s="523"/>
      <c r="AL270" s="523"/>
      <c r="AM270" s="524"/>
    </row>
    <row r="271" spans="1:39" ht="11.4" customHeight="1" x14ac:dyDescent="0.3">
      <c r="A271" s="606"/>
      <c r="B271" s="607"/>
      <c r="C271" s="607"/>
      <c r="D271" s="607"/>
      <c r="E271" s="607"/>
      <c r="F271" s="607"/>
      <c r="G271" s="607"/>
      <c r="H271" s="607"/>
      <c r="I271" s="607"/>
      <c r="J271" s="608"/>
      <c r="K271" s="223"/>
      <c r="L271" s="522"/>
      <c r="M271" s="523"/>
      <c r="N271" s="523"/>
      <c r="O271" s="523"/>
      <c r="P271" s="523"/>
      <c r="Q271" s="524"/>
      <c r="R271" s="603"/>
      <c r="S271" s="604"/>
      <c r="T271" s="604"/>
      <c r="U271" s="604"/>
      <c r="V271" s="604"/>
      <c r="W271" s="605"/>
      <c r="X271" s="522"/>
      <c r="Y271" s="523"/>
      <c r="Z271" s="524"/>
      <c r="AA271" s="522"/>
      <c r="AB271" s="524"/>
      <c r="AC271" s="522"/>
      <c r="AD271" s="523"/>
      <c r="AE271" s="524"/>
      <c r="AF271" s="522"/>
      <c r="AG271" s="523"/>
      <c r="AH271" s="524"/>
      <c r="AI271" s="522"/>
      <c r="AJ271" s="523"/>
      <c r="AK271" s="523"/>
      <c r="AL271" s="523"/>
      <c r="AM271" s="524"/>
    </row>
    <row r="272" spans="1:39" ht="11.4" customHeight="1" x14ac:dyDescent="0.3">
      <c r="A272" s="606"/>
      <c r="B272" s="607"/>
      <c r="C272" s="607"/>
      <c r="D272" s="607"/>
      <c r="E272" s="607"/>
      <c r="F272" s="607"/>
      <c r="G272" s="607"/>
      <c r="H272" s="607"/>
      <c r="I272" s="607"/>
      <c r="J272" s="608"/>
      <c r="K272" s="223"/>
      <c r="L272" s="522"/>
      <c r="M272" s="523"/>
      <c r="N272" s="523"/>
      <c r="O272" s="523"/>
      <c r="P272" s="523"/>
      <c r="Q272" s="524"/>
      <c r="R272" s="603"/>
      <c r="S272" s="604"/>
      <c r="T272" s="604"/>
      <c r="U272" s="604"/>
      <c r="V272" s="604"/>
      <c r="W272" s="605"/>
      <c r="X272" s="522"/>
      <c r="Y272" s="523"/>
      <c r="Z272" s="524"/>
      <c r="AA272" s="522"/>
      <c r="AB272" s="524"/>
      <c r="AC272" s="522"/>
      <c r="AD272" s="523"/>
      <c r="AE272" s="524"/>
      <c r="AF272" s="522"/>
      <c r="AG272" s="523"/>
      <c r="AH272" s="524"/>
      <c r="AI272" s="522"/>
      <c r="AJ272" s="523"/>
      <c r="AK272" s="523"/>
      <c r="AL272" s="523"/>
      <c r="AM272" s="524"/>
    </row>
    <row r="273" spans="1:39" ht="11.4" customHeight="1" x14ac:dyDescent="0.3">
      <c r="A273" s="606"/>
      <c r="B273" s="607"/>
      <c r="C273" s="607"/>
      <c r="D273" s="607"/>
      <c r="E273" s="607"/>
      <c r="F273" s="607"/>
      <c r="G273" s="607"/>
      <c r="H273" s="607"/>
      <c r="I273" s="607"/>
      <c r="J273" s="608"/>
      <c r="K273" s="223"/>
      <c r="L273" s="522"/>
      <c r="M273" s="523"/>
      <c r="N273" s="523"/>
      <c r="O273" s="523"/>
      <c r="P273" s="523"/>
      <c r="Q273" s="524"/>
      <c r="R273" s="603"/>
      <c r="S273" s="604"/>
      <c r="T273" s="604"/>
      <c r="U273" s="604"/>
      <c r="V273" s="604"/>
      <c r="W273" s="605"/>
      <c r="X273" s="522"/>
      <c r="Y273" s="523"/>
      <c r="Z273" s="524"/>
      <c r="AA273" s="522"/>
      <c r="AB273" s="524"/>
      <c r="AC273" s="522"/>
      <c r="AD273" s="523"/>
      <c r="AE273" s="524"/>
      <c r="AF273" s="522"/>
      <c r="AG273" s="523"/>
      <c r="AH273" s="524"/>
      <c r="AI273" s="522"/>
      <c r="AJ273" s="523"/>
      <c r="AK273" s="523"/>
      <c r="AL273" s="523"/>
      <c r="AM273" s="524"/>
    </row>
    <row r="274" spans="1:39" ht="11.4" customHeight="1" x14ac:dyDescent="0.3">
      <c r="A274" s="606"/>
      <c r="B274" s="607"/>
      <c r="C274" s="607"/>
      <c r="D274" s="607"/>
      <c r="E274" s="607"/>
      <c r="F274" s="607"/>
      <c r="G274" s="607"/>
      <c r="H274" s="607"/>
      <c r="I274" s="607"/>
      <c r="J274" s="608"/>
      <c r="K274" s="223"/>
      <c r="L274" s="522"/>
      <c r="M274" s="523"/>
      <c r="N274" s="523"/>
      <c r="O274" s="523"/>
      <c r="P274" s="523"/>
      <c r="Q274" s="524"/>
      <c r="R274" s="603"/>
      <c r="S274" s="604"/>
      <c r="T274" s="604"/>
      <c r="U274" s="604"/>
      <c r="V274" s="604"/>
      <c r="W274" s="605"/>
      <c r="X274" s="522"/>
      <c r="Y274" s="523"/>
      <c r="Z274" s="524"/>
      <c r="AA274" s="522"/>
      <c r="AB274" s="524"/>
      <c r="AC274" s="522"/>
      <c r="AD274" s="523"/>
      <c r="AE274" s="524"/>
      <c r="AF274" s="522"/>
      <c r="AG274" s="523"/>
      <c r="AH274" s="524"/>
      <c r="AI274" s="522"/>
      <c r="AJ274" s="523"/>
      <c r="AK274" s="523"/>
      <c r="AL274" s="523"/>
      <c r="AM274" s="524"/>
    </row>
    <row r="275" spans="1:39" ht="11.4" customHeight="1" x14ac:dyDescent="0.3">
      <c r="A275" s="606"/>
      <c r="B275" s="607"/>
      <c r="C275" s="607"/>
      <c r="D275" s="607"/>
      <c r="E275" s="607"/>
      <c r="F275" s="607"/>
      <c r="G275" s="607"/>
      <c r="H275" s="607"/>
      <c r="I275" s="607"/>
      <c r="J275" s="608"/>
      <c r="K275" s="223"/>
      <c r="L275" s="522"/>
      <c r="M275" s="523"/>
      <c r="N275" s="523"/>
      <c r="O275" s="523"/>
      <c r="P275" s="523"/>
      <c r="Q275" s="524"/>
      <c r="R275" s="603"/>
      <c r="S275" s="604"/>
      <c r="T275" s="604"/>
      <c r="U275" s="604"/>
      <c r="V275" s="604"/>
      <c r="W275" s="605"/>
      <c r="X275" s="522"/>
      <c r="Y275" s="523"/>
      <c r="Z275" s="524"/>
      <c r="AA275" s="522"/>
      <c r="AB275" s="524"/>
      <c r="AC275" s="522"/>
      <c r="AD275" s="523"/>
      <c r="AE275" s="524"/>
      <c r="AF275" s="522"/>
      <c r="AG275" s="523"/>
      <c r="AH275" s="524"/>
      <c r="AI275" s="522"/>
      <c r="AJ275" s="523"/>
      <c r="AK275" s="523"/>
      <c r="AL275" s="523"/>
      <c r="AM275" s="524"/>
    </row>
    <row r="276" spans="1:39" ht="11.4" customHeight="1" x14ac:dyDescent="0.3">
      <c r="A276" s="606"/>
      <c r="B276" s="607"/>
      <c r="C276" s="607"/>
      <c r="D276" s="607"/>
      <c r="E276" s="607"/>
      <c r="F276" s="607"/>
      <c r="G276" s="607"/>
      <c r="H276" s="607"/>
      <c r="I276" s="607"/>
      <c r="J276" s="608"/>
      <c r="K276" s="223"/>
      <c r="L276" s="522"/>
      <c r="M276" s="523"/>
      <c r="N276" s="523"/>
      <c r="O276" s="523"/>
      <c r="P276" s="523"/>
      <c r="Q276" s="524"/>
      <c r="R276" s="603"/>
      <c r="S276" s="604"/>
      <c r="T276" s="604"/>
      <c r="U276" s="604"/>
      <c r="V276" s="604"/>
      <c r="W276" s="605"/>
      <c r="X276" s="522"/>
      <c r="Y276" s="523"/>
      <c r="Z276" s="524"/>
      <c r="AA276" s="522"/>
      <c r="AB276" s="524"/>
      <c r="AC276" s="522"/>
      <c r="AD276" s="523"/>
      <c r="AE276" s="524"/>
      <c r="AF276" s="522"/>
      <c r="AG276" s="523"/>
      <c r="AH276" s="524"/>
      <c r="AI276" s="522"/>
      <c r="AJ276" s="523"/>
      <c r="AK276" s="523"/>
      <c r="AL276" s="523"/>
      <c r="AM276" s="524"/>
    </row>
    <row r="277" spans="1:39" ht="11.4" customHeight="1" x14ac:dyDescent="0.3">
      <c r="A277" s="547"/>
      <c r="B277" s="548"/>
      <c r="C277" s="548"/>
      <c r="D277" s="548"/>
      <c r="E277" s="548"/>
      <c r="F277" s="548"/>
      <c r="G277" s="548"/>
      <c r="H277" s="548"/>
      <c r="I277" s="548"/>
      <c r="J277" s="549"/>
      <c r="K277" s="223"/>
      <c r="L277" s="522"/>
      <c r="M277" s="523"/>
      <c r="N277" s="523"/>
      <c r="O277" s="523"/>
      <c r="P277" s="523"/>
      <c r="Q277" s="524"/>
      <c r="R277" s="603"/>
      <c r="S277" s="604"/>
      <c r="T277" s="604"/>
      <c r="U277" s="604"/>
      <c r="V277" s="604"/>
      <c r="W277" s="605"/>
      <c r="X277" s="522"/>
      <c r="Y277" s="523"/>
      <c r="Z277" s="524"/>
      <c r="AA277" s="522"/>
      <c r="AB277" s="524"/>
      <c r="AC277" s="522"/>
      <c r="AD277" s="523"/>
      <c r="AE277" s="524"/>
      <c r="AF277" s="522"/>
      <c r="AG277" s="523"/>
      <c r="AH277" s="524"/>
      <c r="AI277" s="522"/>
      <c r="AJ277" s="523"/>
      <c r="AK277" s="523"/>
      <c r="AL277" s="523"/>
      <c r="AM277" s="524"/>
    </row>
    <row r="278" spans="1:39" ht="11.4" customHeight="1" x14ac:dyDescent="0.3">
      <c r="A278" s="302"/>
      <c r="B278" s="303"/>
      <c r="C278" s="303"/>
      <c r="D278" s="303"/>
      <c r="E278" s="303"/>
      <c r="F278" s="303"/>
      <c r="G278" s="303"/>
      <c r="H278" s="303"/>
      <c r="I278" s="303"/>
      <c r="J278" s="304"/>
      <c r="K278" s="223"/>
      <c r="L278" s="299"/>
      <c r="M278" s="300"/>
      <c r="N278" s="300"/>
      <c r="O278" s="300"/>
      <c r="P278" s="300"/>
      <c r="Q278" s="301"/>
      <c r="R278" s="330"/>
      <c r="S278" s="331"/>
      <c r="T278" s="331"/>
      <c r="U278" s="331"/>
      <c r="V278" s="331"/>
      <c r="W278" s="332"/>
      <c r="X278" s="299"/>
      <c r="Y278" s="300"/>
      <c r="Z278" s="301"/>
      <c r="AA278" s="299"/>
      <c r="AB278" s="301"/>
      <c r="AC278" s="299"/>
      <c r="AD278" s="300"/>
      <c r="AE278" s="301"/>
      <c r="AF278" s="299"/>
      <c r="AG278" s="300"/>
      <c r="AH278" s="301"/>
      <c r="AI278" s="299"/>
      <c r="AJ278" s="300"/>
      <c r="AK278" s="300"/>
      <c r="AL278" s="300"/>
      <c r="AM278" s="301"/>
    </row>
    <row r="279" spans="1:39" ht="11.4" customHeight="1" x14ac:dyDescent="0.3">
      <c r="A279" s="606"/>
      <c r="B279" s="607"/>
      <c r="C279" s="607"/>
      <c r="D279" s="607"/>
      <c r="E279" s="607"/>
      <c r="F279" s="607"/>
      <c r="G279" s="607"/>
      <c r="H279" s="607"/>
      <c r="I279" s="607"/>
      <c r="J279" s="608"/>
      <c r="K279" s="223"/>
      <c r="L279" s="522"/>
      <c r="M279" s="523"/>
      <c r="N279" s="523"/>
      <c r="O279" s="523"/>
      <c r="P279" s="523"/>
      <c r="Q279" s="524"/>
      <c r="R279" s="603"/>
      <c r="S279" s="604"/>
      <c r="T279" s="604"/>
      <c r="U279" s="604"/>
      <c r="V279" s="604"/>
      <c r="W279" s="605"/>
      <c r="X279" s="522"/>
      <c r="Y279" s="523"/>
      <c r="Z279" s="524"/>
      <c r="AA279" s="522"/>
      <c r="AB279" s="524"/>
      <c r="AC279" s="522"/>
      <c r="AD279" s="523"/>
      <c r="AE279" s="524"/>
      <c r="AF279" s="522"/>
      <c r="AG279" s="523"/>
      <c r="AH279" s="524"/>
      <c r="AI279" s="522"/>
      <c r="AJ279" s="523"/>
      <c r="AK279" s="523"/>
      <c r="AL279" s="523"/>
      <c r="AM279" s="524"/>
    </row>
    <row r="280" spans="1:39" ht="11.4" customHeight="1" thickBot="1" x14ac:dyDescent="0.35">
      <c r="A280" s="609"/>
      <c r="B280" s="610"/>
      <c r="C280" s="610"/>
      <c r="D280" s="610"/>
      <c r="E280" s="610"/>
      <c r="F280" s="610"/>
      <c r="G280" s="610"/>
      <c r="H280" s="610"/>
      <c r="I280" s="610"/>
      <c r="J280" s="611"/>
      <c r="K280" s="223"/>
      <c r="L280" s="525"/>
      <c r="M280" s="526"/>
      <c r="N280" s="526"/>
      <c r="O280" s="526"/>
      <c r="P280" s="526"/>
      <c r="Q280" s="527"/>
      <c r="R280" s="612"/>
      <c r="S280" s="613"/>
      <c r="T280" s="613"/>
      <c r="U280" s="613"/>
      <c r="V280" s="613"/>
      <c r="W280" s="614"/>
      <c r="X280" s="525"/>
      <c r="Y280" s="526"/>
      <c r="Z280" s="527"/>
      <c r="AA280" s="525"/>
      <c r="AB280" s="527"/>
      <c r="AC280" s="525"/>
      <c r="AD280" s="526"/>
      <c r="AE280" s="527"/>
      <c r="AF280" s="525"/>
      <c r="AG280" s="526"/>
      <c r="AH280" s="527"/>
      <c r="AI280" s="525"/>
      <c r="AJ280" s="526"/>
      <c r="AK280" s="526"/>
      <c r="AL280" s="526"/>
      <c r="AM280" s="527"/>
    </row>
    <row r="281" spans="1:39" ht="5.0999999999999996" customHeight="1" x14ac:dyDescent="0.3"/>
    <row r="282" spans="1:39" ht="11.4" customHeight="1" x14ac:dyDescent="0.3">
      <c r="A282" s="324">
        <v>3.5</v>
      </c>
      <c r="B282" s="589" t="s">
        <v>841</v>
      </c>
      <c r="C282" s="590"/>
      <c r="D282" s="590"/>
      <c r="E282" s="590"/>
      <c r="F282" s="590"/>
      <c r="G282" s="590"/>
      <c r="H282" s="590"/>
      <c r="I282" s="590"/>
      <c r="J282" s="590"/>
      <c r="K282" s="590"/>
      <c r="L282" s="590"/>
      <c r="M282" s="590"/>
      <c r="N282" s="590"/>
      <c r="O282" s="590"/>
      <c r="P282" s="590"/>
      <c r="Q282" s="590"/>
      <c r="R282" s="590"/>
      <c r="S282" s="590"/>
      <c r="T282" s="590"/>
      <c r="U282" s="590"/>
      <c r="V282" s="590"/>
      <c r="W282" s="590"/>
      <c r="X282" s="590"/>
      <c r="Y282" s="590"/>
      <c r="Z282" s="590"/>
      <c r="AA282" s="590"/>
      <c r="AB282" s="590"/>
      <c r="AC282" s="590"/>
      <c r="AD282" s="590"/>
      <c r="AE282" s="590"/>
      <c r="AF282" s="590"/>
      <c r="AG282" s="590"/>
      <c r="AH282" s="590"/>
      <c r="AI282" s="590"/>
      <c r="AJ282" s="590"/>
      <c r="AK282" s="590"/>
      <c r="AL282" s="590"/>
      <c r="AM282" s="591"/>
    </row>
    <row r="283" spans="1:39" ht="3" customHeight="1" x14ac:dyDescent="0.3"/>
    <row r="284" spans="1:39" ht="36" customHeight="1" x14ac:dyDescent="0.3">
      <c r="A284" s="444" t="s">
        <v>833</v>
      </c>
      <c r="B284" s="444"/>
      <c r="C284" s="444"/>
      <c r="D284" s="444"/>
      <c r="E284" s="592" t="s">
        <v>834</v>
      </c>
      <c r="F284" s="593"/>
      <c r="G284" s="593"/>
      <c r="H284" s="593"/>
      <c r="I284" s="593"/>
      <c r="J284" s="594"/>
      <c r="K284" s="218"/>
      <c r="L284" s="444" t="s">
        <v>832</v>
      </c>
      <c r="M284" s="444"/>
      <c r="N284" s="444"/>
      <c r="O284" s="444" t="s">
        <v>650</v>
      </c>
      <c r="P284" s="444"/>
      <c r="Q284" s="444"/>
      <c r="R284" s="444" t="s">
        <v>835</v>
      </c>
      <c r="S284" s="444"/>
      <c r="T284" s="444"/>
      <c r="U284" s="444" t="s">
        <v>836</v>
      </c>
      <c r="V284" s="444"/>
      <c r="W284" s="444"/>
      <c r="X284" s="444" t="s">
        <v>837</v>
      </c>
      <c r="Y284" s="444"/>
      <c r="Z284" s="444"/>
      <c r="AA284" s="444" t="s">
        <v>839</v>
      </c>
      <c r="AB284" s="444"/>
      <c r="AC284" s="444"/>
      <c r="AD284" s="444" t="s">
        <v>838</v>
      </c>
      <c r="AE284" s="444"/>
      <c r="AF284" s="444"/>
      <c r="AG284" s="444" t="s">
        <v>830</v>
      </c>
      <c r="AH284" s="444"/>
      <c r="AI284" s="444"/>
      <c r="AJ284" s="595" t="s">
        <v>655</v>
      </c>
      <c r="AK284" s="595"/>
      <c r="AL284" s="595"/>
      <c r="AM284" s="595"/>
    </row>
    <row r="285" spans="1:39" ht="11.4" customHeight="1" x14ac:dyDescent="0.3">
      <c r="A285" s="427"/>
      <c r="B285" s="427"/>
      <c r="C285" s="427"/>
      <c r="D285" s="427"/>
      <c r="E285" s="398"/>
      <c r="F285" s="399"/>
      <c r="G285" s="399"/>
      <c r="H285" s="399"/>
      <c r="I285" s="399"/>
      <c r="J285" s="510"/>
      <c r="K285" s="327"/>
      <c r="L285" s="424"/>
      <c r="M285" s="424"/>
      <c r="N285" s="424"/>
      <c r="O285" s="424"/>
      <c r="P285" s="424"/>
      <c r="Q285" s="424"/>
      <c r="R285" s="596"/>
      <c r="S285" s="597"/>
      <c r="T285" s="597"/>
      <c r="U285" s="424"/>
      <c r="V285" s="424"/>
      <c r="W285" s="424"/>
      <c r="X285" s="596"/>
      <c r="Y285" s="597"/>
      <c r="Z285" s="598"/>
      <c r="AA285" s="424"/>
      <c r="AB285" s="424"/>
      <c r="AC285" s="424"/>
      <c r="AD285" s="425"/>
      <c r="AE285" s="425"/>
      <c r="AF285" s="425"/>
      <c r="AG285" s="425"/>
      <c r="AH285" s="425"/>
      <c r="AI285" s="425"/>
      <c r="AJ285" s="599"/>
      <c r="AK285" s="600"/>
      <c r="AL285" s="600"/>
      <c r="AM285" s="601"/>
    </row>
    <row r="286" spans="1:39" ht="11.4" customHeight="1" x14ac:dyDescent="0.3">
      <c r="A286" s="418"/>
      <c r="B286" s="418"/>
      <c r="C286" s="418"/>
      <c r="D286" s="418"/>
      <c r="E286" s="398"/>
      <c r="F286" s="399"/>
      <c r="G286" s="399"/>
      <c r="H286" s="399"/>
      <c r="I286" s="399"/>
      <c r="J286" s="510"/>
      <c r="K286" s="327"/>
      <c r="L286" s="402"/>
      <c r="M286" s="402"/>
      <c r="N286" s="402"/>
      <c r="O286" s="402"/>
      <c r="P286" s="402"/>
      <c r="Q286" s="402"/>
      <c r="R286" s="573"/>
      <c r="S286" s="367"/>
      <c r="T286" s="367"/>
      <c r="U286" s="402"/>
      <c r="V286" s="402"/>
      <c r="W286" s="402"/>
      <c r="X286" s="573"/>
      <c r="Y286" s="367"/>
      <c r="Z286" s="401"/>
      <c r="AA286" s="402"/>
      <c r="AB286" s="402"/>
      <c r="AC286" s="402"/>
      <c r="AD286" s="362"/>
      <c r="AE286" s="362"/>
      <c r="AF286" s="362"/>
      <c r="AG286" s="362"/>
      <c r="AH286" s="362"/>
      <c r="AI286" s="362"/>
      <c r="AJ286" s="574"/>
      <c r="AK286" s="575"/>
      <c r="AL286" s="575"/>
      <c r="AM286" s="576"/>
    </row>
    <row r="287" spans="1:39" ht="11.4" customHeight="1" x14ac:dyDescent="0.3">
      <c r="A287" s="418"/>
      <c r="B287" s="418"/>
      <c r="C287" s="418"/>
      <c r="D287" s="418"/>
      <c r="E287" s="398"/>
      <c r="F287" s="399"/>
      <c r="G287" s="399"/>
      <c r="H287" s="399"/>
      <c r="I287" s="399"/>
      <c r="J287" s="510"/>
      <c r="K287" s="327"/>
      <c r="L287" s="402"/>
      <c r="M287" s="402"/>
      <c r="N287" s="402"/>
      <c r="O287" s="402"/>
      <c r="P287" s="402"/>
      <c r="Q287" s="402"/>
      <c r="R287" s="573"/>
      <c r="S287" s="367"/>
      <c r="T287" s="367"/>
      <c r="U287" s="402"/>
      <c r="V287" s="402"/>
      <c r="W287" s="402"/>
      <c r="X287" s="573"/>
      <c r="Y287" s="367"/>
      <c r="Z287" s="401"/>
      <c r="AA287" s="402"/>
      <c r="AB287" s="402"/>
      <c r="AC287" s="402"/>
      <c r="AD287" s="362"/>
      <c r="AE287" s="362"/>
      <c r="AF287" s="362"/>
      <c r="AG287" s="362"/>
      <c r="AH287" s="362"/>
      <c r="AI287" s="362"/>
      <c r="AJ287" s="574"/>
      <c r="AK287" s="575"/>
      <c r="AL287" s="575"/>
      <c r="AM287" s="576"/>
    </row>
    <row r="288" spans="1:39" ht="11.4" customHeight="1" x14ac:dyDescent="0.3">
      <c r="A288" s="418"/>
      <c r="B288" s="418"/>
      <c r="C288" s="418"/>
      <c r="D288" s="418"/>
      <c r="E288" s="398"/>
      <c r="F288" s="399"/>
      <c r="G288" s="399"/>
      <c r="H288" s="399"/>
      <c r="I288" s="399"/>
      <c r="J288" s="510"/>
      <c r="K288" s="327"/>
      <c r="L288" s="402"/>
      <c r="M288" s="402"/>
      <c r="N288" s="402"/>
      <c r="O288" s="402"/>
      <c r="P288" s="402"/>
      <c r="Q288" s="402"/>
      <c r="R288" s="573"/>
      <c r="S288" s="367"/>
      <c r="T288" s="367"/>
      <c r="U288" s="402"/>
      <c r="V288" s="402"/>
      <c r="W288" s="402"/>
      <c r="X288" s="573"/>
      <c r="Y288" s="367"/>
      <c r="Z288" s="401"/>
      <c r="AA288" s="402"/>
      <c r="AB288" s="402"/>
      <c r="AC288" s="402"/>
      <c r="AD288" s="362"/>
      <c r="AE288" s="362"/>
      <c r="AF288" s="362"/>
      <c r="AG288" s="362"/>
      <c r="AH288" s="362"/>
      <c r="AI288" s="362"/>
      <c r="AJ288" s="574"/>
      <c r="AK288" s="575"/>
      <c r="AL288" s="575"/>
      <c r="AM288" s="576"/>
    </row>
    <row r="289" spans="1:39" ht="11.4" customHeight="1" x14ac:dyDescent="0.3">
      <c r="A289" s="418"/>
      <c r="B289" s="418"/>
      <c r="C289" s="418"/>
      <c r="D289" s="418"/>
      <c r="E289" s="398"/>
      <c r="F289" s="399"/>
      <c r="G289" s="399"/>
      <c r="H289" s="399"/>
      <c r="I289" s="399"/>
      <c r="J289" s="510"/>
      <c r="K289" s="327"/>
      <c r="L289" s="402"/>
      <c r="M289" s="402"/>
      <c r="N289" s="402"/>
      <c r="O289" s="402"/>
      <c r="P289" s="402"/>
      <c r="Q289" s="402"/>
      <c r="R289" s="573"/>
      <c r="S289" s="367"/>
      <c r="T289" s="367"/>
      <c r="U289" s="402"/>
      <c r="V289" s="402"/>
      <c r="W289" s="402"/>
      <c r="X289" s="573"/>
      <c r="Y289" s="367"/>
      <c r="Z289" s="401"/>
      <c r="AA289" s="402"/>
      <c r="AB289" s="402"/>
      <c r="AC289" s="402"/>
      <c r="AD289" s="362"/>
      <c r="AE289" s="362"/>
      <c r="AF289" s="362"/>
      <c r="AG289" s="362"/>
      <c r="AH289" s="362"/>
      <c r="AI289" s="362"/>
      <c r="AJ289" s="574"/>
      <c r="AK289" s="575"/>
      <c r="AL289" s="575"/>
      <c r="AM289" s="576"/>
    </row>
    <row r="290" spans="1:39" ht="11.4" customHeight="1" x14ac:dyDescent="0.3">
      <c r="A290" s="418"/>
      <c r="B290" s="418"/>
      <c r="C290" s="418"/>
      <c r="D290" s="418"/>
      <c r="E290" s="398"/>
      <c r="F290" s="399"/>
      <c r="G290" s="399"/>
      <c r="H290" s="399"/>
      <c r="I290" s="399"/>
      <c r="J290" s="510"/>
      <c r="K290" s="327"/>
      <c r="L290" s="402"/>
      <c r="M290" s="402"/>
      <c r="N290" s="402"/>
      <c r="O290" s="402"/>
      <c r="P290" s="402"/>
      <c r="Q290" s="402"/>
      <c r="R290" s="573"/>
      <c r="S290" s="367"/>
      <c r="T290" s="367"/>
      <c r="U290" s="402"/>
      <c r="V290" s="402"/>
      <c r="W290" s="402"/>
      <c r="X290" s="573"/>
      <c r="Y290" s="367"/>
      <c r="Z290" s="401"/>
      <c r="AA290" s="402"/>
      <c r="AB290" s="402"/>
      <c r="AC290" s="402"/>
      <c r="AD290" s="362"/>
      <c r="AE290" s="362"/>
      <c r="AF290" s="362"/>
      <c r="AG290" s="362"/>
      <c r="AH290" s="362"/>
      <c r="AI290" s="362"/>
      <c r="AJ290" s="574"/>
      <c r="AK290" s="575"/>
      <c r="AL290" s="575"/>
      <c r="AM290" s="576"/>
    </row>
    <row r="291" spans="1:39" ht="11.4" customHeight="1" x14ac:dyDescent="0.3">
      <c r="A291" s="418"/>
      <c r="B291" s="418"/>
      <c r="C291" s="418"/>
      <c r="D291" s="418"/>
      <c r="E291" s="398"/>
      <c r="F291" s="399"/>
      <c r="G291" s="399"/>
      <c r="H291" s="399"/>
      <c r="I291" s="399"/>
      <c r="J291" s="510"/>
      <c r="K291" s="327"/>
      <c r="L291" s="402"/>
      <c r="M291" s="402"/>
      <c r="N291" s="402"/>
      <c r="O291" s="402"/>
      <c r="P291" s="402"/>
      <c r="Q291" s="402"/>
      <c r="R291" s="573"/>
      <c r="S291" s="367"/>
      <c r="T291" s="367"/>
      <c r="U291" s="402"/>
      <c r="V291" s="402"/>
      <c r="W291" s="402"/>
      <c r="X291" s="573"/>
      <c r="Y291" s="367"/>
      <c r="Z291" s="401"/>
      <c r="AA291" s="402"/>
      <c r="AB291" s="402"/>
      <c r="AC291" s="402"/>
      <c r="AD291" s="362"/>
      <c r="AE291" s="362"/>
      <c r="AF291" s="362"/>
      <c r="AG291" s="362"/>
      <c r="AH291" s="362"/>
      <c r="AI291" s="362"/>
      <c r="AJ291" s="574"/>
      <c r="AK291" s="575"/>
      <c r="AL291" s="575"/>
      <c r="AM291" s="576"/>
    </row>
    <row r="292" spans="1:39" ht="11.4" customHeight="1" x14ac:dyDescent="0.3">
      <c r="A292" s="418"/>
      <c r="B292" s="418"/>
      <c r="C292" s="418"/>
      <c r="D292" s="418"/>
      <c r="E292" s="398"/>
      <c r="F292" s="399"/>
      <c r="G292" s="399"/>
      <c r="H292" s="399"/>
      <c r="I292" s="399"/>
      <c r="J292" s="510"/>
      <c r="K292" s="131"/>
      <c r="L292" s="402"/>
      <c r="M292" s="402"/>
      <c r="N292" s="402"/>
      <c r="O292" s="402"/>
      <c r="P292" s="402"/>
      <c r="Q292" s="402"/>
      <c r="R292" s="573"/>
      <c r="S292" s="367"/>
      <c r="T292" s="367"/>
      <c r="U292" s="402"/>
      <c r="V292" s="402"/>
      <c r="W292" s="402"/>
      <c r="X292" s="573"/>
      <c r="Y292" s="367"/>
      <c r="Z292" s="401"/>
      <c r="AA292" s="402"/>
      <c r="AB292" s="402"/>
      <c r="AC292" s="402"/>
      <c r="AD292" s="362"/>
      <c r="AE292" s="362"/>
      <c r="AF292" s="362"/>
      <c r="AG292" s="362"/>
      <c r="AH292" s="362"/>
      <c r="AI292" s="362"/>
      <c r="AJ292" s="574"/>
      <c r="AK292" s="575"/>
      <c r="AL292" s="575"/>
      <c r="AM292" s="576"/>
    </row>
    <row r="293" spans="1:39" ht="11.4" customHeight="1" x14ac:dyDescent="0.3">
      <c r="A293" s="418"/>
      <c r="B293" s="418"/>
      <c r="C293" s="418"/>
      <c r="D293" s="418"/>
      <c r="E293" s="398"/>
      <c r="F293" s="399"/>
      <c r="G293" s="399"/>
      <c r="H293" s="399"/>
      <c r="I293" s="399"/>
      <c r="J293" s="510"/>
      <c r="K293" s="131"/>
      <c r="L293" s="402"/>
      <c r="M293" s="402"/>
      <c r="N293" s="402"/>
      <c r="O293" s="402"/>
      <c r="P293" s="402"/>
      <c r="Q293" s="402"/>
      <c r="R293" s="573"/>
      <c r="S293" s="367"/>
      <c r="T293" s="367"/>
      <c r="U293" s="402"/>
      <c r="V293" s="402"/>
      <c r="W293" s="402"/>
      <c r="X293" s="573"/>
      <c r="Y293" s="367"/>
      <c r="Z293" s="401"/>
      <c r="AA293" s="402"/>
      <c r="AB293" s="402"/>
      <c r="AC293" s="402"/>
      <c r="AD293" s="362"/>
      <c r="AE293" s="362"/>
      <c r="AF293" s="362"/>
      <c r="AG293" s="362"/>
      <c r="AH293" s="362"/>
      <c r="AI293" s="362"/>
      <c r="AJ293" s="574"/>
      <c r="AK293" s="575"/>
      <c r="AL293" s="575"/>
      <c r="AM293" s="576"/>
    </row>
    <row r="294" spans="1:39" ht="11.4" customHeight="1" x14ac:dyDescent="0.3">
      <c r="A294" s="418"/>
      <c r="B294" s="418"/>
      <c r="C294" s="418"/>
      <c r="D294" s="418"/>
      <c r="E294" s="398"/>
      <c r="F294" s="399"/>
      <c r="G294" s="399"/>
      <c r="H294" s="399"/>
      <c r="I294" s="399"/>
      <c r="J294" s="510"/>
      <c r="K294" s="131"/>
      <c r="L294" s="402"/>
      <c r="M294" s="402"/>
      <c r="N294" s="402"/>
      <c r="O294" s="402"/>
      <c r="P294" s="402"/>
      <c r="Q294" s="402"/>
      <c r="R294" s="573"/>
      <c r="S294" s="367"/>
      <c r="T294" s="367"/>
      <c r="U294" s="402"/>
      <c r="V294" s="402"/>
      <c r="W294" s="402"/>
      <c r="X294" s="573"/>
      <c r="Y294" s="367"/>
      <c r="Z294" s="401"/>
      <c r="AA294" s="402"/>
      <c r="AB294" s="402"/>
      <c r="AC294" s="402"/>
      <c r="AD294" s="362"/>
      <c r="AE294" s="362"/>
      <c r="AF294" s="362"/>
      <c r="AG294" s="362"/>
      <c r="AH294" s="362"/>
      <c r="AI294" s="362"/>
      <c r="AJ294" s="574"/>
      <c r="AK294" s="575"/>
      <c r="AL294" s="575"/>
      <c r="AM294" s="576"/>
    </row>
    <row r="295" spans="1:39" ht="11.4" customHeight="1" x14ac:dyDescent="0.3">
      <c r="A295" s="418"/>
      <c r="B295" s="418"/>
      <c r="C295" s="418"/>
      <c r="D295" s="418"/>
      <c r="E295" s="398"/>
      <c r="F295" s="399"/>
      <c r="G295" s="399"/>
      <c r="H295" s="399"/>
      <c r="I295" s="399"/>
      <c r="J295" s="510"/>
      <c r="K295" s="131"/>
      <c r="L295" s="402"/>
      <c r="M295" s="402"/>
      <c r="N295" s="402"/>
      <c r="O295" s="402"/>
      <c r="P295" s="402"/>
      <c r="Q295" s="402"/>
      <c r="R295" s="573"/>
      <c r="S295" s="367"/>
      <c r="T295" s="367"/>
      <c r="U295" s="402"/>
      <c r="V295" s="402"/>
      <c r="W295" s="402"/>
      <c r="X295" s="573"/>
      <c r="Y295" s="367"/>
      <c r="Z295" s="401"/>
      <c r="AA295" s="402"/>
      <c r="AB295" s="402"/>
      <c r="AC295" s="402"/>
      <c r="AD295" s="362"/>
      <c r="AE295" s="362"/>
      <c r="AF295" s="362"/>
      <c r="AG295" s="362"/>
      <c r="AH295" s="362"/>
      <c r="AI295" s="362"/>
      <c r="AJ295" s="574"/>
      <c r="AK295" s="575"/>
      <c r="AL295" s="575"/>
      <c r="AM295" s="576"/>
    </row>
    <row r="296" spans="1:39" ht="11.4" customHeight="1" x14ac:dyDescent="0.3">
      <c r="A296" s="418"/>
      <c r="B296" s="418"/>
      <c r="C296" s="418"/>
      <c r="D296" s="418"/>
      <c r="E296" s="398"/>
      <c r="F296" s="399"/>
      <c r="G296" s="399"/>
      <c r="H296" s="399"/>
      <c r="I296" s="399"/>
      <c r="J296" s="510"/>
      <c r="K296" s="131"/>
      <c r="L296" s="402"/>
      <c r="M296" s="402"/>
      <c r="N296" s="402"/>
      <c r="O296" s="402"/>
      <c r="P296" s="402"/>
      <c r="Q296" s="402"/>
      <c r="R296" s="573"/>
      <c r="S296" s="367"/>
      <c r="T296" s="367"/>
      <c r="U296" s="402"/>
      <c r="V296" s="402"/>
      <c r="W296" s="402"/>
      <c r="X296" s="573"/>
      <c r="Y296" s="367"/>
      <c r="Z296" s="401"/>
      <c r="AA296" s="402"/>
      <c r="AB296" s="402"/>
      <c r="AC296" s="402"/>
      <c r="AD296" s="362"/>
      <c r="AE296" s="362"/>
      <c r="AF296" s="362"/>
      <c r="AG296" s="362"/>
      <c r="AH296" s="362"/>
      <c r="AI296" s="362"/>
      <c r="AJ296" s="574"/>
      <c r="AK296" s="575"/>
      <c r="AL296" s="575"/>
      <c r="AM296" s="576"/>
    </row>
    <row r="297" spans="1:39" ht="11.4" customHeight="1" thickBot="1" x14ac:dyDescent="0.35">
      <c r="A297" s="577"/>
      <c r="B297" s="577"/>
      <c r="C297" s="577"/>
      <c r="D297" s="577"/>
      <c r="E297" s="578"/>
      <c r="F297" s="579"/>
      <c r="G297" s="579"/>
      <c r="H297" s="579"/>
      <c r="I297" s="579"/>
      <c r="J297" s="580"/>
      <c r="K297" s="131"/>
      <c r="L297" s="581"/>
      <c r="M297" s="581"/>
      <c r="N297" s="581"/>
      <c r="O297" s="581"/>
      <c r="P297" s="581"/>
      <c r="Q297" s="581"/>
      <c r="R297" s="582"/>
      <c r="S297" s="583"/>
      <c r="T297" s="583"/>
      <c r="U297" s="581"/>
      <c r="V297" s="581"/>
      <c r="W297" s="581"/>
      <c r="X297" s="582"/>
      <c r="Y297" s="583"/>
      <c r="Z297" s="584"/>
      <c r="AA297" s="581"/>
      <c r="AB297" s="581"/>
      <c r="AC297" s="581"/>
      <c r="AD297" s="585"/>
      <c r="AE297" s="585"/>
      <c r="AF297" s="585"/>
      <c r="AG297" s="585"/>
      <c r="AH297" s="585"/>
      <c r="AI297" s="585"/>
      <c r="AJ297" s="586"/>
      <c r="AK297" s="587"/>
      <c r="AL297" s="587"/>
      <c r="AM297" s="588"/>
    </row>
  </sheetData>
  <dataConsolidate/>
  <mergeCells count="1993">
    <mergeCell ref="AK9:AM9"/>
    <mergeCell ref="AE7:AH7"/>
    <mergeCell ref="AI7:AM7"/>
    <mergeCell ref="A157:J157"/>
    <mergeCell ref="L157:N157"/>
    <mergeCell ref="O157:Q157"/>
    <mergeCell ref="R157:T157"/>
    <mergeCell ref="U157:W157"/>
    <mergeCell ref="X157:Z157"/>
    <mergeCell ref="AA157:AC157"/>
    <mergeCell ref="AD157:AF157"/>
    <mergeCell ref="AG157:AI157"/>
    <mergeCell ref="AJ157:AM157"/>
    <mergeCell ref="A156:J156"/>
    <mergeCell ref="L156:N156"/>
    <mergeCell ref="O156:Q156"/>
    <mergeCell ref="R156:T156"/>
    <mergeCell ref="U156:W156"/>
    <mergeCell ref="X156:Z156"/>
    <mergeCell ref="AA156:AC156"/>
    <mergeCell ref="AD156:AF156"/>
    <mergeCell ref="AG156:AI156"/>
    <mergeCell ref="A150:J150"/>
    <mergeCell ref="L150:N150"/>
    <mergeCell ref="O150:Q150"/>
    <mergeCell ref="R150:T150"/>
    <mergeCell ref="U150:W150"/>
    <mergeCell ref="X150:Z150"/>
    <mergeCell ref="AA150:AC150"/>
    <mergeCell ref="AD150:AF150"/>
    <mergeCell ref="AG150:AI150"/>
    <mergeCell ref="A148:J148"/>
    <mergeCell ref="L148:N148"/>
    <mergeCell ref="O148:Q148"/>
    <mergeCell ref="R148:T148"/>
    <mergeCell ref="U148:W148"/>
    <mergeCell ref="X148:Z148"/>
    <mergeCell ref="AA148:AC148"/>
    <mergeCell ref="AD148:AF148"/>
    <mergeCell ref="AG148:AI148"/>
    <mergeCell ref="A147:J147"/>
    <mergeCell ref="L147:N147"/>
    <mergeCell ref="O147:Q147"/>
    <mergeCell ref="R147:T147"/>
    <mergeCell ref="U147:W147"/>
    <mergeCell ref="X147:Z147"/>
    <mergeCell ref="AA147:AC147"/>
    <mergeCell ref="AD147:AF147"/>
    <mergeCell ref="AG147:AI147"/>
    <mergeCell ref="A146:J146"/>
    <mergeCell ref="L146:N146"/>
    <mergeCell ref="O146:Q146"/>
    <mergeCell ref="R146:T146"/>
    <mergeCell ref="U146:W146"/>
    <mergeCell ref="X146:Z146"/>
    <mergeCell ref="AA146:AC146"/>
    <mergeCell ref="AD146:AF146"/>
    <mergeCell ref="AG146:AI146"/>
    <mergeCell ref="A145:J145"/>
    <mergeCell ref="L145:N145"/>
    <mergeCell ref="O145:Q145"/>
    <mergeCell ref="R145:T145"/>
    <mergeCell ref="U145:W145"/>
    <mergeCell ref="X145:Z145"/>
    <mergeCell ref="AA145:AC145"/>
    <mergeCell ref="AD145:AF145"/>
    <mergeCell ref="AG145:AI145"/>
    <mergeCell ref="A144:J144"/>
    <mergeCell ref="L144:N144"/>
    <mergeCell ref="O144:Q144"/>
    <mergeCell ref="R144:T144"/>
    <mergeCell ref="U144:W144"/>
    <mergeCell ref="X144:Z144"/>
    <mergeCell ref="AA144:AC144"/>
    <mergeCell ref="AD144:AF144"/>
    <mergeCell ref="AG144:AI144"/>
    <mergeCell ref="A143:J143"/>
    <mergeCell ref="L143:N143"/>
    <mergeCell ref="O143:Q143"/>
    <mergeCell ref="R143:T143"/>
    <mergeCell ref="U143:W143"/>
    <mergeCell ref="X143:Z143"/>
    <mergeCell ref="AA143:AC143"/>
    <mergeCell ref="AD143:AF143"/>
    <mergeCell ref="AG143:AI143"/>
    <mergeCell ref="A142:J142"/>
    <mergeCell ref="L142:N142"/>
    <mergeCell ref="O142:Q142"/>
    <mergeCell ref="R142:T142"/>
    <mergeCell ref="U142:W142"/>
    <mergeCell ref="X142:Z142"/>
    <mergeCell ref="AA142:AC142"/>
    <mergeCell ref="AD142:AF142"/>
    <mergeCell ref="AG142:AI142"/>
    <mergeCell ref="A141:J141"/>
    <mergeCell ref="L141:N141"/>
    <mergeCell ref="O141:Q141"/>
    <mergeCell ref="R141:T141"/>
    <mergeCell ref="U141:W141"/>
    <mergeCell ref="X141:Z141"/>
    <mergeCell ref="AA141:AC141"/>
    <mergeCell ref="AD141:AF141"/>
    <mergeCell ref="AG141:AI141"/>
    <mergeCell ref="A140:J140"/>
    <mergeCell ref="L140:N140"/>
    <mergeCell ref="O140:Q140"/>
    <mergeCell ref="R140:T140"/>
    <mergeCell ref="U140:W140"/>
    <mergeCell ref="X140:Z140"/>
    <mergeCell ref="AA140:AC140"/>
    <mergeCell ref="AD140:AF140"/>
    <mergeCell ref="AG140:AI140"/>
    <mergeCell ref="A139:J139"/>
    <mergeCell ref="L139:N139"/>
    <mergeCell ref="O139:Q139"/>
    <mergeCell ref="R139:T139"/>
    <mergeCell ref="U139:W139"/>
    <mergeCell ref="X139:Z139"/>
    <mergeCell ref="AA139:AC139"/>
    <mergeCell ref="AD139:AF139"/>
    <mergeCell ref="AG139:AI139"/>
    <mergeCell ref="A138:J138"/>
    <mergeCell ref="L138:N138"/>
    <mergeCell ref="O138:Q138"/>
    <mergeCell ref="R138:T138"/>
    <mergeCell ref="U138:W138"/>
    <mergeCell ref="X138:Z138"/>
    <mergeCell ref="AA138:AC138"/>
    <mergeCell ref="AD138:AF138"/>
    <mergeCell ref="AG138:AI138"/>
    <mergeCell ref="A137:J137"/>
    <mergeCell ref="L137:N137"/>
    <mergeCell ref="O137:Q137"/>
    <mergeCell ref="R137:T137"/>
    <mergeCell ref="U137:W137"/>
    <mergeCell ref="X137:Z137"/>
    <mergeCell ref="AA137:AC137"/>
    <mergeCell ref="AD137:AF137"/>
    <mergeCell ref="AG137:AI137"/>
    <mergeCell ref="A136:J136"/>
    <mergeCell ref="L136:N136"/>
    <mergeCell ref="O136:Q136"/>
    <mergeCell ref="R136:T136"/>
    <mergeCell ref="U136:W136"/>
    <mergeCell ref="X136:Z136"/>
    <mergeCell ref="AA136:AC136"/>
    <mergeCell ref="AD136:AF136"/>
    <mergeCell ref="AG136:AI136"/>
    <mergeCell ref="A135:J135"/>
    <mergeCell ref="L135:N135"/>
    <mergeCell ref="O135:Q135"/>
    <mergeCell ref="R135:T135"/>
    <mergeCell ref="U135:W135"/>
    <mergeCell ref="X135:Z135"/>
    <mergeCell ref="AA135:AC135"/>
    <mergeCell ref="AD135:AF135"/>
    <mergeCell ref="AG135:AI135"/>
    <mergeCell ref="A134:J134"/>
    <mergeCell ref="L134:N134"/>
    <mergeCell ref="O134:Q134"/>
    <mergeCell ref="R134:T134"/>
    <mergeCell ref="U134:W134"/>
    <mergeCell ref="X134:Z134"/>
    <mergeCell ref="AA134:AC134"/>
    <mergeCell ref="AD134:AF134"/>
    <mergeCell ref="AG134:AI134"/>
    <mergeCell ref="A133:J133"/>
    <mergeCell ref="L133:N133"/>
    <mergeCell ref="O133:Q133"/>
    <mergeCell ref="R133:T133"/>
    <mergeCell ref="U133:W133"/>
    <mergeCell ref="X133:Z133"/>
    <mergeCell ref="AA133:AC133"/>
    <mergeCell ref="AD133:AF133"/>
    <mergeCell ref="AG133:AI133"/>
    <mergeCell ref="A132:J132"/>
    <mergeCell ref="L132:N132"/>
    <mergeCell ref="O132:Q132"/>
    <mergeCell ref="R132:T132"/>
    <mergeCell ref="U132:W132"/>
    <mergeCell ref="X132:Z132"/>
    <mergeCell ref="AA132:AC132"/>
    <mergeCell ref="AD132:AF132"/>
    <mergeCell ref="AG132:AI132"/>
    <mergeCell ref="A131:J131"/>
    <mergeCell ref="L131:N131"/>
    <mergeCell ref="O131:Q131"/>
    <mergeCell ref="R131:T131"/>
    <mergeCell ref="U131:W131"/>
    <mergeCell ref="X131:Z131"/>
    <mergeCell ref="AA131:AC131"/>
    <mergeCell ref="AD131:AF131"/>
    <mergeCell ref="AG131:AI131"/>
    <mergeCell ref="A128:J128"/>
    <mergeCell ref="L128:N128"/>
    <mergeCell ref="O128:Q128"/>
    <mergeCell ref="L127:N127"/>
    <mergeCell ref="O127:Q127"/>
    <mergeCell ref="R127:T127"/>
    <mergeCell ref="U127:W127"/>
    <mergeCell ref="X127:Z127"/>
    <mergeCell ref="AA127:AC127"/>
    <mergeCell ref="AD127:AF127"/>
    <mergeCell ref="AG127:AI127"/>
    <mergeCell ref="A130:J130"/>
    <mergeCell ref="L130:N130"/>
    <mergeCell ref="O130:Q130"/>
    <mergeCell ref="R130:T130"/>
    <mergeCell ref="U130:W130"/>
    <mergeCell ref="X130:Z130"/>
    <mergeCell ref="AA130:AC130"/>
    <mergeCell ref="AD130:AF130"/>
    <mergeCell ref="AG130:AI130"/>
    <mergeCell ref="A129:J129"/>
    <mergeCell ref="L129:N129"/>
    <mergeCell ref="O129:Q129"/>
    <mergeCell ref="R129:T129"/>
    <mergeCell ref="U129:W129"/>
    <mergeCell ref="X129:Z129"/>
    <mergeCell ref="AA129:AC129"/>
    <mergeCell ref="AD129:AF129"/>
    <mergeCell ref="AG129:AI129"/>
    <mergeCell ref="AG32:AM32"/>
    <mergeCell ref="AG33:AM33"/>
    <mergeCell ref="AG34:AM34"/>
    <mergeCell ref="AG35:AM35"/>
    <mergeCell ref="AG36:AM36"/>
    <mergeCell ref="B13:AM13"/>
    <mergeCell ref="B176:AM176"/>
    <mergeCell ref="B210:AM210"/>
    <mergeCell ref="B238:AM238"/>
    <mergeCell ref="B252:AM252"/>
    <mergeCell ref="AI262:AM262"/>
    <mergeCell ref="B81:AM81"/>
    <mergeCell ref="AI180:AM180"/>
    <mergeCell ref="AI181:AM181"/>
    <mergeCell ref="AI182:AM182"/>
    <mergeCell ref="AI187:AM187"/>
    <mergeCell ref="AI188:AM188"/>
    <mergeCell ref="AI189:AM189"/>
    <mergeCell ref="AI190:AM190"/>
    <mergeCell ref="AI191:AM191"/>
    <mergeCell ref="AI192:AM192"/>
    <mergeCell ref="AI194:AM194"/>
    <mergeCell ref="AI195:AM195"/>
    <mergeCell ref="AI196:AM196"/>
    <mergeCell ref="AI197:AM197"/>
    <mergeCell ref="AI198:AM198"/>
    <mergeCell ref="AI199:AM199"/>
    <mergeCell ref="AD77:AF77"/>
    <mergeCell ref="AD78:AF78"/>
    <mergeCell ref="AD79:AF79"/>
    <mergeCell ref="AG15:AM16"/>
    <mergeCell ref="AG17:AM17"/>
    <mergeCell ref="AA15:AC16"/>
    <mergeCell ref="AA17:AC17"/>
    <mergeCell ref="AA18:AC18"/>
    <mergeCell ref="AA19:AC19"/>
    <mergeCell ref="AA20:AC20"/>
    <mergeCell ref="AA21:AC21"/>
    <mergeCell ref="AA22:AC22"/>
    <mergeCell ref="AA23:AC23"/>
    <mergeCell ref="AG20:AM20"/>
    <mergeCell ref="AG21:AM21"/>
    <mergeCell ref="AG22:AM22"/>
    <mergeCell ref="AG23:AM23"/>
    <mergeCell ref="AG24:AM24"/>
    <mergeCell ref="AG25:AM25"/>
    <mergeCell ref="AG26:AM26"/>
    <mergeCell ref="AG27:AM27"/>
    <mergeCell ref="AG28:AM28"/>
    <mergeCell ref="AG18:AM18"/>
    <mergeCell ref="AG19:AM19"/>
    <mergeCell ref="AD70:AF70"/>
    <mergeCell ref="AD74:AF74"/>
    <mergeCell ref="AD75:AF75"/>
    <mergeCell ref="AG68:AM68"/>
    <mergeCell ref="AG69:AM69"/>
    <mergeCell ref="AG70:AM70"/>
    <mergeCell ref="AG74:AM74"/>
    <mergeCell ref="AA63:AC63"/>
    <mergeCell ref="AA64:AC64"/>
    <mergeCell ref="AA65:AC65"/>
    <mergeCell ref="AA66:AC66"/>
    <mergeCell ref="AA77:AC77"/>
    <mergeCell ref="AA78:AC78"/>
    <mergeCell ref="AA79:AC79"/>
    <mergeCell ref="AD15:AF16"/>
    <mergeCell ref="AD17:AF17"/>
    <mergeCell ref="AD18:AF18"/>
    <mergeCell ref="AD19:AF19"/>
    <mergeCell ref="AD20:AF20"/>
    <mergeCell ref="AD21:AF21"/>
    <mergeCell ref="AD22:AF22"/>
    <mergeCell ref="AD23:AF23"/>
    <mergeCell ref="AD24:AF24"/>
    <mergeCell ref="AD25:AF25"/>
    <mergeCell ref="AD26:AF26"/>
    <mergeCell ref="AD27:AF27"/>
    <mergeCell ref="AD28:AF28"/>
    <mergeCell ref="AD29:AF29"/>
    <mergeCell ref="AD30:AF30"/>
    <mergeCell ref="AD31:AF31"/>
    <mergeCell ref="AD32:AF32"/>
    <mergeCell ref="AD33:AF33"/>
    <mergeCell ref="AA58:AC58"/>
    <mergeCell ref="AA59:AC59"/>
    <mergeCell ref="AA60:AC60"/>
    <mergeCell ref="AA61:AC61"/>
    <mergeCell ref="AA62:AC62"/>
    <mergeCell ref="AD58:AF58"/>
    <mergeCell ref="AD59:AF59"/>
    <mergeCell ref="AD60:AF60"/>
    <mergeCell ref="AD61:AF61"/>
    <mergeCell ref="AD62:AF62"/>
    <mergeCell ref="AG58:AM58"/>
    <mergeCell ref="AG59:AM59"/>
    <mergeCell ref="AG60:AM60"/>
    <mergeCell ref="AG61:AM61"/>
    <mergeCell ref="AG62:AM62"/>
    <mergeCell ref="AG67:AM67"/>
    <mergeCell ref="AA24:AC24"/>
    <mergeCell ref="AA25:AC25"/>
    <mergeCell ref="AA26:AC26"/>
    <mergeCell ref="AA27:AC27"/>
    <mergeCell ref="AA28:AC28"/>
    <mergeCell ref="AA29:AC29"/>
    <mergeCell ref="AA30:AC30"/>
    <mergeCell ref="AA31:AC31"/>
    <mergeCell ref="AA32:AC32"/>
    <mergeCell ref="AA33:AC33"/>
    <mergeCell ref="AD34:AF34"/>
    <mergeCell ref="AD35:AF35"/>
    <mergeCell ref="AD36:AF36"/>
    <mergeCell ref="AG29:AM29"/>
    <mergeCell ref="AG30:AM30"/>
    <mergeCell ref="AG31:AM31"/>
    <mergeCell ref="AA38:AC38"/>
    <mergeCell ref="AA39:AC39"/>
    <mergeCell ref="AA40:AC40"/>
    <mergeCell ref="AA41:AC41"/>
    <mergeCell ref="AA42:AC42"/>
    <mergeCell ref="AD38:AF38"/>
    <mergeCell ref="AD39:AF39"/>
    <mergeCell ref="AD40:AF40"/>
    <mergeCell ref="AD41:AF41"/>
    <mergeCell ref="AD42:AF42"/>
    <mergeCell ref="AG38:AM38"/>
    <mergeCell ref="AG39:AM39"/>
    <mergeCell ref="AG40:AM40"/>
    <mergeCell ref="AG41:AM41"/>
    <mergeCell ref="AA53:AC53"/>
    <mergeCell ref="AA54:AC54"/>
    <mergeCell ref="AA55:AC55"/>
    <mergeCell ref="AD53:AF53"/>
    <mergeCell ref="AD54:AF54"/>
    <mergeCell ref="AD55:AF55"/>
    <mergeCell ref="AG53:AM53"/>
    <mergeCell ref="AG54:AM54"/>
    <mergeCell ref="AG55:AM55"/>
    <mergeCell ref="AA48:AC48"/>
    <mergeCell ref="AA49:AC49"/>
    <mergeCell ref="AA50:AC50"/>
    <mergeCell ref="AA51:AC51"/>
    <mergeCell ref="AA52:AC52"/>
    <mergeCell ref="AD48:AF48"/>
    <mergeCell ref="AD49:AF49"/>
    <mergeCell ref="AD50:AF50"/>
    <mergeCell ref="AD51:AF51"/>
    <mergeCell ref="AA47:AC47"/>
    <mergeCell ref="AD43:AF43"/>
    <mergeCell ref="AD44:AF44"/>
    <mergeCell ref="AD45:AF45"/>
    <mergeCell ref="AD46:AF46"/>
    <mergeCell ref="AD47:AF47"/>
    <mergeCell ref="AG43:AM43"/>
    <mergeCell ref="AG44:AM44"/>
    <mergeCell ref="AG45:AM45"/>
    <mergeCell ref="AG46:AM46"/>
    <mergeCell ref="AA56:AC56"/>
    <mergeCell ref="AA57:AC57"/>
    <mergeCell ref="AD56:AF56"/>
    <mergeCell ref="AD57:AF57"/>
    <mergeCell ref="AG56:AM56"/>
    <mergeCell ref="AD52:AF52"/>
    <mergeCell ref="AG48:AM48"/>
    <mergeCell ref="AG49:AM49"/>
    <mergeCell ref="AG50:AM50"/>
    <mergeCell ref="AG51:AM51"/>
    <mergeCell ref="AA34:AC34"/>
    <mergeCell ref="AA35:AC35"/>
    <mergeCell ref="AA36:AC36"/>
    <mergeCell ref="AA37:AC37"/>
    <mergeCell ref="AD37:AF37"/>
    <mergeCell ref="AG37:AM37"/>
    <mergeCell ref="AA125:AC125"/>
    <mergeCell ref="AD125:AF125"/>
    <mergeCell ref="AG125:AI125"/>
    <mergeCell ref="AJ125:AM125"/>
    <mergeCell ref="AA126:AC126"/>
    <mergeCell ref="AD126:AF126"/>
    <mergeCell ref="AG126:AI126"/>
    <mergeCell ref="AJ126:AM126"/>
    <mergeCell ref="AG75:AM75"/>
    <mergeCell ref="AG96:AI96"/>
    <mergeCell ref="AG97:AI97"/>
    <mergeCell ref="AJ85:AM85"/>
    <mergeCell ref="AJ86:AM86"/>
    <mergeCell ref="AJ87:AM87"/>
    <mergeCell ref="AJ88:AM88"/>
    <mergeCell ref="AJ89:AM89"/>
    <mergeCell ref="AJ90:AM90"/>
    <mergeCell ref="AJ91:AM91"/>
    <mergeCell ref="AJ92:AM92"/>
    <mergeCell ref="AJ93:AM93"/>
    <mergeCell ref="AA89:AC89"/>
    <mergeCell ref="AD89:AF89"/>
    <mergeCell ref="AA43:AC43"/>
    <mergeCell ref="AA44:AC44"/>
    <mergeCell ref="AA45:AC45"/>
    <mergeCell ref="AA46:AC46"/>
    <mergeCell ref="AF258:AH258"/>
    <mergeCell ref="AF259:AH259"/>
    <mergeCell ref="AF260:AH260"/>
    <mergeCell ref="AD167:AF167"/>
    <mergeCell ref="AD168:AF168"/>
    <mergeCell ref="AD169:AF169"/>
    <mergeCell ref="AD170:AF170"/>
    <mergeCell ref="AD171:AF171"/>
    <mergeCell ref="AD172:AF172"/>
    <mergeCell ref="AD173:AF173"/>
    <mergeCell ref="AD174:AF174"/>
    <mergeCell ref="AD161:AF161"/>
    <mergeCell ref="AG162:AI162"/>
    <mergeCell ref="AG163:AI163"/>
    <mergeCell ref="AG164:AI164"/>
    <mergeCell ref="AG165:AI165"/>
    <mergeCell ref="AG166:AI166"/>
    <mergeCell ref="AG167:AI167"/>
    <mergeCell ref="AI254:AM254"/>
    <mergeCell ref="AD162:AF162"/>
    <mergeCell ref="AD163:AF163"/>
    <mergeCell ref="AD164:AF164"/>
    <mergeCell ref="AD165:AF165"/>
    <mergeCell ref="AD166:AF166"/>
    <mergeCell ref="AI236:AM236"/>
    <mergeCell ref="AC232:AE232"/>
    <mergeCell ref="AC233:AE233"/>
    <mergeCell ref="AC234:AE234"/>
    <mergeCell ref="AC235:AE235"/>
    <mergeCell ref="AI247:AM247"/>
    <mergeCell ref="AI183:AM183"/>
    <mergeCell ref="AC260:AE260"/>
    <mergeCell ref="AG47:AM47"/>
    <mergeCell ref="AG42:AM42"/>
    <mergeCell ref="AF243:AH243"/>
    <mergeCell ref="AF244:AH244"/>
    <mergeCell ref="AF245:AH245"/>
    <mergeCell ref="AF246:AH246"/>
    <mergeCell ref="AF247:AH247"/>
    <mergeCell ref="AJ140:AM140"/>
    <mergeCell ref="AJ141:AM141"/>
    <mergeCell ref="AJ142:AM142"/>
    <mergeCell ref="AJ143:AM143"/>
    <mergeCell ref="AJ144:AM144"/>
    <mergeCell ref="AJ94:AM94"/>
    <mergeCell ref="AJ95:AM95"/>
    <mergeCell ref="AJ96:AM96"/>
    <mergeCell ref="AJ97:AM97"/>
    <mergeCell ref="AG85:AI85"/>
    <mergeCell ref="AG86:AI86"/>
    <mergeCell ref="AG87:AI87"/>
    <mergeCell ref="AF212:AH212"/>
    <mergeCell ref="AJ118:AM118"/>
    <mergeCell ref="AJ116:AM116"/>
    <mergeCell ref="AJ114:AM114"/>
    <mergeCell ref="AJ112:AM112"/>
    <mergeCell ref="AJ110:AM110"/>
    <mergeCell ref="AG88:AI88"/>
    <mergeCell ref="AG89:AI89"/>
    <mergeCell ref="AG90:AI90"/>
    <mergeCell ref="AG91:AI91"/>
    <mergeCell ref="AG92:AI92"/>
    <mergeCell ref="AG93:AI93"/>
    <mergeCell ref="AG94:AI94"/>
    <mergeCell ref="AJ130:AM130"/>
    <mergeCell ref="AJ131:AM131"/>
    <mergeCell ref="AJ132:AM132"/>
    <mergeCell ref="AJ133:AM133"/>
    <mergeCell ref="AJ149:AM149"/>
    <mergeCell ref="AJ146:AM146"/>
    <mergeCell ref="AJ147:AM147"/>
    <mergeCell ref="AJ148:AM148"/>
    <mergeCell ref="AJ120:AM120"/>
    <mergeCell ref="AJ128:AM128"/>
    <mergeCell ref="AJ129:AM129"/>
    <mergeCell ref="AG78:AM78"/>
    <mergeCell ref="AG79:AM79"/>
    <mergeCell ref="AG128:AI128"/>
    <mergeCell ref="AJ150:AM150"/>
    <mergeCell ref="AJ156:AM156"/>
    <mergeCell ref="AG52:AM52"/>
    <mergeCell ref="AG57:AM57"/>
    <mergeCell ref="AG95:AI95"/>
    <mergeCell ref="AJ127:AM127"/>
    <mergeCell ref="AG63:AM63"/>
    <mergeCell ref="AG64:AM64"/>
    <mergeCell ref="AG65:AM65"/>
    <mergeCell ref="AG66:AM66"/>
    <mergeCell ref="AG76:AM76"/>
    <mergeCell ref="AG77:AM77"/>
    <mergeCell ref="X254:Z254"/>
    <mergeCell ref="AA254:AB254"/>
    <mergeCell ref="AC254:AE254"/>
    <mergeCell ref="AF254:AH254"/>
    <mergeCell ref="X255:Z255"/>
    <mergeCell ref="AA255:AB255"/>
    <mergeCell ref="AC255:AE255"/>
    <mergeCell ref="X256:Z256"/>
    <mergeCell ref="AA256:AB256"/>
    <mergeCell ref="AC256:AE256"/>
    <mergeCell ref="AF255:AH255"/>
    <mergeCell ref="AF256:AH256"/>
    <mergeCell ref="X245:Z245"/>
    <mergeCell ref="AA245:AB245"/>
    <mergeCell ref="AC245:AE245"/>
    <mergeCell ref="X246:Z246"/>
    <mergeCell ref="AA246:AB246"/>
    <mergeCell ref="AC246:AE246"/>
    <mergeCell ref="X247:Z247"/>
    <mergeCell ref="AA247:AB247"/>
    <mergeCell ref="AC247:AE247"/>
    <mergeCell ref="X248:Z248"/>
    <mergeCell ref="AA248:AB248"/>
    <mergeCell ref="AC248:AE248"/>
    <mergeCell ref="AF248:AH248"/>
    <mergeCell ref="AA212:AB212"/>
    <mergeCell ref="AA213:AB213"/>
    <mergeCell ref="AA214:AB214"/>
    <mergeCell ref="AA215:AB215"/>
    <mergeCell ref="AA216:AB216"/>
    <mergeCell ref="AA217:AB217"/>
    <mergeCell ref="AA219:AB219"/>
    <mergeCell ref="AA220:AB220"/>
    <mergeCell ref="AA221:AB221"/>
    <mergeCell ref="AA222:AB222"/>
    <mergeCell ref="AA232:AB232"/>
    <mergeCell ref="AA233:AB233"/>
    <mergeCell ref="AA234:AB234"/>
    <mergeCell ref="AA235:AB235"/>
    <mergeCell ref="AA236:AB236"/>
    <mergeCell ref="AC213:AE213"/>
    <mergeCell ref="X212:Z212"/>
    <mergeCell ref="X213:Z213"/>
    <mergeCell ref="X214:Z214"/>
    <mergeCell ref="X215:Z215"/>
    <mergeCell ref="X216:Z216"/>
    <mergeCell ref="X217:Z217"/>
    <mergeCell ref="AC236:AE236"/>
    <mergeCell ref="X230:Z230"/>
    <mergeCell ref="X231:Z231"/>
    <mergeCell ref="X222:Z222"/>
    <mergeCell ref="X232:Z232"/>
    <mergeCell ref="X233:Z233"/>
    <mergeCell ref="X234:Z234"/>
    <mergeCell ref="X235:Z235"/>
    <mergeCell ref="A124:J124"/>
    <mergeCell ref="L124:N124"/>
    <mergeCell ref="O124:Q124"/>
    <mergeCell ref="R124:T124"/>
    <mergeCell ref="U124:W124"/>
    <mergeCell ref="X124:Z124"/>
    <mergeCell ref="AA124:AC124"/>
    <mergeCell ref="AD124:AF124"/>
    <mergeCell ref="AG124:AI124"/>
    <mergeCell ref="AJ124:AM124"/>
    <mergeCell ref="A125:J125"/>
    <mergeCell ref="L125:N125"/>
    <mergeCell ref="O125:Q125"/>
    <mergeCell ref="R125:T125"/>
    <mergeCell ref="U125:W125"/>
    <mergeCell ref="X125:Z125"/>
    <mergeCell ref="AJ145:AM145"/>
    <mergeCell ref="AJ134:AM134"/>
    <mergeCell ref="AJ135:AM135"/>
    <mergeCell ref="AJ136:AM136"/>
    <mergeCell ref="AJ137:AM137"/>
    <mergeCell ref="AJ138:AM138"/>
    <mergeCell ref="AJ139:AM139"/>
    <mergeCell ref="R128:T128"/>
    <mergeCell ref="U128:W128"/>
    <mergeCell ref="X128:Z128"/>
    <mergeCell ref="AA128:AC128"/>
    <mergeCell ref="AD128:AF128"/>
    <mergeCell ref="A126:J126"/>
    <mergeCell ref="L126:N126"/>
    <mergeCell ref="O126:Q126"/>
    <mergeCell ref="R126:T126"/>
    <mergeCell ref="U126:W126"/>
    <mergeCell ref="X126:Z126"/>
    <mergeCell ref="A127:J127"/>
    <mergeCell ref="A149:J149"/>
    <mergeCell ref="L149:N149"/>
    <mergeCell ref="O149:Q149"/>
    <mergeCell ref="R149:T149"/>
    <mergeCell ref="U149:W149"/>
    <mergeCell ref="X149:Z149"/>
    <mergeCell ref="AA149:AC149"/>
    <mergeCell ref="AD149:AF149"/>
    <mergeCell ref="AG149:AI149"/>
    <mergeCell ref="AJ122:AM122"/>
    <mergeCell ref="A123:J123"/>
    <mergeCell ref="L123:N123"/>
    <mergeCell ref="O123:Q123"/>
    <mergeCell ref="R123:T123"/>
    <mergeCell ref="U123:W123"/>
    <mergeCell ref="X123:Z123"/>
    <mergeCell ref="AA123:AC123"/>
    <mergeCell ref="AD123:AF123"/>
    <mergeCell ref="AG123:AI123"/>
    <mergeCell ref="AJ123:AM123"/>
    <mergeCell ref="A122:J122"/>
    <mergeCell ref="L122:N122"/>
    <mergeCell ref="O122:Q122"/>
    <mergeCell ref="R122:T122"/>
    <mergeCell ref="U122:W122"/>
    <mergeCell ref="X122:Z122"/>
    <mergeCell ref="AA122:AC122"/>
    <mergeCell ref="AD122:AF122"/>
    <mergeCell ref="AG122:AI122"/>
    <mergeCell ref="A121:J121"/>
    <mergeCell ref="L121:N121"/>
    <mergeCell ref="O121:Q121"/>
    <mergeCell ref="R121:T121"/>
    <mergeCell ref="U121:W121"/>
    <mergeCell ref="X121:Z121"/>
    <mergeCell ref="AA121:AC121"/>
    <mergeCell ref="AD121:AF121"/>
    <mergeCell ref="AG121:AI121"/>
    <mergeCell ref="AJ121:AM121"/>
    <mergeCell ref="A120:J120"/>
    <mergeCell ref="L120:N120"/>
    <mergeCell ref="O120:Q120"/>
    <mergeCell ref="R120:T120"/>
    <mergeCell ref="U120:W120"/>
    <mergeCell ref="X120:Z120"/>
    <mergeCell ref="AA120:AC120"/>
    <mergeCell ref="AD120:AF120"/>
    <mergeCell ref="AG120:AI120"/>
    <mergeCell ref="A119:J119"/>
    <mergeCell ref="L119:N119"/>
    <mergeCell ref="O119:Q119"/>
    <mergeCell ref="R119:T119"/>
    <mergeCell ref="U119:W119"/>
    <mergeCell ref="X119:Z119"/>
    <mergeCell ref="AA119:AC119"/>
    <mergeCell ref="AD119:AF119"/>
    <mergeCell ref="AG119:AI119"/>
    <mergeCell ref="AJ119:AM119"/>
    <mergeCell ref="A118:J118"/>
    <mergeCell ref="L118:N118"/>
    <mergeCell ref="O118:Q118"/>
    <mergeCell ref="R118:T118"/>
    <mergeCell ref="U118:W118"/>
    <mergeCell ref="X118:Z118"/>
    <mergeCell ref="AA118:AC118"/>
    <mergeCell ref="AD118:AF118"/>
    <mergeCell ref="AG118:AI118"/>
    <mergeCell ref="A117:J117"/>
    <mergeCell ref="L117:N117"/>
    <mergeCell ref="O117:Q117"/>
    <mergeCell ref="R117:T117"/>
    <mergeCell ref="U117:W117"/>
    <mergeCell ref="X117:Z117"/>
    <mergeCell ref="AA117:AC117"/>
    <mergeCell ref="AD117:AF117"/>
    <mergeCell ref="AG117:AI117"/>
    <mergeCell ref="AJ117:AM117"/>
    <mergeCell ref="A116:J116"/>
    <mergeCell ref="L116:N116"/>
    <mergeCell ref="O116:Q116"/>
    <mergeCell ref="R116:T116"/>
    <mergeCell ref="U116:W116"/>
    <mergeCell ref="X116:Z116"/>
    <mergeCell ref="AA116:AC116"/>
    <mergeCell ref="AD116:AF116"/>
    <mergeCell ref="AG116:AI116"/>
    <mergeCell ref="A115:J115"/>
    <mergeCell ref="L115:N115"/>
    <mergeCell ref="O115:Q115"/>
    <mergeCell ref="R115:T115"/>
    <mergeCell ref="U115:W115"/>
    <mergeCell ref="X115:Z115"/>
    <mergeCell ref="AA115:AC115"/>
    <mergeCell ref="AD115:AF115"/>
    <mergeCell ref="AG115:AI115"/>
    <mergeCell ref="AJ115:AM115"/>
    <mergeCell ref="A114:J114"/>
    <mergeCell ref="L114:N114"/>
    <mergeCell ref="O114:Q114"/>
    <mergeCell ref="R114:T114"/>
    <mergeCell ref="U114:W114"/>
    <mergeCell ref="X114:Z114"/>
    <mergeCell ref="AA114:AC114"/>
    <mergeCell ref="AD114:AF114"/>
    <mergeCell ref="AG114:AI114"/>
    <mergeCell ref="A113:J113"/>
    <mergeCell ref="L113:N113"/>
    <mergeCell ref="O113:Q113"/>
    <mergeCell ref="R113:T113"/>
    <mergeCell ref="U113:W113"/>
    <mergeCell ref="X113:Z113"/>
    <mergeCell ref="AA113:AC113"/>
    <mergeCell ref="AD113:AF113"/>
    <mergeCell ref="AG113:AI113"/>
    <mergeCell ref="AJ113:AM113"/>
    <mergeCell ref="A112:J112"/>
    <mergeCell ref="L112:N112"/>
    <mergeCell ref="O112:Q112"/>
    <mergeCell ref="R112:T112"/>
    <mergeCell ref="U112:W112"/>
    <mergeCell ref="X112:Z112"/>
    <mergeCell ref="AA112:AC112"/>
    <mergeCell ref="AD112:AF112"/>
    <mergeCell ref="AG112:AI112"/>
    <mergeCell ref="A111:J111"/>
    <mergeCell ref="L111:N111"/>
    <mergeCell ref="O111:Q111"/>
    <mergeCell ref="R111:T111"/>
    <mergeCell ref="U111:W111"/>
    <mergeCell ref="X111:Z111"/>
    <mergeCell ref="AA111:AC111"/>
    <mergeCell ref="AD111:AF111"/>
    <mergeCell ref="AG111:AI111"/>
    <mergeCell ref="AJ111:AM111"/>
    <mergeCell ref="A110:J110"/>
    <mergeCell ref="L110:N110"/>
    <mergeCell ref="O110:Q110"/>
    <mergeCell ref="R110:T110"/>
    <mergeCell ref="U110:W110"/>
    <mergeCell ref="X110:Z110"/>
    <mergeCell ref="AA110:AC110"/>
    <mergeCell ref="AD110:AF110"/>
    <mergeCell ref="AG110:AI110"/>
    <mergeCell ref="A109:J109"/>
    <mergeCell ref="L109:N109"/>
    <mergeCell ref="O109:Q109"/>
    <mergeCell ref="R109:T109"/>
    <mergeCell ref="U109:W109"/>
    <mergeCell ref="X109:Z109"/>
    <mergeCell ref="AA109:AC109"/>
    <mergeCell ref="AD109:AF109"/>
    <mergeCell ref="AG109:AI109"/>
    <mergeCell ref="AJ109:AM109"/>
    <mergeCell ref="A108:J108"/>
    <mergeCell ref="L108:N108"/>
    <mergeCell ref="O108:Q108"/>
    <mergeCell ref="R108:T108"/>
    <mergeCell ref="U108:W108"/>
    <mergeCell ref="X108:Z108"/>
    <mergeCell ref="AA108:AC108"/>
    <mergeCell ref="AD108:AF108"/>
    <mergeCell ref="AG108:AI108"/>
    <mergeCell ref="AJ108:AM108"/>
    <mergeCell ref="A107:J107"/>
    <mergeCell ref="L107:N107"/>
    <mergeCell ref="O107:Q107"/>
    <mergeCell ref="R107:T107"/>
    <mergeCell ref="U107:W107"/>
    <mergeCell ref="X107:Z107"/>
    <mergeCell ref="AA107:AC107"/>
    <mergeCell ref="AD107:AF107"/>
    <mergeCell ref="AG107:AI107"/>
    <mergeCell ref="AJ107:AM107"/>
    <mergeCell ref="A106:J106"/>
    <mergeCell ref="L106:N106"/>
    <mergeCell ref="O106:Q106"/>
    <mergeCell ref="R106:T106"/>
    <mergeCell ref="U106:W106"/>
    <mergeCell ref="X106:Z106"/>
    <mergeCell ref="AA106:AC106"/>
    <mergeCell ref="AD106:AF106"/>
    <mergeCell ref="AG106:AI106"/>
    <mergeCell ref="AJ106:AM106"/>
    <mergeCell ref="A105:J105"/>
    <mergeCell ref="L105:N105"/>
    <mergeCell ref="O105:Q105"/>
    <mergeCell ref="R105:T105"/>
    <mergeCell ref="U105:W105"/>
    <mergeCell ref="X105:Z105"/>
    <mergeCell ref="AA105:AC105"/>
    <mergeCell ref="AD105:AF105"/>
    <mergeCell ref="AG105:AI105"/>
    <mergeCell ref="AJ105:AM105"/>
    <mergeCell ref="A104:J104"/>
    <mergeCell ref="L104:N104"/>
    <mergeCell ref="O104:Q104"/>
    <mergeCell ref="R104:T104"/>
    <mergeCell ref="U104:W104"/>
    <mergeCell ref="X104:Z104"/>
    <mergeCell ref="AA104:AC104"/>
    <mergeCell ref="AD104:AF104"/>
    <mergeCell ref="AG104:AI104"/>
    <mergeCell ref="AJ104:AM104"/>
    <mergeCell ref="A103:J103"/>
    <mergeCell ref="L103:N103"/>
    <mergeCell ref="O103:Q103"/>
    <mergeCell ref="R103:T103"/>
    <mergeCell ref="U103:W103"/>
    <mergeCell ref="X103:Z103"/>
    <mergeCell ref="AA103:AC103"/>
    <mergeCell ref="AD103:AF103"/>
    <mergeCell ref="AG103:AI103"/>
    <mergeCell ref="AJ103:AM103"/>
    <mergeCell ref="A102:J102"/>
    <mergeCell ref="L102:N102"/>
    <mergeCell ref="O102:Q102"/>
    <mergeCell ref="R102:T102"/>
    <mergeCell ref="U102:W102"/>
    <mergeCell ref="X102:Z102"/>
    <mergeCell ref="AA102:AC102"/>
    <mergeCell ref="AD102:AF102"/>
    <mergeCell ref="AG102:AI102"/>
    <mergeCell ref="AJ102:AM102"/>
    <mergeCell ref="A101:J101"/>
    <mergeCell ref="L101:N101"/>
    <mergeCell ref="O101:Q101"/>
    <mergeCell ref="R101:T101"/>
    <mergeCell ref="U101:W101"/>
    <mergeCell ref="X101:Z101"/>
    <mergeCell ref="AA101:AC101"/>
    <mergeCell ref="AD101:AF101"/>
    <mergeCell ref="AG101:AI101"/>
    <mergeCell ref="AJ101:AM101"/>
    <mergeCell ref="A100:J100"/>
    <mergeCell ref="L100:N100"/>
    <mergeCell ref="O100:Q100"/>
    <mergeCell ref="R100:T100"/>
    <mergeCell ref="U100:W100"/>
    <mergeCell ref="X100:Z100"/>
    <mergeCell ref="AA100:AC100"/>
    <mergeCell ref="AD100:AF100"/>
    <mergeCell ref="AG100:AI100"/>
    <mergeCell ref="AJ100:AM100"/>
    <mergeCell ref="A99:J99"/>
    <mergeCell ref="L99:N99"/>
    <mergeCell ref="O99:Q99"/>
    <mergeCell ref="R99:T99"/>
    <mergeCell ref="U99:W99"/>
    <mergeCell ref="X99:Z99"/>
    <mergeCell ref="AA99:AC99"/>
    <mergeCell ref="AD99:AF99"/>
    <mergeCell ref="AG99:AI99"/>
    <mergeCell ref="AJ99:AM99"/>
    <mergeCell ref="A98:J98"/>
    <mergeCell ref="L98:N98"/>
    <mergeCell ref="O98:Q98"/>
    <mergeCell ref="R98:T98"/>
    <mergeCell ref="U98:W98"/>
    <mergeCell ref="X98:Z98"/>
    <mergeCell ref="AA98:AC98"/>
    <mergeCell ref="AD98:AF98"/>
    <mergeCell ref="AG98:AI98"/>
    <mergeCell ref="AJ98:AM98"/>
    <mergeCell ref="L97:N97"/>
    <mergeCell ref="O97:Q97"/>
    <mergeCell ref="R97:T97"/>
    <mergeCell ref="U97:W97"/>
    <mergeCell ref="X97:Z97"/>
    <mergeCell ref="AA97:AC97"/>
    <mergeCell ref="AD97:AF97"/>
    <mergeCell ref="AA84:AC84"/>
    <mergeCell ref="U84:W84"/>
    <mergeCell ref="O84:Q84"/>
    <mergeCell ref="L83:Q83"/>
    <mergeCell ref="L84:N84"/>
    <mergeCell ref="R84:T84"/>
    <mergeCell ref="R83:W83"/>
    <mergeCell ref="X84:Z84"/>
    <mergeCell ref="X83:AC83"/>
    <mergeCell ref="L95:N95"/>
    <mergeCell ref="O95:Q95"/>
    <mergeCell ref="R95:T95"/>
    <mergeCell ref="U95:W95"/>
    <mergeCell ref="X95:Z95"/>
    <mergeCell ref="AA95:AC95"/>
    <mergeCell ref="AD95:AF95"/>
    <mergeCell ref="L96:N96"/>
    <mergeCell ref="O96:Q96"/>
    <mergeCell ref="R96:T96"/>
    <mergeCell ref="U96:W96"/>
    <mergeCell ref="X96:Z96"/>
    <mergeCell ref="AA96:AC96"/>
    <mergeCell ref="AD96:AF96"/>
    <mergeCell ref="L93:N93"/>
    <mergeCell ref="O93:Q93"/>
    <mergeCell ref="R93:T93"/>
    <mergeCell ref="U93:W93"/>
    <mergeCell ref="X93:Z93"/>
    <mergeCell ref="AA93:AC93"/>
    <mergeCell ref="AD93:AF93"/>
    <mergeCell ref="L94:N94"/>
    <mergeCell ref="O94:Q94"/>
    <mergeCell ref="R94:T94"/>
    <mergeCell ref="U94:W94"/>
    <mergeCell ref="X94:Z94"/>
    <mergeCell ref="AA94:AC94"/>
    <mergeCell ref="AD94:AF94"/>
    <mergeCell ref="AA91:AC91"/>
    <mergeCell ref="AD91:AF91"/>
    <mergeCell ref="L92:N92"/>
    <mergeCell ref="O92:Q92"/>
    <mergeCell ref="R92:T92"/>
    <mergeCell ref="U92:W92"/>
    <mergeCell ref="X92:Z92"/>
    <mergeCell ref="AA92:AC92"/>
    <mergeCell ref="AD92:AF92"/>
    <mergeCell ref="X91:Z91"/>
    <mergeCell ref="X90:Z90"/>
    <mergeCell ref="AA90:AC90"/>
    <mergeCell ref="AD90:AF90"/>
    <mergeCell ref="AA87:AC87"/>
    <mergeCell ref="AD87:AF87"/>
    <mergeCell ref="L88:N88"/>
    <mergeCell ref="O88:Q88"/>
    <mergeCell ref="R88:T88"/>
    <mergeCell ref="U88:W88"/>
    <mergeCell ref="X88:Z88"/>
    <mergeCell ref="AA88:AC88"/>
    <mergeCell ref="AD88:AF88"/>
    <mergeCell ref="AA85:AC85"/>
    <mergeCell ref="AD85:AF85"/>
    <mergeCell ref="L86:N86"/>
    <mergeCell ref="O86:Q86"/>
    <mergeCell ref="R86:T86"/>
    <mergeCell ref="U86:W86"/>
    <mergeCell ref="X86:Z86"/>
    <mergeCell ref="AA86:AC86"/>
    <mergeCell ref="AD86:AF86"/>
    <mergeCell ref="A232:J232"/>
    <mergeCell ref="A233:J233"/>
    <mergeCell ref="A234:J234"/>
    <mergeCell ref="A235:J235"/>
    <mergeCell ref="L221:Q221"/>
    <mergeCell ref="L222:Q222"/>
    <mergeCell ref="A221:J221"/>
    <mergeCell ref="A94:J94"/>
    <mergeCell ref="A95:J95"/>
    <mergeCell ref="A96:J96"/>
    <mergeCell ref="A97:J97"/>
    <mergeCell ref="L85:N85"/>
    <mergeCell ref="O85:Q85"/>
    <mergeCell ref="R85:T85"/>
    <mergeCell ref="U85:W85"/>
    <mergeCell ref="X85:Z85"/>
    <mergeCell ref="L87:N87"/>
    <mergeCell ref="O87:Q87"/>
    <mergeCell ref="R87:T87"/>
    <mergeCell ref="U87:W87"/>
    <mergeCell ref="X87:Z87"/>
    <mergeCell ref="L89:N89"/>
    <mergeCell ref="O89:Q89"/>
    <mergeCell ref="R89:T89"/>
    <mergeCell ref="U89:W89"/>
    <mergeCell ref="X89:Z89"/>
    <mergeCell ref="L91:N91"/>
    <mergeCell ref="O91:Q91"/>
    <mergeCell ref="U90:W90"/>
    <mergeCell ref="A93:J93"/>
    <mergeCell ref="R91:T91"/>
    <mergeCell ref="U91:W91"/>
    <mergeCell ref="AG83:AI84"/>
    <mergeCell ref="AD83:AF84"/>
    <mergeCell ref="AJ83:AM84"/>
    <mergeCell ref="A75:J75"/>
    <mergeCell ref="A76:J76"/>
    <mergeCell ref="A77:J77"/>
    <mergeCell ref="A78:J78"/>
    <mergeCell ref="A79:J79"/>
    <mergeCell ref="A63:J63"/>
    <mergeCell ref="A64:J64"/>
    <mergeCell ref="A65:J65"/>
    <mergeCell ref="A66:J66"/>
    <mergeCell ref="A67:J67"/>
    <mergeCell ref="A68:J68"/>
    <mergeCell ref="A69:J69"/>
    <mergeCell ref="A70:J70"/>
    <mergeCell ref="A74:J74"/>
    <mergeCell ref="AA67:AC67"/>
    <mergeCell ref="AD63:AF63"/>
    <mergeCell ref="AD64:AF64"/>
    <mergeCell ref="AD65:AF65"/>
    <mergeCell ref="AD66:AF66"/>
    <mergeCell ref="AD67:AF67"/>
    <mergeCell ref="AA76:AC76"/>
    <mergeCell ref="AD76:AF76"/>
    <mergeCell ref="AA68:AC68"/>
    <mergeCell ref="AA69:AC69"/>
    <mergeCell ref="AA70:AC70"/>
    <mergeCell ref="AA74:AC74"/>
    <mergeCell ref="AA75:AC75"/>
    <mergeCell ref="AD68:AF68"/>
    <mergeCell ref="AD69:AF69"/>
    <mergeCell ref="A88:J88"/>
    <mergeCell ref="A89:J89"/>
    <mergeCell ref="A90:J90"/>
    <mergeCell ref="A91:J91"/>
    <mergeCell ref="A92:J92"/>
    <mergeCell ref="L90:N90"/>
    <mergeCell ref="O90:Q90"/>
    <mergeCell ref="R90:T90"/>
    <mergeCell ref="A54:J54"/>
    <mergeCell ref="A55:J55"/>
    <mergeCell ref="A56:J56"/>
    <mergeCell ref="A57:J57"/>
    <mergeCell ref="A58:J58"/>
    <mergeCell ref="A59:J59"/>
    <mergeCell ref="A60:J60"/>
    <mergeCell ref="A61:J61"/>
    <mergeCell ref="A62:J62"/>
    <mergeCell ref="A53:J53"/>
    <mergeCell ref="A21:J21"/>
    <mergeCell ref="A22:J22"/>
    <mergeCell ref="A23:J23"/>
    <mergeCell ref="A24:J24"/>
    <mergeCell ref="A25:J25"/>
    <mergeCell ref="A26:J26"/>
    <mergeCell ref="X15:Z15"/>
    <mergeCell ref="U15:W15"/>
    <mergeCell ref="R15:T15"/>
    <mergeCell ref="O15:Q15"/>
    <mergeCell ref="L15:N15"/>
    <mergeCell ref="A15:J16"/>
    <mergeCell ref="A17:J17"/>
    <mergeCell ref="A85:J85"/>
    <mergeCell ref="A86:J86"/>
    <mergeCell ref="A87:J87"/>
    <mergeCell ref="A163:D163"/>
    <mergeCell ref="A36:J36"/>
    <mergeCell ref="A37:J37"/>
    <mergeCell ref="A38:J38"/>
    <mergeCell ref="A39:J39"/>
    <mergeCell ref="A40:J40"/>
    <mergeCell ref="A41:J41"/>
    <mergeCell ref="A42:J42"/>
    <mergeCell ref="A43:J43"/>
    <mergeCell ref="A44:J44"/>
    <mergeCell ref="A27:J27"/>
    <mergeCell ref="A28:J28"/>
    <mergeCell ref="A29:J29"/>
    <mergeCell ref="A30:J30"/>
    <mergeCell ref="A31:J31"/>
    <mergeCell ref="A32:J32"/>
    <mergeCell ref="A33:J33"/>
    <mergeCell ref="A34:J34"/>
    <mergeCell ref="A35:J35"/>
    <mergeCell ref="E161:J161"/>
    <mergeCell ref="E162:J162"/>
    <mergeCell ref="E163:J163"/>
    <mergeCell ref="A83:J84"/>
    <mergeCell ref="A154:J154"/>
    <mergeCell ref="A45:J45"/>
    <mergeCell ref="A46:J46"/>
    <mergeCell ref="A47:J47"/>
    <mergeCell ref="A48:J48"/>
    <mergeCell ref="A49:J49"/>
    <mergeCell ref="A50:J50"/>
    <mergeCell ref="A51:J51"/>
    <mergeCell ref="A52:J52"/>
    <mergeCell ref="Q7:Y7"/>
    <mergeCell ref="Z7:AC7"/>
    <mergeCell ref="F5:J5"/>
    <mergeCell ref="F9:L9"/>
    <mergeCell ref="M9:O9"/>
    <mergeCell ref="A3:D9"/>
    <mergeCell ref="Q9:Y9"/>
    <mergeCell ref="Z9:AC9"/>
    <mergeCell ref="AE9:AJ9"/>
    <mergeCell ref="A214:J214"/>
    <mergeCell ref="A215:J215"/>
    <mergeCell ref="R212:W212"/>
    <mergeCell ref="A236:J236"/>
    <mergeCell ref="A220:J220"/>
    <mergeCell ref="L214:Q214"/>
    <mergeCell ref="AE5:AH5"/>
    <mergeCell ref="F3:H3"/>
    <mergeCell ref="F7:L7"/>
    <mergeCell ref="M7:O7"/>
    <mergeCell ref="AE3:AH3"/>
    <mergeCell ref="Q3:U3"/>
    <mergeCell ref="V3:AA3"/>
    <mergeCell ref="Q5:U5"/>
    <mergeCell ref="V5:AA5"/>
    <mergeCell ref="AB5:AC5"/>
    <mergeCell ref="L213:Q213"/>
    <mergeCell ref="R213:W213"/>
    <mergeCell ref="AI213:AM213"/>
    <mergeCell ref="L236:Q236"/>
    <mergeCell ref="A18:J18"/>
    <mergeCell ref="A19:J19"/>
    <mergeCell ref="A20:J20"/>
    <mergeCell ref="A1:AM1"/>
    <mergeCell ref="AI212:AM212"/>
    <mergeCell ref="L212:Q212"/>
    <mergeCell ref="A212:J212"/>
    <mergeCell ref="A213:J213"/>
    <mergeCell ref="I3:O3"/>
    <mergeCell ref="AI3:AM3"/>
    <mergeCell ref="R214:W214"/>
    <mergeCell ref="AI214:AM214"/>
    <mergeCell ref="L215:Q215"/>
    <mergeCell ref="R215:W215"/>
    <mergeCell ref="AI215:AM215"/>
    <mergeCell ref="AC214:AE214"/>
    <mergeCell ref="AC215:AE215"/>
    <mergeCell ref="L220:Q220"/>
    <mergeCell ref="R220:W220"/>
    <mergeCell ref="AI220:AM220"/>
    <mergeCell ref="AI5:AM5"/>
    <mergeCell ref="T199:X199"/>
    <mergeCell ref="Y189:AB189"/>
    <mergeCell ref="Y183:AB183"/>
    <mergeCell ref="Y196:AB196"/>
    <mergeCell ref="T196:X196"/>
    <mergeCell ref="T189:X189"/>
    <mergeCell ref="T183:X183"/>
    <mergeCell ref="T187:X187"/>
    <mergeCell ref="T188:X188"/>
    <mergeCell ref="T190:X190"/>
    <mergeCell ref="T191:X191"/>
    <mergeCell ref="T192:X192"/>
    <mergeCell ref="T194:X194"/>
    <mergeCell ref="A216:J216"/>
    <mergeCell ref="A229:J229"/>
    <mergeCell ref="A230:J230"/>
    <mergeCell ref="A231:J231"/>
    <mergeCell ref="L223:Q223"/>
    <mergeCell ref="L224:Q224"/>
    <mergeCell ref="L225:Q225"/>
    <mergeCell ref="L226:Q226"/>
    <mergeCell ref="L227:Q227"/>
    <mergeCell ref="L228:Q228"/>
    <mergeCell ref="L229:Q229"/>
    <mergeCell ref="L230:Q230"/>
    <mergeCell ref="L231:Q231"/>
    <mergeCell ref="R223:W223"/>
    <mergeCell ref="R224:W224"/>
    <mergeCell ref="X223:Z223"/>
    <mergeCell ref="X224:Z224"/>
    <mergeCell ref="X225:Z225"/>
    <mergeCell ref="X226:Z226"/>
    <mergeCell ref="X227:Z227"/>
    <mergeCell ref="X228:Z228"/>
    <mergeCell ref="X229:Z229"/>
    <mergeCell ref="A178:J178"/>
    <mergeCell ref="L185:O185"/>
    <mergeCell ref="L178:O178"/>
    <mergeCell ref="Y178:AB178"/>
    <mergeCell ref="Y180:AB180"/>
    <mergeCell ref="AI178:AM178"/>
    <mergeCell ref="T178:X178"/>
    <mergeCell ref="T184:X184"/>
    <mergeCell ref="T185:X185"/>
    <mergeCell ref="Y198:AB198"/>
    <mergeCell ref="Y199:AB199"/>
    <mergeCell ref="L196:O196"/>
    <mergeCell ref="L194:O194"/>
    <mergeCell ref="T195:X195"/>
    <mergeCell ref="T197:X197"/>
    <mergeCell ref="T198:X198"/>
    <mergeCell ref="A222:J222"/>
    <mergeCell ref="R221:W221"/>
    <mergeCell ref="R222:W222"/>
    <mergeCell ref="X219:Z219"/>
    <mergeCell ref="X220:Z220"/>
    <mergeCell ref="X221:Z221"/>
    <mergeCell ref="AC216:AE216"/>
    <mergeCell ref="AC217:AE217"/>
    <mergeCell ref="AC219:AE219"/>
    <mergeCell ref="AC220:AE220"/>
    <mergeCell ref="AC221:AE221"/>
    <mergeCell ref="AC222:AE222"/>
    <mergeCell ref="AI221:AM221"/>
    <mergeCell ref="A180:E185"/>
    <mergeCell ref="A187:E192"/>
    <mergeCell ref="A194:E199"/>
    <mergeCell ref="L180:O180"/>
    <mergeCell ref="L181:O181"/>
    <mergeCell ref="L182:O182"/>
    <mergeCell ref="L184:O184"/>
    <mergeCell ref="A243:J243"/>
    <mergeCell ref="L243:Q243"/>
    <mergeCell ref="R243:W243"/>
    <mergeCell ref="AI243:AM243"/>
    <mergeCell ref="A242:J242"/>
    <mergeCell ref="L242:Q242"/>
    <mergeCell ref="R242:W242"/>
    <mergeCell ref="AI242:AM242"/>
    <mergeCell ref="X242:Z242"/>
    <mergeCell ref="AA242:AB242"/>
    <mergeCell ref="AC242:AE242"/>
    <mergeCell ref="X243:Z243"/>
    <mergeCell ref="AA243:AB243"/>
    <mergeCell ref="AC243:AE243"/>
    <mergeCell ref="T180:X180"/>
    <mergeCell ref="T181:X181"/>
    <mergeCell ref="T182:X182"/>
    <mergeCell ref="AI222:AM222"/>
    <mergeCell ref="L232:Q232"/>
    <mergeCell ref="L233:Q233"/>
    <mergeCell ref="L234:Q234"/>
    <mergeCell ref="L235:Q235"/>
    <mergeCell ref="AI184:AM184"/>
    <mergeCell ref="L189:O189"/>
    <mergeCell ref="L190:O190"/>
    <mergeCell ref="R232:W232"/>
    <mergeCell ref="R233:W233"/>
    <mergeCell ref="R234:W234"/>
    <mergeCell ref="A241:J241"/>
    <mergeCell ref="L241:Q241"/>
    <mergeCell ref="R241:W241"/>
    <mergeCell ref="AI241:AM241"/>
    <mergeCell ref="X240:Z240"/>
    <mergeCell ref="AA240:AB240"/>
    <mergeCell ref="AC240:AE240"/>
    <mergeCell ref="AF240:AH240"/>
    <mergeCell ref="X241:Z241"/>
    <mergeCell ref="AA241:AB241"/>
    <mergeCell ref="AC241:AE241"/>
    <mergeCell ref="AF241:AH241"/>
    <mergeCell ref="A246:J246"/>
    <mergeCell ref="X244:Z244"/>
    <mergeCell ref="AA244:AB244"/>
    <mergeCell ref="AC244:AE244"/>
    <mergeCell ref="AF242:AH242"/>
    <mergeCell ref="A240:J240"/>
    <mergeCell ref="L240:Q240"/>
    <mergeCell ref="R240:W240"/>
    <mergeCell ref="AI258:AM258"/>
    <mergeCell ref="AI185:AM185"/>
    <mergeCell ref="X258:Z258"/>
    <mergeCell ref="AA258:AB258"/>
    <mergeCell ref="AC258:AE258"/>
    <mergeCell ref="AI261:AM261"/>
    <mergeCell ref="L260:Q260"/>
    <mergeCell ref="R260:W260"/>
    <mergeCell ref="AI260:AM260"/>
    <mergeCell ref="L259:Q259"/>
    <mergeCell ref="R259:W259"/>
    <mergeCell ref="L249:Q249"/>
    <mergeCell ref="R249:W249"/>
    <mergeCell ref="AI249:AM249"/>
    <mergeCell ref="X249:Z249"/>
    <mergeCell ref="AA249:AB249"/>
    <mergeCell ref="AC249:AE249"/>
    <mergeCell ref="AF249:AH249"/>
    <mergeCell ref="L250:Q250"/>
    <mergeCell ref="R250:W250"/>
    <mergeCell ref="AI250:AM250"/>
    <mergeCell ref="X250:Z250"/>
    <mergeCell ref="AA250:AB250"/>
    <mergeCell ref="AC250:AE250"/>
    <mergeCell ref="X260:Z260"/>
    <mergeCell ref="R248:W248"/>
    <mergeCell ref="AI248:AM248"/>
    <mergeCell ref="AA260:AB260"/>
    <mergeCell ref="L246:Q246"/>
    <mergeCell ref="AI240:AM240"/>
    <mergeCell ref="X236:Z236"/>
    <mergeCell ref="AC212:AE212"/>
    <mergeCell ref="X261:Z261"/>
    <mergeCell ref="AA261:AB261"/>
    <mergeCell ref="AC261:AE261"/>
    <mergeCell ref="AI265:AM265"/>
    <mergeCell ref="L264:Q264"/>
    <mergeCell ref="R264:W264"/>
    <mergeCell ref="AI264:AM264"/>
    <mergeCell ref="X264:Z264"/>
    <mergeCell ref="AA264:AB264"/>
    <mergeCell ref="AC264:AE264"/>
    <mergeCell ref="X265:Z265"/>
    <mergeCell ref="AA265:AB265"/>
    <mergeCell ref="AC265:AE265"/>
    <mergeCell ref="AF265:AH265"/>
    <mergeCell ref="L265:Q265"/>
    <mergeCell ref="R265:W265"/>
    <mergeCell ref="L261:Q261"/>
    <mergeCell ref="R261:W261"/>
    <mergeCell ref="L262:Q262"/>
    <mergeCell ref="R262:W262"/>
    <mergeCell ref="AF261:AH261"/>
    <mergeCell ref="AF264:AH264"/>
    <mergeCell ref="X262:Z262"/>
    <mergeCell ref="AA262:AB262"/>
    <mergeCell ref="AC262:AE262"/>
    <mergeCell ref="AF262:AH262"/>
    <mergeCell ref="L191:O191"/>
    <mergeCell ref="L192:O192"/>
    <mergeCell ref="Y187:AB187"/>
    <mergeCell ref="Y188:AB188"/>
    <mergeCell ref="Y190:AB190"/>
    <mergeCell ref="Y191:AB191"/>
    <mergeCell ref="Y192:AB192"/>
    <mergeCell ref="L195:O195"/>
    <mergeCell ref="L197:O197"/>
    <mergeCell ref="L198:O198"/>
    <mergeCell ref="L199:O199"/>
    <mergeCell ref="Y194:AB194"/>
    <mergeCell ref="Y195:AB195"/>
    <mergeCell ref="Y197:AB197"/>
    <mergeCell ref="AI259:AM259"/>
    <mergeCell ref="X259:Z259"/>
    <mergeCell ref="AA259:AB259"/>
    <mergeCell ref="AC259:AE259"/>
    <mergeCell ref="AI257:AM257"/>
    <mergeCell ref="L256:Q256"/>
    <mergeCell ref="R256:W256"/>
    <mergeCell ref="AI256:AM256"/>
    <mergeCell ref="X257:Z257"/>
    <mergeCell ref="AA257:AB257"/>
    <mergeCell ref="AC257:AE257"/>
    <mergeCell ref="AF257:AH257"/>
    <mergeCell ref="AF250:AH250"/>
    <mergeCell ref="L255:Q255"/>
    <mergeCell ref="R255:W255"/>
    <mergeCell ref="AI255:AM255"/>
    <mergeCell ref="L245:Q245"/>
    <mergeCell ref="AI216:AM216"/>
    <mergeCell ref="R218:W218"/>
    <mergeCell ref="L218:Q218"/>
    <mergeCell ref="A223:J223"/>
    <mergeCell ref="A224:J224"/>
    <mergeCell ref="A225:J225"/>
    <mergeCell ref="A226:J226"/>
    <mergeCell ref="A227:J227"/>
    <mergeCell ref="A228:J228"/>
    <mergeCell ref="A258:J258"/>
    <mergeCell ref="L258:Q258"/>
    <mergeCell ref="R258:W258"/>
    <mergeCell ref="A257:J257"/>
    <mergeCell ref="L257:Q257"/>
    <mergeCell ref="R257:W257"/>
    <mergeCell ref="A249:J249"/>
    <mergeCell ref="A250:J250"/>
    <mergeCell ref="A255:J255"/>
    <mergeCell ref="A254:J254"/>
    <mergeCell ref="L254:Q254"/>
    <mergeCell ref="R254:W254"/>
    <mergeCell ref="L248:Q248"/>
    <mergeCell ref="R225:W225"/>
    <mergeCell ref="R226:W226"/>
    <mergeCell ref="R227:W227"/>
    <mergeCell ref="R228:W228"/>
    <mergeCell ref="R229:W229"/>
    <mergeCell ref="R230:W230"/>
    <mergeCell ref="R231:W231"/>
    <mergeCell ref="L247:Q247"/>
    <mergeCell ref="R247:W247"/>
    <mergeCell ref="R235:W235"/>
    <mergeCell ref="R236:W236"/>
    <mergeCell ref="B11:AM11"/>
    <mergeCell ref="B208:AM208"/>
    <mergeCell ref="B267:AM267"/>
    <mergeCell ref="A269:J269"/>
    <mergeCell ref="L269:Q269"/>
    <mergeCell ref="R269:W269"/>
    <mergeCell ref="X269:Z269"/>
    <mergeCell ref="AA269:AB269"/>
    <mergeCell ref="AC269:AE269"/>
    <mergeCell ref="AF269:AH269"/>
    <mergeCell ref="AI269:AM269"/>
    <mergeCell ref="A270:J270"/>
    <mergeCell ref="L270:Q270"/>
    <mergeCell ref="R270:W270"/>
    <mergeCell ref="X270:Z270"/>
    <mergeCell ref="AA270:AB270"/>
    <mergeCell ref="AC270:AE270"/>
    <mergeCell ref="AF270:AH270"/>
    <mergeCell ref="AI270:AM270"/>
    <mergeCell ref="B159:AM159"/>
    <mergeCell ref="A161:D161"/>
    <mergeCell ref="A162:D162"/>
    <mergeCell ref="A217:J217"/>
    <mergeCell ref="A219:J219"/>
    <mergeCell ref="L216:Q216"/>
    <mergeCell ref="L217:Q217"/>
    <mergeCell ref="L219:Q219"/>
    <mergeCell ref="R216:W216"/>
    <mergeCell ref="R217:W217"/>
    <mergeCell ref="R219:W219"/>
    <mergeCell ref="A244:J244"/>
    <mergeCell ref="L244:Q244"/>
    <mergeCell ref="AI271:AM271"/>
    <mergeCell ref="A272:J272"/>
    <mergeCell ref="L272:Q272"/>
    <mergeCell ref="R272:W272"/>
    <mergeCell ref="X272:Z272"/>
    <mergeCell ref="AA272:AB272"/>
    <mergeCell ref="AC272:AE272"/>
    <mergeCell ref="AF272:AH272"/>
    <mergeCell ref="AI272:AM272"/>
    <mergeCell ref="A273:J273"/>
    <mergeCell ref="L273:Q273"/>
    <mergeCell ref="R273:W273"/>
    <mergeCell ref="X273:Z273"/>
    <mergeCell ref="AA273:AB273"/>
    <mergeCell ref="AC273:AE273"/>
    <mergeCell ref="AF273:AH273"/>
    <mergeCell ref="AI273:AM273"/>
    <mergeCell ref="AI274:AM274"/>
    <mergeCell ref="A275:J275"/>
    <mergeCell ref="L275:Q275"/>
    <mergeCell ref="R275:W275"/>
    <mergeCell ref="X275:Z275"/>
    <mergeCell ref="AA275:AB275"/>
    <mergeCell ref="AC275:AE275"/>
    <mergeCell ref="AF275:AH275"/>
    <mergeCell ref="AI275:AM275"/>
    <mergeCell ref="A276:J276"/>
    <mergeCell ref="L276:Q276"/>
    <mergeCell ref="R276:W276"/>
    <mergeCell ref="X276:Z276"/>
    <mergeCell ref="AA276:AB276"/>
    <mergeCell ref="AC276:AE276"/>
    <mergeCell ref="AF276:AH276"/>
    <mergeCell ref="AI276:AM276"/>
    <mergeCell ref="AI277:AM277"/>
    <mergeCell ref="A279:J279"/>
    <mergeCell ref="L279:Q279"/>
    <mergeCell ref="R279:W279"/>
    <mergeCell ref="X279:Z279"/>
    <mergeCell ref="AA279:AB279"/>
    <mergeCell ref="AC279:AE279"/>
    <mergeCell ref="AF279:AH279"/>
    <mergeCell ref="AI279:AM279"/>
    <mergeCell ref="A280:J280"/>
    <mergeCell ref="L280:Q280"/>
    <mergeCell ref="R280:W280"/>
    <mergeCell ref="X280:Z280"/>
    <mergeCell ref="AA280:AB280"/>
    <mergeCell ref="AC280:AE280"/>
    <mergeCell ref="AF280:AH280"/>
    <mergeCell ref="AI280:AM280"/>
    <mergeCell ref="A167:D167"/>
    <mergeCell ref="A168:D168"/>
    <mergeCell ref="A169:D169"/>
    <mergeCell ref="O167:Q167"/>
    <mergeCell ref="O168:Q168"/>
    <mergeCell ref="O169:Q169"/>
    <mergeCell ref="A164:D164"/>
    <mergeCell ref="A165:D165"/>
    <mergeCell ref="A166:D166"/>
    <mergeCell ref="O166:Q166"/>
    <mergeCell ref="A277:J277"/>
    <mergeCell ref="L277:Q277"/>
    <mergeCell ref="R277:W277"/>
    <mergeCell ref="X277:Z277"/>
    <mergeCell ref="AA277:AB277"/>
    <mergeCell ref="AC277:AE277"/>
    <mergeCell ref="AF277:AH277"/>
    <mergeCell ref="A274:J274"/>
    <mergeCell ref="L274:Q274"/>
    <mergeCell ref="R274:W274"/>
    <mergeCell ref="X274:Z274"/>
    <mergeCell ref="AA274:AB274"/>
    <mergeCell ref="AC274:AE274"/>
    <mergeCell ref="AF274:AH274"/>
    <mergeCell ref="A271:J271"/>
    <mergeCell ref="L271:Q271"/>
    <mergeCell ref="R271:W271"/>
    <mergeCell ref="X271:Z271"/>
    <mergeCell ref="AA271:AB271"/>
    <mergeCell ref="AC271:AE271"/>
    <mergeCell ref="AF271:AH271"/>
    <mergeCell ref="R244:W244"/>
    <mergeCell ref="A173:D173"/>
    <mergeCell ref="A174:D174"/>
    <mergeCell ref="E173:J173"/>
    <mergeCell ref="E174:J174"/>
    <mergeCell ref="L173:N173"/>
    <mergeCell ref="L174:N174"/>
    <mergeCell ref="O173:Q173"/>
    <mergeCell ref="O174:Q174"/>
    <mergeCell ref="R174:T174"/>
    <mergeCell ref="A170:D170"/>
    <mergeCell ref="A171:D171"/>
    <mergeCell ref="A172:D172"/>
    <mergeCell ref="E171:J171"/>
    <mergeCell ref="E172:J172"/>
    <mergeCell ref="L171:N171"/>
    <mergeCell ref="L172:N172"/>
    <mergeCell ref="O170:Q170"/>
    <mergeCell ref="O171:Q171"/>
    <mergeCell ref="O172:Q172"/>
    <mergeCell ref="U163:W163"/>
    <mergeCell ref="U164:W164"/>
    <mergeCell ref="U165:W165"/>
    <mergeCell ref="U166:W166"/>
    <mergeCell ref="U167:W167"/>
    <mergeCell ref="U168:W168"/>
    <mergeCell ref="U169:W169"/>
    <mergeCell ref="U170:W170"/>
    <mergeCell ref="U171:W171"/>
    <mergeCell ref="U172:W172"/>
    <mergeCell ref="E164:J164"/>
    <mergeCell ref="E165:J165"/>
    <mergeCell ref="E166:J166"/>
    <mergeCell ref="E167:J167"/>
    <mergeCell ref="E168:J168"/>
    <mergeCell ref="E169:J169"/>
    <mergeCell ref="E170:J170"/>
    <mergeCell ref="L163:N163"/>
    <mergeCell ref="L164:N164"/>
    <mergeCell ref="L165:N165"/>
    <mergeCell ref="L166:N166"/>
    <mergeCell ref="L167:N167"/>
    <mergeCell ref="L168:N168"/>
    <mergeCell ref="L169:N169"/>
    <mergeCell ref="L170:N170"/>
    <mergeCell ref="R162:T162"/>
    <mergeCell ref="R163:T163"/>
    <mergeCell ref="R164:T164"/>
    <mergeCell ref="R165:T165"/>
    <mergeCell ref="R166:T166"/>
    <mergeCell ref="R167:T167"/>
    <mergeCell ref="R168:T168"/>
    <mergeCell ref="R169:T169"/>
    <mergeCell ref="R170:T170"/>
    <mergeCell ref="R171:T171"/>
    <mergeCell ref="R172:T172"/>
    <mergeCell ref="R173:T173"/>
    <mergeCell ref="L161:N161"/>
    <mergeCell ref="O161:Q161"/>
    <mergeCell ref="O162:Q162"/>
    <mergeCell ref="O163:Q163"/>
    <mergeCell ref="O164:Q164"/>
    <mergeCell ref="O165:Q165"/>
    <mergeCell ref="L162:N162"/>
    <mergeCell ref="R161:T161"/>
    <mergeCell ref="U173:W173"/>
    <mergeCell ref="U174:W174"/>
    <mergeCell ref="X162:Z162"/>
    <mergeCell ref="X163:Z163"/>
    <mergeCell ref="X164:Z164"/>
    <mergeCell ref="X165:Z165"/>
    <mergeCell ref="X166:Z166"/>
    <mergeCell ref="X167:Z167"/>
    <mergeCell ref="X168:Z168"/>
    <mergeCell ref="X169:Z169"/>
    <mergeCell ref="X170:Z170"/>
    <mergeCell ref="X171:Z171"/>
    <mergeCell ref="X172:Z172"/>
    <mergeCell ref="X173:Z173"/>
    <mergeCell ref="X174:Z174"/>
    <mergeCell ref="AA161:AC161"/>
    <mergeCell ref="AA162:AC162"/>
    <mergeCell ref="AA163:AC163"/>
    <mergeCell ref="AA164:AC164"/>
    <mergeCell ref="AA165:AC165"/>
    <mergeCell ref="AA166:AC166"/>
    <mergeCell ref="AA167:AC167"/>
    <mergeCell ref="AA168:AC168"/>
    <mergeCell ref="AA169:AC169"/>
    <mergeCell ref="AA170:AC170"/>
    <mergeCell ref="AA171:AC171"/>
    <mergeCell ref="AA172:AC172"/>
    <mergeCell ref="AA173:AC173"/>
    <mergeCell ref="AA174:AC174"/>
    <mergeCell ref="U161:W161"/>
    <mergeCell ref="X161:Z161"/>
    <mergeCell ref="U162:W162"/>
    <mergeCell ref="AG168:AI168"/>
    <mergeCell ref="AG169:AI169"/>
    <mergeCell ref="AG170:AI170"/>
    <mergeCell ref="AG171:AI171"/>
    <mergeCell ref="AG172:AI172"/>
    <mergeCell ref="AG173:AI173"/>
    <mergeCell ref="AG174:AI174"/>
    <mergeCell ref="AJ161:AM161"/>
    <mergeCell ref="AJ162:AM162"/>
    <mergeCell ref="AJ163:AM163"/>
    <mergeCell ref="AJ164:AM164"/>
    <mergeCell ref="AJ165:AM165"/>
    <mergeCell ref="AJ166:AM166"/>
    <mergeCell ref="AJ167:AM167"/>
    <mergeCell ref="AJ168:AM168"/>
    <mergeCell ref="AJ169:AM169"/>
    <mergeCell ref="AJ170:AM170"/>
    <mergeCell ref="AJ171:AM171"/>
    <mergeCell ref="AJ172:AM172"/>
    <mergeCell ref="AJ173:AM173"/>
    <mergeCell ref="AJ174:AM174"/>
    <mergeCell ref="AG161:AI161"/>
    <mergeCell ref="B282:AM282"/>
    <mergeCell ref="A284:D284"/>
    <mergeCell ref="E284:J284"/>
    <mergeCell ref="L284:N284"/>
    <mergeCell ref="O284:Q284"/>
    <mergeCell ref="R284:T284"/>
    <mergeCell ref="U284:W284"/>
    <mergeCell ref="X284:Z284"/>
    <mergeCell ref="AA284:AC284"/>
    <mergeCell ref="AD284:AF284"/>
    <mergeCell ref="AG284:AI284"/>
    <mergeCell ref="AJ284:AM284"/>
    <mergeCell ref="A285:D285"/>
    <mergeCell ref="E285:J285"/>
    <mergeCell ref="L285:N285"/>
    <mergeCell ref="O285:Q285"/>
    <mergeCell ref="R285:T285"/>
    <mergeCell ref="U285:W285"/>
    <mergeCell ref="X285:Z285"/>
    <mergeCell ref="AA285:AC285"/>
    <mergeCell ref="AD285:AF285"/>
    <mergeCell ref="AG285:AI285"/>
    <mergeCell ref="AJ285:AM285"/>
    <mergeCell ref="A286:D286"/>
    <mergeCell ref="E286:J286"/>
    <mergeCell ref="L286:N286"/>
    <mergeCell ref="O286:Q286"/>
    <mergeCell ref="R286:T286"/>
    <mergeCell ref="U286:W286"/>
    <mergeCell ref="X286:Z286"/>
    <mergeCell ref="AA286:AC286"/>
    <mergeCell ref="AD286:AF286"/>
    <mergeCell ref="AG286:AI286"/>
    <mergeCell ref="AJ286:AM286"/>
    <mergeCell ref="A287:D287"/>
    <mergeCell ref="E287:J287"/>
    <mergeCell ref="L287:N287"/>
    <mergeCell ref="O287:Q287"/>
    <mergeCell ref="R287:T287"/>
    <mergeCell ref="U287:W287"/>
    <mergeCell ref="X287:Z287"/>
    <mergeCell ref="AA287:AC287"/>
    <mergeCell ref="AD287:AF287"/>
    <mergeCell ref="AG287:AI287"/>
    <mergeCell ref="AJ287:AM287"/>
    <mergeCell ref="A288:D288"/>
    <mergeCell ref="E288:J288"/>
    <mergeCell ref="L288:N288"/>
    <mergeCell ref="O288:Q288"/>
    <mergeCell ref="R288:T288"/>
    <mergeCell ref="U288:W288"/>
    <mergeCell ref="X288:Z288"/>
    <mergeCell ref="AA288:AC288"/>
    <mergeCell ref="AD288:AF288"/>
    <mergeCell ref="AG288:AI288"/>
    <mergeCell ref="AJ288:AM288"/>
    <mergeCell ref="A289:D289"/>
    <mergeCell ref="E289:J289"/>
    <mergeCell ref="L289:N289"/>
    <mergeCell ref="O289:Q289"/>
    <mergeCell ref="R289:T289"/>
    <mergeCell ref="U289:W289"/>
    <mergeCell ref="X289:Z289"/>
    <mergeCell ref="AA289:AC289"/>
    <mergeCell ref="AD289:AF289"/>
    <mergeCell ref="AG289:AI289"/>
    <mergeCell ref="AJ289:AM289"/>
    <mergeCell ref="A290:D290"/>
    <mergeCell ref="E290:J290"/>
    <mergeCell ref="L290:N290"/>
    <mergeCell ref="O290:Q290"/>
    <mergeCell ref="R290:T290"/>
    <mergeCell ref="U290:W290"/>
    <mergeCell ref="X290:Z290"/>
    <mergeCell ref="AA290:AC290"/>
    <mergeCell ref="AD290:AF290"/>
    <mergeCell ref="AG290:AI290"/>
    <mergeCell ref="AJ290:AM290"/>
    <mergeCell ref="A291:D291"/>
    <mergeCell ref="E291:J291"/>
    <mergeCell ref="L291:N291"/>
    <mergeCell ref="O291:Q291"/>
    <mergeCell ref="R291:T291"/>
    <mergeCell ref="U291:W291"/>
    <mergeCell ref="X291:Z291"/>
    <mergeCell ref="AA291:AC291"/>
    <mergeCell ref="AD291:AF291"/>
    <mergeCell ref="AG291:AI291"/>
    <mergeCell ref="AJ291:AM291"/>
    <mergeCell ref="A292:D292"/>
    <mergeCell ref="E292:J292"/>
    <mergeCell ref="L292:N292"/>
    <mergeCell ref="O292:Q292"/>
    <mergeCell ref="R292:T292"/>
    <mergeCell ref="U292:W292"/>
    <mergeCell ref="X292:Z292"/>
    <mergeCell ref="AA292:AC292"/>
    <mergeCell ref="AD292:AF292"/>
    <mergeCell ref="AG292:AI292"/>
    <mergeCell ref="AJ292:AM292"/>
    <mergeCell ref="A293:D293"/>
    <mergeCell ref="E293:J293"/>
    <mergeCell ref="L293:N293"/>
    <mergeCell ref="O293:Q293"/>
    <mergeCell ref="R293:T293"/>
    <mergeCell ref="U293:W293"/>
    <mergeCell ref="X293:Z293"/>
    <mergeCell ref="AA293:AC293"/>
    <mergeCell ref="AD293:AF293"/>
    <mergeCell ref="AG293:AI293"/>
    <mergeCell ref="AJ293:AM293"/>
    <mergeCell ref="A294:D294"/>
    <mergeCell ref="E294:J294"/>
    <mergeCell ref="L294:N294"/>
    <mergeCell ref="O294:Q294"/>
    <mergeCell ref="R294:T294"/>
    <mergeCell ref="U294:W294"/>
    <mergeCell ref="X294:Z294"/>
    <mergeCell ref="AA294:AC294"/>
    <mergeCell ref="AD294:AF294"/>
    <mergeCell ref="AG294:AI294"/>
    <mergeCell ref="AJ294:AM294"/>
    <mergeCell ref="A295:D295"/>
    <mergeCell ref="E295:J295"/>
    <mergeCell ref="L295:N295"/>
    <mergeCell ref="O295:Q295"/>
    <mergeCell ref="R295:T295"/>
    <mergeCell ref="U295:W295"/>
    <mergeCell ref="X295:Z295"/>
    <mergeCell ref="AA295:AC295"/>
    <mergeCell ref="AD295:AF295"/>
    <mergeCell ref="AG295:AI295"/>
    <mergeCell ref="AJ295:AM295"/>
    <mergeCell ref="A296:D296"/>
    <mergeCell ref="E296:J296"/>
    <mergeCell ref="L296:N296"/>
    <mergeCell ref="O296:Q296"/>
    <mergeCell ref="R296:T296"/>
    <mergeCell ref="U296:W296"/>
    <mergeCell ref="X296:Z296"/>
    <mergeCell ref="AA296:AC296"/>
    <mergeCell ref="AD296:AF296"/>
    <mergeCell ref="AG296:AI296"/>
    <mergeCell ref="AJ296:AM296"/>
    <mergeCell ref="A297:D297"/>
    <mergeCell ref="E297:J297"/>
    <mergeCell ref="L297:N297"/>
    <mergeCell ref="O297:Q297"/>
    <mergeCell ref="R297:T297"/>
    <mergeCell ref="U297:W297"/>
    <mergeCell ref="X297:Z297"/>
    <mergeCell ref="AA297:AC297"/>
    <mergeCell ref="AD297:AF297"/>
    <mergeCell ref="AG297:AI297"/>
    <mergeCell ref="AJ297:AM297"/>
    <mergeCell ref="A201:E206"/>
    <mergeCell ref="A265:J265"/>
    <mergeCell ref="A264:J264"/>
    <mergeCell ref="A262:J262"/>
    <mergeCell ref="A261:J261"/>
    <mergeCell ref="A260:J260"/>
    <mergeCell ref="A259:J259"/>
    <mergeCell ref="A256:J256"/>
    <mergeCell ref="A248:J248"/>
    <mergeCell ref="A247:J247"/>
    <mergeCell ref="L201:O201"/>
    <mergeCell ref="Y201:AB201"/>
    <mergeCell ref="T201:X201"/>
    <mergeCell ref="AI201:AM201"/>
    <mergeCell ref="L202:O202"/>
    <mergeCell ref="Y202:AB202"/>
    <mergeCell ref="T202:X202"/>
    <mergeCell ref="AI202:AM202"/>
    <mergeCell ref="L203:O203"/>
    <mergeCell ref="Y203:AB203"/>
    <mergeCell ref="T203:X203"/>
    <mergeCell ref="AI203:AM203"/>
    <mergeCell ref="L204:O204"/>
    <mergeCell ref="Y204:AB204"/>
    <mergeCell ref="T204:X204"/>
    <mergeCell ref="AI232:AM232"/>
    <mergeCell ref="AI233:AM233"/>
    <mergeCell ref="AI234:AM234"/>
    <mergeCell ref="AI235:AM235"/>
    <mergeCell ref="R245:W245"/>
    <mergeCell ref="R246:W246"/>
    <mergeCell ref="A245:J245"/>
    <mergeCell ref="AI204:AM204"/>
    <mergeCell ref="L205:O205"/>
    <mergeCell ref="Y205:AB205"/>
    <mergeCell ref="T205:X205"/>
    <mergeCell ref="AI205:AM205"/>
    <mergeCell ref="L206:O206"/>
    <mergeCell ref="Y206:AB206"/>
    <mergeCell ref="T206:X206"/>
    <mergeCell ref="AI206:AM206"/>
    <mergeCell ref="G180:J206"/>
    <mergeCell ref="P180:S180"/>
    <mergeCell ref="P181:S181"/>
    <mergeCell ref="P182:S182"/>
    <mergeCell ref="P183:S183"/>
    <mergeCell ref="P184:S184"/>
    <mergeCell ref="P185:S185"/>
    <mergeCell ref="AF178:AH178"/>
    <mergeCell ref="P187:S187"/>
    <mergeCell ref="P188:S188"/>
    <mergeCell ref="P189:S189"/>
    <mergeCell ref="P190:S190"/>
    <mergeCell ref="P191:S191"/>
    <mergeCell ref="P192:S192"/>
    <mergeCell ref="AF180:AH180"/>
    <mergeCell ref="AF181:AH181"/>
    <mergeCell ref="Y181:AB181"/>
    <mergeCell ref="Y182:AB182"/>
    <mergeCell ref="Y184:AB184"/>
    <mergeCell ref="Y185:AB185"/>
    <mergeCell ref="L187:O187"/>
    <mergeCell ref="L188:O188"/>
    <mergeCell ref="L183:O183"/>
    <mergeCell ref="AF182:AH182"/>
    <mergeCell ref="AF183:AH183"/>
    <mergeCell ref="AF184:AH184"/>
    <mergeCell ref="AF185:AH185"/>
    <mergeCell ref="AF187:AH187"/>
    <mergeCell ref="AF188:AH188"/>
    <mergeCell ref="AF189:AH189"/>
    <mergeCell ref="AF190:AH190"/>
    <mergeCell ref="AF191:AH191"/>
    <mergeCell ref="AF192:AH192"/>
    <mergeCell ref="P194:S194"/>
    <mergeCell ref="P195:S195"/>
    <mergeCell ref="P196:S196"/>
    <mergeCell ref="P197:S197"/>
    <mergeCell ref="P198:S198"/>
    <mergeCell ref="P199:S199"/>
    <mergeCell ref="AC178:AE178"/>
    <mergeCell ref="AC180:AE180"/>
    <mergeCell ref="AC181:AE181"/>
    <mergeCell ref="AC182:AE182"/>
    <mergeCell ref="AC183:AE183"/>
    <mergeCell ref="AC184:AE184"/>
    <mergeCell ref="AC185:AE185"/>
    <mergeCell ref="AC187:AE187"/>
    <mergeCell ref="AC188:AE188"/>
    <mergeCell ref="AC189:AE189"/>
    <mergeCell ref="AC190:AE190"/>
    <mergeCell ref="AC191:AE191"/>
    <mergeCell ref="AC192:AE192"/>
    <mergeCell ref="AC194:AE194"/>
    <mergeCell ref="AC195:AE195"/>
    <mergeCell ref="AC196:AE196"/>
    <mergeCell ref="P205:S205"/>
    <mergeCell ref="P206:S206"/>
    <mergeCell ref="AC201:AE201"/>
    <mergeCell ref="AC202:AE202"/>
    <mergeCell ref="AC203:AE203"/>
    <mergeCell ref="AC204:AE204"/>
    <mergeCell ref="AC205:AE205"/>
    <mergeCell ref="AC206:AE206"/>
    <mergeCell ref="AF194:AH194"/>
    <mergeCell ref="AF195:AH195"/>
    <mergeCell ref="AF196:AH196"/>
    <mergeCell ref="AF197:AH197"/>
    <mergeCell ref="AF198:AH198"/>
    <mergeCell ref="AF199:AH199"/>
    <mergeCell ref="AF201:AH201"/>
    <mergeCell ref="AF202:AH202"/>
    <mergeCell ref="AF203:AH203"/>
    <mergeCell ref="AF204:AH204"/>
    <mergeCell ref="AF205:AH205"/>
    <mergeCell ref="AF206:AH206"/>
    <mergeCell ref="P178:S178"/>
    <mergeCell ref="AI244:AM244"/>
    <mergeCell ref="AI245:AM245"/>
    <mergeCell ref="AI246:AM246"/>
    <mergeCell ref="AI263:AM263"/>
    <mergeCell ref="A71:J71"/>
    <mergeCell ref="AA71:AC71"/>
    <mergeCell ref="AD71:AF71"/>
    <mergeCell ref="AG71:AM71"/>
    <mergeCell ref="A72:J72"/>
    <mergeCell ref="AA72:AC72"/>
    <mergeCell ref="AD72:AF72"/>
    <mergeCell ref="AG72:AM72"/>
    <mergeCell ref="A73:J73"/>
    <mergeCell ref="AA73:AC73"/>
    <mergeCell ref="AD73:AF73"/>
    <mergeCell ref="AG73:AM73"/>
    <mergeCell ref="A151:J151"/>
    <mergeCell ref="L151:N151"/>
    <mergeCell ref="O151:Q151"/>
    <mergeCell ref="R151:T151"/>
    <mergeCell ref="U151:W151"/>
    <mergeCell ref="X151:Z151"/>
    <mergeCell ref="AA151:AC151"/>
    <mergeCell ref="AC197:AE197"/>
    <mergeCell ref="AC198:AE198"/>
    <mergeCell ref="AC199:AE199"/>
    <mergeCell ref="P201:S201"/>
    <mergeCell ref="P202:S202"/>
    <mergeCell ref="P203:S203"/>
    <mergeCell ref="P204:S204"/>
    <mergeCell ref="AD151:AF151"/>
    <mergeCell ref="AG151:AI151"/>
    <mergeCell ref="AJ151:AM151"/>
    <mergeCell ref="A152:J152"/>
    <mergeCell ref="L152:N152"/>
    <mergeCell ref="O152:Q152"/>
    <mergeCell ref="R152:T152"/>
    <mergeCell ref="U152:W152"/>
    <mergeCell ref="X152:Z152"/>
    <mergeCell ref="AA152:AC152"/>
    <mergeCell ref="AD152:AF152"/>
    <mergeCell ref="AG152:AI152"/>
    <mergeCell ref="AJ152:AM152"/>
    <mergeCell ref="A153:J153"/>
    <mergeCell ref="L153:N153"/>
    <mergeCell ref="O153:Q153"/>
    <mergeCell ref="R153:T153"/>
    <mergeCell ref="U153:W153"/>
    <mergeCell ref="X153:Z153"/>
    <mergeCell ref="AA153:AC153"/>
    <mergeCell ref="AD153:AF153"/>
    <mergeCell ref="AG153:AI153"/>
    <mergeCell ref="AJ153:AM153"/>
    <mergeCell ref="L154:N154"/>
    <mergeCell ref="O154:Q154"/>
    <mergeCell ref="R154:T154"/>
    <mergeCell ref="U154:W154"/>
    <mergeCell ref="X154:Z154"/>
    <mergeCell ref="AA154:AC154"/>
    <mergeCell ref="AD154:AF154"/>
    <mergeCell ref="AG154:AI154"/>
    <mergeCell ref="AJ154:AM154"/>
    <mergeCell ref="A155:J155"/>
    <mergeCell ref="L155:N155"/>
    <mergeCell ref="O155:Q155"/>
    <mergeCell ref="R155:T155"/>
    <mergeCell ref="U155:W155"/>
    <mergeCell ref="X155:Z155"/>
    <mergeCell ref="AA155:AC155"/>
    <mergeCell ref="AD155:AF155"/>
    <mergeCell ref="AG155:AI155"/>
    <mergeCell ref="AJ155:AM155"/>
    <mergeCell ref="AF234:AH234"/>
    <mergeCell ref="AF235:AH235"/>
    <mergeCell ref="AF236:AH236"/>
    <mergeCell ref="AC218:AE218"/>
    <mergeCell ref="AA218:AB218"/>
    <mergeCell ref="AC223:AE223"/>
    <mergeCell ref="AC224:AE224"/>
    <mergeCell ref="AC225:AE225"/>
    <mergeCell ref="AC226:AE226"/>
    <mergeCell ref="AC227:AE227"/>
    <mergeCell ref="AC228:AE228"/>
    <mergeCell ref="AC229:AE229"/>
    <mergeCell ref="AC230:AE230"/>
    <mergeCell ref="AC231:AE231"/>
    <mergeCell ref="AF223:AH223"/>
    <mergeCell ref="AF224:AH224"/>
    <mergeCell ref="AF225:AH225"/>
    <mergeCell ref="AF226:AH226"/>
    <mergeCell ref="AF227:AH227"/>
    <mergeCell ref="AF228:AH228"/>
    <mergeCell ref="AA227:AB227"/>
    <mergeCell ref="AA228:AB228"/>
    <mergeCell ref="AA229:AB229"/>
    <mergeCell ref="AA230:AB230"/>
    <mergeCell ref="AA231:AB231"/>
    <mergeCell ref="AA223:AB223"/>
    <mergeCell ref="AA224:AB224"/>
    <mergeCell ref="AA225:AB225"/>
    <mergeCell ref="AA226:AB226"/>
    <mergeCell ref="AF213:AH213"/>
    <mergeCell ref="AF214:AH214"/>
    <mergeCell ref="AF215:AH215"/>
    <mergeCell ref="AF216:AH216"/>
    <mergeCell ref="AF217:AH217"/>
    <mergeCell ref="AF218:AH218"/>
    <mergeCell ref="AF219:AH219"/>
    <mergeCell ref="AF220:AH220"/>
    <mergeCell ref="AF221:AH221"/>
    <mergeCell ref="AF222:AH222"/>
    <mergeCell ref="AF232:AH232"/>
    <mergeCell ref="AF233:AH233"/>
    <mergeCell ref="AF229:AH229"/>
    <mergeCell ref="AF230:AH230"/>
    <mergeCell ref="AF231:AH231"/>
    <mergeCell ref="AI223:AM223"/>
    <mergeCell ref="AI224:AM224"/>
    <mergeCell ref="AI225:AM225"/>
    <mergeCell ref="AI226:AM226"/>
    <mergeCell ref="AI227:AM227"/>
    <mergeCell ref="AI228:AM228"/>
    <mergeCell ref="AI229:AM229"/>
    <mergeCell ref="AI230:AM230"/>
    <mergeCell ref="AI231:AM231"/>
    <mergeCell ref="AI217:AM217"/>
    <mergeCell ref="AI218:AM218"/>
    <mergeCell ref="AI219:AM219"/>
  </mergeCells>
  <printOptions horizontalCentered="1"/>
  <pageMargins left="0.15748031496062992" right="0.15748031496062992" top="0.39370078740157483" bottom="0.27559055118110237" header="0.31496062992125984" footer="0.15748031496062992"/>
  <pageSetup paperSize="9" scale="95" fitToHeight="0" orientation="portrait" r:id="rId1"/>
  <extLst>
    <ext xmlns:x14="http://schemas.microsoft.com/office/spreadsheetml/2009/9/main" uri="{CCE6A557-97BC-4b89-ADB6-D9C93CAAB3DF}">
      <x14:dataValidations xmlns:xm="http://schemas.microsoft.com/office/excel/2006/main" count="13">
        <x14:dataValidation type="list" allowBlank="1" showInputMessage="1" showErrorMessage="1" xr:uid="{779805A8-524B-404F-B3E4-454FF098F310}">
          <x14:formula1>
            <xm:f>'Drop list'!$A$3:$A$19</xm:f>
          </x14:formula1>
          <xm:sqref>I3:O3</xm:sqref>
        </x14:dataValidation>
        <x14:dataValidation type="list" allowBlank="1" showInputMessage="1" showErrorMessage="1" xr:uid="{27704BCF-6B26-437A-8CF8-98BF26C046B4}">
          <x14:formula1>
            <xm:f>'Drop list'!$C$3:$C$7</xm:f>
          </x14:formula1>
          <xm:sqref>Z197:AB199 Z184:AB185 Y180:Y185 Z180:AB182 Y194:Y199 Z194:AB195 S213:W215 R255:W265 R213:R236</xm:sqref>
        </x14:dataValidation>
        <x14:dataValidation type="list" allowBlank="1" showInputMessage="1" showErrorMessage="1" xr:uid="{607C3F0B-98CD-4DCF-8B68-BAC27D930F49}">
          <x14:formula1>
            <xm:f>'Drop list'!$E$19:$E$24</xm:f>
          </x14:formula1>
          <xm:sqref>AI201:AI206 AI255:AM265 AI180:AI185 AI187:AI192 AI194:AI199 AI241:AM250 AI270:AM280 AI213:AM236</xm:sqref>
        </x14:dataValidation>
        <x14:dataValidation type="list" allowBlank="1" showInputMessage="1" showErrorMessage="1" xr:uid="{23083898-ADC9-4797-AD39-1000FDC4C1AF}">
          <x14:formula1>
            <xm:f>'Drop list'!$C$12:$C$16</xm:f>
          </x14:formula1>
          <xm:sqref>Y187:AB192 R241:W250 A241:J250</xm:sqref>
        </x14:dataValidation>
        <x14:dataValidation type="list" allowBlank="1" showInputMessage="1" showErrorMessage="1" xr:uid="{984E3BBB-60C9-445A-8598-198EEDF6B012}">
          <x14:formula1>
            <xm:f>'Drop list'!$E$12:$E$16</xm:f>
          </x14:formula1>
          <xm:sqref>T180:X185 T187:X192 T194:X199 T201:X206</xm:sqref>
        </x14:dataValidation>
        <x14:dataValidation type="list" allowBlank="1" showInputMessage="1" showErrorMessage="1" xr:uid="{499C2443-8590-4E2C-8211-FFD0E35BCDCD}">
          <x14:formula1>
            <xm:f>'Drop list'!$E$3:$E$7</xm:f>
          </x14:formula1>
          <xm:sqref>L180:O185 L187:O192 L194:O199 L201:O206 AG17:AG79</xm:sqref>
        </x14:dataValidation>
        <x14:dataValidation type="list" allowBlank="1" showInputMessage="1" showErrorMessage="1" xr:uid="{D1DD00A0-0BD7-4B3A-86F0-453E95B76453}">
          <x14:formula1>
            <xm:f>'Drop list'!$D$19:$D$24</xm:f>
          </x14:formula1>
          <xm:sqref>B255:J261 B264:J265 A255:A265 AC194:AE199</xm:sqref>
        </x14:dataValidation>
        <x14:dataValidation type="list" allowBlank="1" showInputMessage="1" showErrorMessage="1" xr:uid="{50B4C0BA-58E9-4A28-AC25-03B0EB5A4C12}">
          <x14:formula1>
            <xm:f>'Drop list'!$D$3:$D$8</xm:f>
          </x14:formula1>
          <xm:sqref>AC180:AE185 C213:J237 A213:B236</xm:sqref>
        </x14:dataValidation>
        <x14:dataValidation type="list" allowBlank="1" showInputMessage="1" showErrorMessage="1" xr:uid="{69125B9A-69B2-40BE-AC7C-961552BCC545}">
          <x14:formula1>
            <xm:f>'Drop list'!$E$34:$E$36</xm:f>
          </x14:formula1>
          <xm:sqref>P187:P192</xm:sqref>
        </x14:dataValidation>
        <x14:dataValidation type="list" allowBlank="1" showInputMessage="1" showErrorMessage="1" xr:uid="{34BE8EB6-CBEC-4592-A056-373DD8B86686}">
          <x14:formula1>
            <xm:f>'Drop list'!$E$27:$E$30</xm:f>
          </x14:formula1>
          <xm:sqref>P194:P199 P180:P185</xm:sqref>
        </x14:dataValidation>
        <x14:dataValidation type="list" allowBlank="1" showInputMessage="1" showErrorMessage="1" xr:uid="{14881462-DFDA-4D57-9C08-4DEB9B027898}">
          <x14:formula1>
            <xm:f>'Drop list'!$C$27:$C$32</xm:f>
          </x14:formula1>
          <xm:sqref>Y201:AB206 R270:W280</xm:sqref>
        </x14:dataValidation>
        <x14:dataValidation type="list" allowBlank="1" showInputMessage="1" showErrorMessage="1" xr:uid="{3E96F443-A371-4B56-A1B9-A0512315E83D}">
          <x14:formula1>
            <xm:f>'Drop list'!$D$12:$D$16</xm:f>
          </x14:formula1>
          <xm:sqref>AC187:AE192</xm:sqref>
        </x14:dataValidation>
        <x14:dataValidation type="list" allowBlank="1" showInputMessage="1" showErrorMessage="1" xr:uid="{D85B269A-1CD6-40A2-9AA7-615390595C7D}">
          <x14:formula1>
            <xm:f>'Drop list'!$D$27:$D$32</xm:f>
          </x14:formula1>
          <xm:sqref>AC201:AE206 A270:J280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BEF29-0F54-4B4F-AE86-B586BC09DA94}">
  <sheetPr>
    <tabColor theme="7" tint="0.79998168889431442"/>
    <pageSetUpPr fitToPage="1"/>
  </sheetPr>
  <dimension ref="A1:AS175"/>
  <sheetViews>
    <sheetView showGridLines="0" topLeftCell="A77" zoomScale="150" zoomScaleNormal="150" workbookViewId="0">
      <selection activeCell="AA92" sqref="AA92:AC92"/>
    </sheetView>
  </sheetViews>
  <sheetFormatPr defaultColWidth="4.6640625" defaultRowHeight="14.4" x14ac:dyDescent="0.3"/>
  <cols>
    <col min="1" max="1" width="3.5546875" customWidth="1"/>
    <col min="2" max="3" width="2" customWidth="1"/>
    <col min="4" max="4" width="3.5546875" customWidth="1"/>
    <col min="5" max="5" width="1" customWidth="1"/>
    <col min="6" max="6" width="0.88671875" customWidth="1"/>
    <col min="7" max="7" width="2.5546875" customWidth="1"/>
    <col min="8" max="8" width="3.33203125" customWidth="1"/>
    <col min="9" max="9" width="3.44140625" customWidth="1"/>
    <col min="10" max="10" width="2.33203125" customWidth="1"/>
    <col min="11" max="11" width="0.6640625" customWidth="1"/>
    <col min="12" max="12" width="2.33203125" customWidth="1"/>
    <col min="13" max="13" width="2.44140625" customWidth="1"/>
    <col min="14" max="14" width="3.109375" customWidth="1"/>
    <col min="15" max="15" width="2.5546875" customWidth="1"/>
    <col min="16" max="16" width="2" customWidth="1"/>
    <col min="17" max="17" width="3.109375" customWidth="1"/>
    <col min="18" max="18" width="2.6640625" customWidth="1"/>
    <col min="19" max="19" width="2.33203125" customWidth="1"/>
    <col min="20" max="20" width="2" customWidth="1"/>
    <col min="21" max="21" width="2.5546875" customWidth="1"/>
    <col min="22" max="22" width="2.33203125" customWidth="1"/>
    <col min="23" max="23" width="2.5546875" customWidth="1"/>
    <col min="24" max="24" width="2.109375" customWidth="1"/>
    <col min="25" max="25" width="2.88671875" customWidth="1"/>
    <col min="26" max="26" width="3.109375" customWidth="1"/>
    <col min="27" max="27" width="2.88671875" customWidth="1"/>
    <col min="28" max="28" width="4" customWidth="1"/>
    <col min="29" max="29" width="3.44140625" customWidth="1"/>
    <col min="30" max="30" width="3.33203125" customWidth="1"/>
    <col min="31" max="31" width="3.5546875" customWidth="1"/>
    <col min="32" max="32" width="3.44140625" customWidth="1"/>
    <col min="33" max="34" width="3.33203125" customWidth="1"/>
    <col min="35" max="35" width="2.5546875" customWidth="1"/>
    <col min="36" max="36" width="2.6640625" customWidth="1"/>
    <col min="37" max="37" width="2.5546875" customWidth="1"/>
    <col min="38" max="38" width="3.6640625" customWidth="1"/>
    <col min="39" max="39" width="3.44140625" customWidth="1"/>
  </cols>
  <sheetData>
    <row r="1" spans="1:45" ht="36" customHeight="1" x14ac:dyDescent="0.3">
      <c r="A1" s="502" t="s">
        <v>827</v>
      </c>
      <c r="B1" s="502"/>
      <c r="C1" s="502"/>
      <c r="D1" s="502"/>
      <c r="E1" s="502"/>
      <c r="F1" s="502"/>
      <c r="G1" s="502"/>
      <c r="H1" s="502"/>
      <c r="I1" s="502"/>
      <c r="J1" s="502"/>
      <c r="K1" s="502"/>
      <c r="L1" s="502"/>
      <c r="M1" s="502"/>
      <c r="N1" s="502"/>
      <c r="O1" s="502"/>
      <c r="P1" s="502"/>
      <c r="Q1" s="502"/>
      <c r="R1" s="502"/>
      <c r="S1" s="502"/>
      <c r="T1" s="502"/>
      <c r="U1" s="502"/>
      <c r="V1" s="502"/>
      <c r="W1" s="502"/>
      <c r="X1" s="502"/>
      <c r="Y1" s="502"/>
      <c r="Z1" s="502"/>
      <c r="AA1" s="502"/>
      <c r="AB1" s="502"/>
      <c r="AC1" s="502"/>
      <c r="AD1" s="502"/>
      <c r="AE1" s="502"/>
      <c r="AF1" s="502"/>
      <c r="AG1" s="502"/>
      <c r="AH1" s="502"/>
      <c r="AI1" s="502"/>
      <c r="AJ1" s="502"/>
      <c r="AK1" s="502"/>
      <c r="AL1" s="502"/>
      <c r="AM1" s="502"/>
    </row>
    <row r="2" spans="1:45" ht="4.5" customHeight="1" x14ac:dyDescent="0.3"/>
    <row r="3" spans="1:45" ht="11.4" customHeight="1" x14ac:dyDescent="0.3">
      <c r="A3" s="642" t="s">
        <v>793</v>
      </c>
      <c r="B3" s="642"/>
      <c r="C3" s="642"/>
      <c r="D3" s="642"/>
      <c r="F3" s="646" t="s">
        <v>607</v>
      </c>
      <c r="G3" s="646"/>
      <c r="H3" s="646"/>
      <c r="I3" s="633"/>
      <c r="J3" s="633"/>
      <c r="K3" s="633"/>
      <c r="L3" s="633"/>
      <c r="M3" s="633"/>
      <c r="N3" s="633"/>
      <c r="O3" s="633"/>
      <c r="P3" s="222"/>
      <c r="Q3" s="644" t="s">
        <v>788</v>
      </c>
      <c r="R3" s="645"/>
      <c r="S3" s="645"/>
      <c r="T3" s="645"/>
      <c r="U3" s="645"/>
      <c r="V3" s="636"/>
      <c r="W3" s="636"/>
      <c r="X3" s="636"/>
      <c r="Y3" s="636"/>
      <c r="Z3" s="636"/>
      <c r="AA3" s="637"/>
      <c r="AB3" s="306"/>
      <c r="AC3" s="307"/>
      <c r="AE3" s="647" t="s">
        <v>670</v>
      </c>
      <c r="AF3" s="648"/>
      <c r="AG3" s="648"/>
      <c r="AH3" s="648"/>
      <c r="AI3" s="634"/>
      <c r="AJ3" s="634"/>
      <c r="AK3" s="634"/>
      <c r="AL3" s="634"/>
      <c r="AM3" s="635"/>
    </row>
    <row r="4" spans="1:45" ht="4.5" customHeight="1" x14ac:dyDescent="0.3">
      <c r="A4" s="643"/>
      <c r="B4" s="643"/>
      <c r="C4" s="643"/>
      <c r="D4" s="643"/>
      <c r="F4" s="222"/>
      <c r="G4" s="222"/>
      <c r="H4" s="222"/>
      <c r="I4" s="222"/>
      <c r="J4" s="222"/>
      <c r="K4" s="222"/>
      <c r="L4" s="222"/>
      <c r="M4" s="222"/>
      <c r="N4" s="222"/>
      <c r="O4" s="222"/>
      <c r="P4" s="222"/>
      <c r="Q4" s="222"/>
      <c r="R4" s="222"/>
      <c r="S4" s="222"/>
      <c r="T4" s="222"/>
      <c r="U4" s="222"/>
      <c r="V4" s="222"/>
      <c r="W4" s="222"/>
      <c r="X4" s="222"/>
      <c r="Y4" s="222"/>
      <c r="Z4" s="222"/>
      <c r="AA4" s="222"/>
      <c r="AB4" s="222"/>
      <c r="AC4" s="222"/>
      <c r="AD4" s="222"/>
      <c r="AE4" s="222"/>
      <c r="AF4" s="222"/>
      <c r="AG4" s="222"/>
      <c r="AH4" s="222"/>
      <c r="AI4" s="222"/>
      <c r="AJ4" s="222"/>
      <c r="AK4" s="222"/>
      <c r="AL4" s="222"/>
      <c r="AM4" s="222"/>
    </row>
    <row r="5" spans="1:45" ht="11.4" customHeight="1" x14ac:dyDescent="0.3">
      <c r="A5" s="643"/>
      <c r="B5" s="643"/>
      <c r="C5" s="643"/>
      <c r="D5" s="643"/>
      <c r="E5" s="5"/>
      <c r="F5" s="640" t="s">
        <v>791</v>
      </c>
      <c r="G5" s="641"/>
      <c r="H5" s="641"/>
      <c r="I5" s="641"/>
      <c r="J5" s="641"/>
      <c r="K5" s="308"/>
      <c r="L5" s="308"/>
      <c r="M5" s="308"/>
      <c r="N5" s="308"/>
      <c r="O5" s="309"/>
      <c r="P5" s="279"/>
      <c r="Q5" s="638" t="s">
        <v>789</v>
      </c>
      <c r="R5" s="639"/>
      <c r="S5" s="639"/>
      <c r="T5" s="639"/>
      <c r="U5" s="639"/>
      <c r="V5" s="540"/>
      <c r="W5" s="540"/>
      <c r="X5" s="540"/>
      <c r="Y5" s="540"/>
      <c r="Z5" s="540"/>
      <c r="AA5" s="452"/>
      <c r="AB5" s="539"/>
      <c r="AC5" s="452"/>
      <c r="AE5" s="644" t="s">
        <v>656</v>
      </c>
      <c r="AF5" s="645"/>
      <c r="AG5" s="645"/>
      <c r="AH5" s="645"/>
      <c r="AI5" s="636"/>
      <c r="AJ5" s="636"/>
      <c r="AK5" s="636"/>
      <c r="AL5" s="636"/>
      <c r="AM5" s="637"/>
      <c r="AN5" s="279"/>
      <c r="AO5" s="279"/>
      <c r="AP5" s="279"/>
      <c r="AQ5" s="279"/>
      <c r="AR5" s="279"/>
      <c r="AS5" s="279"/>
    </row>
    <row r="6" spans="1:45" ht="3.75" customHeight="1" x14ac:dyDescent="0.3">
      <c r="A6" s="643"/>
      <c r="B6" s="643"/>
      <c r="C6" s="643"/>
      <c r="D6" s="643"/>
    </row>
    <row r="7" spans="1:45" ht="11.4" customHeight="1" x14ac:dyDescent="0.3">
      <c r="A7" s="643"/>
      <c r="B7" s="643"/>
      <c r="C7" s="643"/>
      <c r="D7" s="643"/>
      <c r="F7" s="640" t="s">
        <v>790</v>
      </c>
      <c r="G7" s="641"/>
      <c r="H7" s="641"/>
      <c r="I7" s="641"/>
      <c r="J7" s="641"/>
      <c r="K7" s="641"/>
      <c r="L7" s="641"/>
      <c r="M7" s="634"/>
      <c r="N7" s="634"/>
      <c r="O7" s="635"/>
      <c r="Q7" s="638" t="s">
        <v>792</v>
      </c>
      <c r="R7" s="639"/>
      <c r="S7" s="639"/>
      <c r="T7" s="639"/>
      <c r="U7" s="639"/>
      <c r="V7" s="639"/>
      <c r="W7" s="639"/>
      <c r="X7" s="639"/>
      <c r="Y7" s="639"/>
      <c r="Z7" s="540"/>
      <c r="AA7" s="540"/>
      <c r="AB7" s="540"/>
      <c r="AC7" s="452"/>
      <c r="AE7" s="644" t="s">
        <v>787</v>
      </c>
      <c r="AF7" s="645"/>
      <c r="AG7" s="645"/>
      <c r="AH7" s="645"/>
      <c r="AI7" s="636"/>
      <c r="AJ7" s="636"/>
      <c r="AK7" s="636"/>
      <c r="AL7" s="636"/>
      <c r="AM7" s="637"/>
    </row>
    <row r="8" spans="1:45" ht="3.75" customHeight="1" x14ac:dyDescent="0.3">
      <c r="A8" s="643"/>
      <c r="B8" s="643"/>
      <c r="C8" s="643"/>
      <c r="D8" s="643"/>
    </row>
    <row r="9" spans="1:45" ht="11.4" customHeight="1" x14ac:dyDescent="0.3">
      <c r="A9" s="643"/>
      <c r="B9" s="643"/>
      <c r="C9" s="643"/>
      <c r="D9" s="643"/>
      <c r="F9" s="640" t="s">
        <v>823</v>
      </c>
      <c r="G9" s="641"/>
      <c r="H9" s="641"/>
      <c r="I9" s="641"/>
      <c r="J9" s="641"/>
      <c r="K9" s="641"/>
      <c r="L9" s="641"/>
      <c r="M9" s="634"/>
      <c r="N9" s="634"/>
      <c r="O9" s="635"/>
      <c r="Q9" s="638" t="s">
        <v>824</v>
      </c>
      <c r="R9" s="639"/>
      <c r="S9" s="639"/>
      <c r="T9" s="639"/>
      <c r="U9" s="639"/>
      <c r="V9" s="639"/>
      <c r="W9" s="639"/>
      <c r="X9" s="639"/>
      <c r="Y9" s="639"/>
      <c r="Z9" s="540"/>
      <c r="AA9" s="540"/>
      <c r="AB9" s="540"/>
      <c r="AC9" s="452"/>
      <c r="AE9" s="622" t="s">
        <v>822</v>
      </c>
      <c r="AF9" s="623"/>
      <c r="AG9" s="623"/>
      <c r="AH9" s="623"/>
      <c r="AI9" s="623"/>
      <c r="AJ9" s="623"/>
      <c r="AK9" s="634"/>
      <c r="AL9" s="634"/>
      <c r="AM9" s="635"/>
    </row>
    <row r="10" spans="1:45" ht="3.75" customHeight="1" x14ac:dyDescent="0.3"/>
    <row r="11" spans="1:45" ht="11.4" customHeight="1" x14ac:dyDescent="0.3">
      <c r="A11" s="345">
        <v>1</v>
      </c>
      <c r="B11" s="615" t="s">
        <v>829</v>
      </c>
      <c r="C11" s="616"/>
      <c r="D11" s="616"/>
      <c r="E11" s="616"/>
      <c r="F11" s="616"/>
      <c r="G11" s="616"/>
      <c r="H11" s="616"/>
      <c r="I11" s="616"/>
      <c r="J11" s="616"/>
      <c r="K11" s="616"/>
      <c r="L11" s="616"/>
      <c r="M11" s="616"/>
      <c r="N11" s="616"/>
      <c r="O11" s="616"/>
      <c r="P11" s="616"/>
      <c r="Q11" s="616"/>
      <c r="R11" s="616"/>
      <c r="S11" s="616"/>
      <c r="T11" s="616"/>
      <c r="U11" s="616"/>
      <c r="V11" s="616"/>
      <c r="W11" s="616"/>
      <c r="X11" s="616"/>
      <c r="Y11" s="616"/>
      <c r="Z11" s="616"/>
      <c r="AA11" s="616"/>
      <c r="AB11" s="616"/>
      <c r="AC11" s="616"/>
      <c r="AD11" s="616"/>
      <c r="AE11" s="616"/>
      <c r="AF11" s="616"/>
      <c r="AG11" s="616"/>
      <c r="AH11" s="616"/>
      <c r="AI11" s="616"/>
      <c r="AJ11" s="616"/>
      <c r="AK11" s="616"/>
      <c r="AL11" s="616"/>
      <c r="AM11" s="617"/>
    </row>
    <row r="12" spans="1:45" ht="3" customHeight="1" x14ac:dyDescent="0.3"/>
    <row r="13" spans="1:45" s="222" customFormat="1" ht="11.4" customHeight="1" x14ac:dyDescent="0.2">
      <c r="A13" s="322">
        <v>1.1000000000000001</v>
      </c>
      <c r="B13" s="589" t="s">
        <v>807</v>
      </c>
      <c r="C13" s="590"/>
      <c r="D13" s="590"/>
      <c r="E13" s="590"/>
      <c r="F13" s="590"/>
      <c r="G13" s="590"/>
      <c r="H13" s="590"/>
      <c r="I13" s="590"/>
      <c r="J13" s="590"/>
      <c r="K13" s="590"/>
      <c r="L13" s="590"/>
      <c r="M13" s="590"/>
      <c r="N13" s="590"/>
      <c r="O13" s="590"/>
      <c r="P13" s="590"/>
      <c r="Q13" s="590"/>
      <c r="R13" s="590"/>
      <c r="S13" s="590"/>
      <c r="T13" s="590"/>
      <c r="U13" s="590"/>
      <c r="V13" s="590"/>
      <c r="W13" s="590"/>
      <c r="X13" s="590"/>
      <c r="Y13" s="590"/>
      <c r="Z13" s="590"/>
      <c r="AA13" s="590"/>
      <c r="AB13" s="590"/>
      <c r="AC13" s="590"/>
      <c r="AD13" s="590"/>
      <c r="AE13" s="590"/>
      <c r="AF13" s="590"/>
      <c r="AG13" s="590"/>
      <c r="AH13" s="590"/>
      <c r="AI13" s="590"/>
      <c r="AJ13" s="590"/>
      <c r="AK13" s="590"/>
      <c r="AL13" s="590"/>
      <c r="AM13" s="591"/>
    </row>
    <row r="14" spans="1:45" ht="3" customHeight="1" x14ac:dyDescent="0.3"/>
    <row r="15" spans="1:45" s="232" customFormat="1" ht="12.75" customHeight="1" x14ac:dyDescent="0.3">
      <c r="A15" s="661" t="s">
        <v>808</v>
      </c>
      <c r="B15" s="662"/>
      <c r="C15" s="662"/>
      <c r="D15" s="662"/>
      <c r="E15" s="662"/>
      <c r="F15" s="662"/>
      <c r="G15" s="662"/>
      <c r="H15" s="662"/>
      <c r="I15" s="662"/>
      <c r="J15" s="663"/>
      <c r="K15" s="310"/>
      <c r="L15" s="622">
        <v>2020</v>
      </c>
      <c r="M15" s="623"/>
      <c r="N15" s="660"/>
      <c r="O15" s="659">
        <v>2021</v>
      </c>
      <c r="P15" s="623"/>
      <c r="Q15" s="660"/>
      <c r="R15" s="659">
        <v>2022</v>
      </c>
      <c r="S15" s="623"/>
      <c r="T15" s="660"/>
      <c r="U15" s="656">
        <v>2023</v>
      </c>
      <c r="V15" s="657"/>
      <c r="W15" s="658"/>
      <c r="X15" s="656">
        <v>2024</v>
      </c>
      <c r="Y15" s="657"/>
      <c r="Z15" s="658"/>
      <c r="AA15" s="667" t="s">
        <v>810</v>
      </c>
      <c r="AB15" s="448"/>
      <c r="AC15" s="668"/>
      <c r="AD15" s="667" t="s">
        <v>811</v>
      </c>
      <c r="AE15" s="448"/>
      <c r="AF15" s="668"/>
      <c r="AG15" s="656" t="s">
        <v>809</v>
      </c>
      <c r="AH15" s="657"/>
      <c r="AI15" s="657"/>
      <c r="AJ15" s="657"/>
      <c r="AK15" s="657"/>
      <c r="AL15" s="657"/>
      <c r="AM15" s="694"/>
    </row>
    <row r="16" spans="1:45" s="226" customFormat="1" ht="12.75" customHeight="1" x14ac:dyDescent="0.3">
      <c r="A16" s="664"/>
      <c r="B16" s="665"/>
      <c r="C16" s="665"/>
      <c r="D16" s="665"/>
      <c r="E16" s="665"/>
      <c r="F16" s="665"/>
      <c r="G16" s="665"/>
      <c r="H16" s="665"/>
      <c r="I16" s="665"/>
      <c r="J16" s="666"/>
      <c r="L16" s="311" t="s">
        <v>794</v>
      </c>
      <c r="M16" s="312" t="s">
        <v>795</v>
      </c>
      <c r="N16" s="314" t="s">
        <v>796</v>
      </c>
      <c r="O16" s="313" t="s">
        <v>794</v>
      </c>
      <c r="P16" s="312" t="s">
        <v>795</v>
      </c>
      <c r="Q16" s="314" t="s">
        <v>796</v>
      </c>
      <c r="R16" s="315" t="s">
        <v>794</v>
      </c>
      <c r="S16" s="312" t="s">
        <v>795</v>
      </c>
      <c r="T16" s="314" t="s">
        <v>796</v>
      </c>
      <c r="U16" s="315" t="s">
        <v>794</v>
      </c>
      <c r="V16" s="312" t="s">
        <v>795</v>
      </c>
      <c r="W16" s="314" t="s">
        <v>796</v>
      </c>
      <c r="X16" s="315" t="s">
        <v>794</v>
      </c>
      <c r="Y16" s="312" t="s">
        <v>795</v>
      </c>
      <c r="Z16" s="314" t="s">
        <v>796</v>
      </c>
      <c r="AA16" s="669"/>
      <c r="AB16" s="450"/>
      <c r="AC16" s="670"/>
      <c r="AD16" s="669"/>
      <c r="AE16" s="450"/>
      <c r="AF16" s="670"/>
      <c r="AG16" s="673"/>
      <c r="AH16" s="674"/>
      <c r="AI16" s="674"/>
      <c r="AJ16" s="674"/>
      <c r="AK16" s="674"/>
      <c r="AL16" s="674"/>
      <c r="AM16" s="695"/>
    </row>
    <row r="17" spans="1:39" s="222" customFormat="1" ht="15" customHeight="1" x14ac:dyDescent="0.2">
      <c r="A17" s="528"/>
      <c r="B17" s="528"/>
      <c r="C17" s="528"/>
      <c r="D17" s="528"/>
      <c r="E17" s="528"/>
      <c r="F17" s="528"/>
      <c r="G17" s="528"/>
      <c r="H17" s="528"/>
      <c r="I17" s="528"/>
      <c r="J17" s="528"/>
      <c r="L17" s="221"/>
      <c r="M17" s="221"/>
      <c r="N17" s="221"/>
      <c r="O17" s="221"/>
      <c r="P17" s="221"/>
      <c r="Q17" s="221"/>
      <c r="R17" s="221"/>
      <c r="S17" s="221"/>
      <c r="T17" s="221"/>
      <c r="U17" s="221"/>
      <c r="V17" s="221"/>
      <c r="W17" s="221"/>
      <c r="X17" s="221"/>
      <c r="Y17" s="221"/>
      <c r="Z17" s="221"/>
      <c r="AA17" s="522"/>
      <c r="AB17" s="523"/>
      <c r="AC17" s="524"/>
      <c r="AD17" s="522"/>
      <c r="AE17" s="523"/>
      <c r="AF17" s="524"/>
      <c r="AG17" s="529"/>
      <c r="AH17" s="529"/>
      <c r="AI17" s="529"/>
      <c r="AJ17" s="529"/>
      <c r="AK17" s="529"/>
      <c r="AL17" s="529"/>
      <c r="AM17" s="530"/>
    </row>
    <row r="18" spans="1:39" s="222" customFormat="1" ht="10.199999999999999" x14ac:dyDescent="0.2">
      <c r="A18" s="649"/>
      <c r="B18" s="649"/>
      <c r="C18" s="649"/>
      <c r="D18" s="649"/>
      <c r="E18" s="649"/>
      <c r="F18" s="649"/>
      <c r="G18" s="649"/>
      <c r="H18" s="649"/>
      <c r="I18" s="649"/>
      <c r="J18" s="649"/>
      <c r="L18" s="221"/>
      <c r="M18" s="221"/>
      <c r="N18" s="221"/>
      <c r="O18" s="221"/>
      <c r="P18" s="221"/>
      <c r="Q18" s="221"/>
      <c r="R18" s="221"/>
      <c r="S18" s="221"/>
      <c r="T18" s="221"/>
      <c r="U18" s="221"/>
      <c r="V18" s="221"/>
      <c r="W18" s="221"/>
      <c r="X18" s="221"/>
      <c r="Y18" s="221"/>
      <c r="Z18" s="221"/>
      <c r="AA18" s="522"/>
      <c r="AB18" s="523"/>
      <c r="AC18" s="524"/>
      <c r="AD18" s="522"/>
      <c r="AE18" s="523"/>
      <c r="AF18" s="524"/>
      <c r="AG18" s="529"/>
      <c r="AH18" s="529"/>
      <c r="AI18" s="529"/>
      <c r="AJ18" s="529"/>
      <c r="AK18" s="529"/>
      <c r="AL18" s="529"/>
      <c r="AM18" s="530"/>
    </row>
    <row r="19" spans="1:39" s="222" customFormat="1" ht="10.199999999999999" x14ac:dyDescent="0.2">
      <c r="A19" s="528"/>
      <c r="B19" s="528"/>
      <c r="C19" s="528"/>
      <c r="D19" s="528"/>
      <c r="E19" s="528"/>
      <c r="F19" s="528"/>
      <c r="G19" s="528"/>
      <c r="H19" s="528"/>
      <c r="I19" s="528"/>
      <c r="J19" s="528"/>
      <c r="L19" s="221"/>
      <c r="M19" s="221"/>
      <c r="N19" s="221"/>
      <c r="O19" s="221"/>
      <c r="P19" s="221"/>
      <c r="Q19" s="221"/>
      <c r="R19" s="221"/>
      <c r="S19" s="221"/>
      <c r="T19" s="221"/>
      <c r="U19" s="221"/>
      <c r="V19" s="221"/>
      <c r="W19" s="221"/>
      <c r="X19" s="221"/>
      <c r="Y19" s="221"/>
      <c r="Z19" s="221"/>
      <c r="AA19" s="522"/>
      <c r="AB19" s="523"/>
      <c r="AC19" s="524"/>
      <c r="AD19" s="522"/>
      <c r="AE19" s="523"/>
      <c r="AF19" s="524"/>
      <c r="AG19" s="529"/>
      <c r="AH19" s="529"/>
      <c r="AI19" s="529"/>
      <c r="AJ19" s="529"/>
      <c r="AK19" s="529"/>
      <c r="AL19" s="529"/>
      <c r="AM19" s="530"/>
    </row>
    <row r="20" spans="1:39" s="222" customFormat="1" ht="10.199999999999999" x14ac:dyDescent="0.2">
      <c r="A20" s="528"/>
      <c r="B20" s="528"/>
      <c r="C20" s="528"/>
      <c r="D20" s="528"/>
      <c r="E20" s="528"/>
      <c r="F20" s="528"/>
      <c r="G20" s="528"/>
      <c r="H20" s="528"/>
      <c r="I20" s="528"/>
      <c r="J20" s="528"/>
      <c r="L20" s="221"/>
      <c r="M20" s="221"/>
      <c r="N20" s="221"/>
      <c r="O20" s="221"/>
      <c r="P20" s="221"/>
      <c r="Q20" s="221"/>
      <c r="R20" s="221"/>
      <c r="S20" s="221"/>
      <c r="T20" s="221"/>
      <c r="U20" s="221"/>
      <c r="V20" s="221"/>
      <c r="W20" s="221"/>
      <c r="X20" s="221"/>
      <c r="Y20" s="221"/>
      <c r="Z20" s="221"/>
      <c r="AA20" s="522"/>
      <c r="AB20" s="523"/>
      <c r="AC20" s="524"/>
      <c r="AD20" s="522"/>
      <c r="AE20" s="523"/>
      <c r="AF20" s="524"/>
      <c r="AG20" s="529"/>
      <c r="AH20" s="529"/>
      <c r="AI20" s="529"/>
      <c r="AJ20" s="529"/>
      <c r="AK20" s="529"/>
      <c r="AL20" s="529"/>
      <c r="AM20" s="530"/>
    </row>
    <row r="21" spans="1:39" s="222" customFormat="1" ht="10.199999999999999" x14ac:dyDescent="0.2">
      <c r="A21" s="528"/>
      <c r="B21" s="528"/>
      <c r="C21" s="528"/>
      <c r="D21" s="528"/>
      <c r="E21" s="528"/>
      <c r="F21" s="528"/>
      <c r="G21" s="528"/>
      <c r="H21" s="528"/>
      <c r="I21" s="528"/>
      <c r="J21" s="528"/>
      <c r="L21" s="221"/>
      <c r="M21" s="221"/>
      <c r="N21" s="221"/>
      <c r="O21" s="221"/>
      <c r="P21" s="221"/>
      <c r="Q21" s="221"/>
      <c r="R21" s="221"/>
      <c r="S21" s="221"/>
      <c r="T21" s="221"/>
      <c r="U21" s="221"/>
      <c r="V21" s="221"/>
      <c r="W21" s="221"/>
      <c r="X21" s="221"/>
      <c r="Y21" s="221"/>
      <c r="Z21" s="221"/>
      <c r="AA21" s="522"/>
      <c r="AB21" s="523"/>
      <c r="AC21" s="524"/>
      <c r="AD21" s="522"/>
      <c r="AE21" s="523"/>
      <c r="AF21" s="524"/>
      <c r="AG21" s="529"/>
      <c r="AH21" s="529"/>
      <c r="AI21" s="529"/>
      <c r="AJ21" s="529"/>
      <c r="AK21" s="529"/>
      <c r="AL21" s="529"/>
      <c r="AM21" s="530"/>
    </row>
    <row r="22" spans="1:39" s="222" customFormat="1" ht="10.199999999999999" x14ac:dyDescent="0.2">
      <c r="A22" s="528"/>
      <c r="B22" s="528"/>
      <c r="C22" s="528"/>
      <c r="D22" s="528"/>
      <c r="E22" s="528"/>
      <c r="F22" s="528"/>
      <c r="G22" s="528"/>
      <c r="H22" s="528"/>
      <c r="I22" s="528"/>
      <c r="J22" s="528"/>
      <c r="L22" s="221"/>
      <c r="M22" s="221"/>
      <c r="N22" s="221"/>
      <c r="O22" s="221"/>
      <c r="P22" s="221"/>
      <c r="Q22" s="221"/>
      <c r="R22" s="221"/>
      <c r="S22" s="221"/>
      <c r="T22" s="221"/>
      <c r="U22" s="221"/>
      <c r="V22" s="221"/>
      <c r="W22" s="221"/>
      <c r="X22" s="221"/>
      <c r="Y22" s="221"/>
      <c r="Z22" s="221"/>
      <c r="AA22" s="522"/>
      <c r="AB22" s="523"/>
      <c r="AC22" s="524"/>
      <c r="AD22" s="522"/>
      <c r="AE22" s="523"/>
      <c r="AF22" s="524"/>
      <c r="AG22" s="529"/>
      <c r="AH22" s="529"/>
      <c r="AI22" s="529"/>
      <c r="AJ22" s="529"/>
      <c r="AK22" s="529"/>
      <c r="AL22" s="529"/>
      <c r="AM22" s="530"/>
    </row>
    <row r="23" spans="1:39" s="222" customFormat="1" ht="10.199999999999999" x14ac:dyDescent="0.2">
      <c r="A23" s="528"/>
      <c r="B23" s="528"/>
      <c r="C23" s="528"/>
      <c r="D23" s="528"/>
      <c r="E23" s="528"/>
      <c r="F23" s="528"/>
      <c r="G23" s="528"/>
      <c r="H23" s="528"/>
      <c r="I23" s="528"/>
      <c r="J23" s="528"/>
      <c r="L23" s="221"/>
      <c r="M23" s="221"/>
      <c r="N23" s="221"/>
      <c r="O23" s="221"/>
      <c r="P23" s="221"/>
      <c r="Q23" s="221"/>
      <c r="R23" s="221"/>
      <c r="S23" s="221"/>
      <c r="T23" s="221"/>
      <c r="U23" s="221"/>
      <c r="V23" s="221"/>
      <c r="W23" s="221"/>
      <c r="X23" s="221"/>
      <c r="Y23" s="221"/>
      <c r="Z23" s="221"/>
      <c r="AA23" s="522"/>
      <c r="AB23" s="523"/>
      <c r="AC23" s="524"/>
      <c r="AD23" s="522"/>
      <c r="AE23" s="523"/>
      <c r="AF23" s="524"/>
      <c r="AG23" s="529"/>
      <c r="AH23" s="529"/>
      <c r="AI23" s="529"/>
      <c r="AJ23" s="529"/>
      <c r="AK23" s="529"/>
      <c r="AL23" s="529"/>
      <c r="AM23" s="530"/>
    </row>
    <row r="24" spans="1:39" s="222" customFormat="1" ht="10.199999999999999" x14ac:dyDescent="0.2">
      <c r="A24" s="528"/>
      <c r="B24" s="528"/>
      <c r="C24" s="528"/>
      <c r="D24" s="528"/>
      <c r="E24" s="528"/>
      <c r="F24" s="528"/>
      <c r="G24" s="528"/>
      <c r="H24" s="528"/>
      <c r="I24" s="528"/>
      <c r="J24" s="528"/>
      <c r="L24" s="221"/>
      <c r="M24" s="221"/>
      <c r="N24" s="221"/>
      <c r="O24" s="221"/>
      <c r="P24" s="221"/>
      <c r="Q24" s="221"/>
      <c r="R24" s="221"/>
      <c r="S24" s="221"/>
      <c r="T24" s="221"/>
      <c r="U24" s="221"/>
      <c r="V24" s="221"/>
      <c r="W24" s="221"/>
      <c r="X24" s="221"/>
      <c r="Y24" s="221"/>
      <c r="Z24" s="221"/>
      <c r="AA24" s="522"/>
      <c r="AB24" s="523"/>
      <c r="AC24" s="524"/>
      <c r="AD24" s="522"/>
      <c r="AE24" s="523"/>
      <c r="AF24" s="524"/>
      <c r="AG24" s="529"/>
      <c r="AH24" s="529"/>
      <c r="AI24" s="529"/>
      <c r="AJ24" s="529"/>
      <c r="AK24" s="529"/>
      <c r="AL24" s="529"/>
      <c r="AM24" s="530"/>
    </row>
    <row r="25" spans="1:39" s="222" customFormat="1" ht="10.199999999999999" x14ac:dyDescent="0.2">
      <c r="A25" s="528"/>
      <c r="B25" s="528"/>
      <c r="C25" s="528"/>
      <c r="D25" s="528"/>
      <c r="E25" s="528"/>
      <c r="F25" s="528"/>
      <c r="G25" s="528"/>
      <c r="H25" s="528"/>
      <c r="I25" s="528"/>
      <c r="J25" s="528"/>
      <c r="L25" s="221"/>
      <c r="M25" s="221"/>
      <c r="N25" s="221"/>
      <c r="O25" s="221"/>
      <c r="P25" s="221"/>
      <c r="Q25" s="221"/>
      <c r="R25" s="221"/>
      <c r="S25" s="221"/>
      <c r="T25" s="221"/>
      <c r="U25" s="221"/>
      <c r="V25" s="221"/>
      <c r="W25" s="221"/>
      <c r="X25" s="221"/>
      <c r="Y25" s="221"/>
      <c r="Z25" s="221"/>
      <c r="AA25" s="522"/>
      <c r="AB25" s="523"/>
      <c r="AC25" s="524"/>
      <c r="AD25" s="522"/>
      <c r="AE25" s="523"/>
      <c r="AF25" s="524"/>
      <c r="AG25" s="529"/>
      <c r="AH25" s="529"/>
      <c r="AI25" s="529"/>
      <c r="AJ25" s="529"/>
      <c r="AK25" s="529"/>
      <c r="AL25" s="529"/>
      <c r="AM25" s="530"/>
    </row>
    <row r="26" spans="1:39" s="222" customFormat="1" ht="10.199999999999999" x14ac:dyDescent="0.2">
      <c r="A26" s="528"/>
      <c r="B26" s="528"/>
      <c r="C26" s="528"/>
      <c r="D26" s="528"/>
      <c r="E26" s="528"/>
      <c r="F26" s="528"/>
      <c r="G26" s="528"/>
      <c r="H26" s="528"/>
      <c r="I26" s="528"/>
      <c r="J26" s="528"/>
      <c r="L26" s="221"/>
      <c r="M26" s="221"/>
      <c r="N26" s="221"/>
      <c r="O26" s="221"/>
      <c r="P26" s="221"/>
      <c r="Q26" s="221"/>
      <c r="R26" s="221"/>
      <c r="S26" s="221"/>
      <c r="T26" s="221"/>
      <c r="U26" s="221"/>
      <c r="V26" s="221"/>
      <c r="W26" s="221"/>
      <c r="X26" s="221"/>
      <c r="Y26" s="221"/>
      <c r="Z26" s="221"/>
      <c r="AA26" s="522"/>
      <c r="AB26" s="523"/>
      <c r="AC26" s="524"/>
      <c r="AD26" s="522"/>
      <c r="AE26" s="523"/>
      <c r="AF26" s="524"/>
      <c r="AG26" s="529"/>
      <c r="AH26" s="529"/>
      <c r="AI26" s="529"/>
      <c r="AJ26" s="529"/>
      <c r="AK26" s="529"/>
      <c r="AL26" s="529"/>
      <c r="AM26" s="530"/>
    </row>
    <row r="27" spans="1:39" s="222" customFormat="1" ht="10.199999999999999" x14ac:dyDescent="0.2">
      <c r="A27" s="528"/>
      <c r="B27" s="528"/>
      <c r="C27" s="528"/>
      <c r="D27" s="528"/>
      <c r="E27" s="528"/>
      <c r="F27" s="528"/>
      <c r="G27" s="528"/>
      <c r="H27" s="528"/>
      <c r="I27" s="528"/>
      <c r="J27" s="528"/>
      <c r="L27" s="221"/>
      <c r="M27" s="221"/>
      <c r="N27" s="221"/>
      <c r="O27" s="221"/>
      <c r="P27" s="221"/>
      <c r="Q27" s="221"/>
      <c r="R27" s="221"/>
      <c r="S27" s="221"/>
      <c r="T27" s="221"/>
      <c r="U27" s="221"/>
      <c r="V27" s="221"/>
      <c r="W27" s="221"/>
      <c r="X27" s="221"/>
      <c r="Y27" s="221"/>
      <c r="Z27" s="221"/>
      <c r="AA27" s="522"/>
      <c r="AB27" s="523"/>
      <c r="AC27" s="524"/>
      <c r="AD27" s="522"/>
      <c r="AE27" s="523"/>
      <c r="AF27" s="524"/>
      <c r="AG27" s="529"/>
      <c r="AH27" s="529"/>
      <c r="AI27" s="529"/>
      <c r="AJ27" s="529"/>
      <c r="AK27" s="529"/>
      <c r="AL27" s="529"/>
      <c r="AM27" s="530"/>
    </row>
    <row r="28" spans="1:39" s="222" customFormat="1" ht="10.199999999999999" x14ac:dyDescent="0.2">
      <c r="A28" s="528"/>
      <c r="B28" s="528"/>
      <c r="C28" s="528"/>
      <c r="D28" s="528"/>
      <c r="E28" s="528"/>
      <c r="F28" s="528"/>
      <c r="G28" s="528"/>
      <c r="H28" s="528"/>
      <c r="I28" s="528"/>
      <c r="J28" s="528"/>
      <c r="L28" s="221"/>
      <c r="M28" s="221"/>
      <c r="N28" s="221"/>
      <c r="O28" s="221"/>
      <c r="P28" s="221"/>
      <c r="Q28" s="221"/>
      <c r="R28" s="221"/>
      <c r="S28" s="221"/>
      <c r="T28" s="221"/>
      <c r="U28" s="221"/>
      <c r="V28" s="221"/>
      <c r="W28" s="221"/>
      <c r="X28" s="221"/>
      <c r="Y28" s="221"/>
      <c r="Z28" s="221"/>
      <c r="AA28" s="522"/>
      <c r="AB28" s="523"/>
      <c r="AC28" s="524"/>
      <c r="AD28" s="522"/>
      <c r="AE28" s="523"/>
      <c r="AF28" s="524"/>
      <c r="AG28" s="529"/>
      <c r="AH28" s="529"/>
      <c r="AI28" s="529"/>
      <c r="AJ28" s="529"/>
      <c r="AK28" s="529"/>
      <c r="AL28" s="529"/>
      <c r="AM28" s="530"/>
    </row>
    <row r="29" spans="1:39" s="222" customFormat="1" ht="10.199999999999999" x14ac:dyDescent="0.2">
      <c r="A29" s="528"/>
      <c r="B29" s="528"/>
      <c r="C29" s="528"/>
      <c r="D29" s="528"/>
      <c r="E29" s="528"/>
      <c r="F29" s="528"/>
      <c r="G29" s="528"/>
      <c r="H29" s="528"/>
      <c r="I29" s="528"/>
      <c r="J29" s="528"/>
      <c r="L29" s="221"/>
      <c r="M29" s="221"/>
      <c r="N29" s="221"/>
      <c r="O29" s="221"/>
      <c r="P29" s="221"/>
      <c r="Q29" s="221"/>
      <c r="R29" s="221"/>
      <c r="S29" s="221"/>
      <c r="T29" s="221"/>
      <c r="U29" s="221"/>
      <c r="V29" s="221"/>
      <c r="W29" s="221"/>
      <c r="X29" s="221"/>
      <c r="Y29" s="221"/>
      <c r="Z29" s="221"/>
      <c r="AA29" s="522"/>
      <c r="AB29" s="523"/>
      <c r="AC29" s="524"/>
      <c r="AD29" s="522"/>
      <c r="AE29" s="523"/>
      <c r="AF29" s="524"/>
      <c r="AG29" s="529"/>
      <c r="AH29" s="529"/>
      <c r="AI29" s="529"/>
      <c r="AJ29" s="529"/>
      <c r="AK29" s="529"/>
      <c r="AL29" s="529"/>
      <c r="AM29" s="530"/>
    </row>
    <row r="30" spans="1:39" s="222" customFormat="1" ht="10.199999999999999" x14ac:dyDescent="0.2">
      <c r="A30" s="528"/>
      <c r="B30" s="528"/>
      <c r="C30" s="528"/>
      <c r="D30" s="528"/>
      <c r="E30" s="528"/>
      <c r="F30" s="528"/>
      <c r="G30" s="528"/>
      <c r="H30" s="528"/>
      <c r="I30" s="528"/>
      <c r="J30" s="528"/>
      <c r="L30" s="221"/>
      <c r="M30" s="221"/>
      <c r="N30" s="221"/>
      <c r="O30" s="221"/>
      <c r="P30" s="221"/>
      <c r="Q30" s="221"/>
      <c r="R30" s="221"/>
      <c r="S30" s="221"/>
      <c r="T30" s="221"/>
      <c r="U30" s="221"/>
      <c r="V30" s="221"/>
      <c r="W30" s="221"/>
      <c r="X30" s="221"/>
      <c r="Y30" s="221"/>
      <c r="Z30" s="221"/>
      <c r="AA30" s="522"/>
      <c r="AB30" s="523"/>
      <c r="AC30" s="524"/>
      <c r="AD30" s="522"/>
      <c r="AE30" s="523"/>
      <c r="AF30" s="524"/>
      <c r="AG30" s="529"/>
      <c r="AH30" s="529"/>
      <c r="AI30" s="529"/>
      <c r="AJ30" s="529"/>
      <c r="AK30" s="529"/>
      <c r="AL30" s="529"/>
      <c r="AM30" s="530"/>
    </row>
    <row r="31" spans="1:39" s="222" customFormat="1" ht="10.199999999999999" x14ac:dyDescent="0.2">
      <c r="A31" s="528"/>
      <c r="B31" s="528"/>
      <c r="C31" s="528"/>
      <c r="D31" s="528"/>
      <c r="E31" s="528"/>
      <c r="F31" s="528"/>
      <c r="G31" s="528"/>
      <c r="H31" s="528"/>
      <c r="I31" s="528"/>
      <c r="J31" s="528"/>
      <c r="L31" s="221"/>
      <c r="M31" s="221"/>
      <c r="N31" s="221"/>
      <c r="O31" s="221"/>
      <c r="P31" s="221"/>
      <c r="Q31" s="221"/>
      <c r="R31" s="221"/>
      <c r="S31" s="221"/>
      <c r="T31" s="221"/>
      <c r="U31" s="221"/>
      <c r="V31" s="221"/>
      <c r="W31" s="221"/>
      <c r="X31" s="221"/>
      <c r="Y31" s="221"/>
      <c r="Z31" s="221"/>
      <c r="AA31" s="522"/>
      <c r="AB31" s="523"/>
      <c r="AC31" s="524"/>
      <c r="AD31" s="522"/>
      <c r="AE31" s="523"/>
      <c r="AF31" s="524"/>
      <c r="AG31" s="529"/>
      <c r="AH31" s="529"/>
      <c r="AI31" s="529"/>
      <c r="AJ31" s="529"/>
      <c r="AK31" s="529"/>
      <c r="AL31" s="529"/>
      <c r="AM31" s="530"/>
    </row>
    <row r="32" spans="1:39" s="222" customFormat="1" ht="10.199999999999999" x14ac:dyDescent="0.2">
      <c r="A32" s="528"/>
      <c r="B32" s="528"/>
      <c r="C32" s="528"/>
      <c r="D32" s="528"/>
      <c r="E32" s="528"/>
      <c r="F32" s="528"/>
      <c r="G32" s="528"/>
      <c r="H32" s="528"/>
      <c r="I32" s="528"/>
      <c r="J32" s="528"/>
      <c r="L32" s="221"/>
      <c r="M32" s="221"/>
      <c r="N32" s="221"/>
      <c r="O32" s="221"/>
      <c r="P32" s="221"/>
      <c r="Q32" s="221"/>
      <c r="R32" s="221"/>
      <c r="S32" s="221"/>
      <c r="T32" s="221"/>
      <c r="U32" s="221"/>
      <c r="V32" s="221"/>
      <c r="W32" s="221"/>
      <c r="X32" s="221"/>
      <c r="Y32" s="221"/>
      <c r="Z32" s="221"/>
      <c r="AA32" s="522"/>
      <c r="AB32" s="523"/>
      <c r="AC32" s="524"/>
      <c r="AD32" s="522"/>
      <c r="AE32" s="523"/>
      <c r="AF32" s="524"/>
      <c r="AG32" s="529"/>
      <c r="AH32" s="529"/>
      <c r="AI32" s="529"/>
      <c r="AJ32" s="529"/>
      <c r="AK32" s="529"/>
      <c r="AL32" s="529"/>
      <c r="AM32" s="530"/>
    </row>
    <row r="33" spans="1:39" s="222" customFormat="1" ht="10.199999999999999" x14ac:dyDescent="0.2">
      <c r="A33" s="528"/>
      <c r="B33" s="528"/>
      <c r="C33" s="528"/>
      <c r="D33" s="528"/>
      <c r="E33" s="528"/>
      <c r="F33" s="528"/>
      <c r="G33" s="528"/>
      <c r="H33" s="528"/>
      <c r="I33" s="528"/>
      <c r="J33" s="528"/>
      <c r="L33" s="221"/>
      <c r="M33" s="221"/>
      <c r="N33" s="221"/>
      <c r="O33" s="221"/>
      <c r="P33" s="221"/>
      <c r="Q33" s="221"/>
      <c r="R33" s="221"/>
      <c r="S33" s="221"/>
      <c r="T33" s="221"/>
      <c r="U33" s="221"/>
      <c r="V33" s="221"/>
      <c r="W33" s="221"/>
      <c r="X33" s="221"/>
      <c r="Y33" s="221"/>
      <c r="Z33" s="221"/>
      <c r="AA33" s="522"/>
      <c r="AB33" s="523"/>
      <c r="AC33" s="524"/>
      <c r="AD33" s="522"/>
      <c r="AE33" s="523"/>
      <c r="AF33" s="524"/>
      <c r="AG33" s="529"/>
      <c r="AH33" s="529"/>
      <c r="AI33" s="529"/>
      <c r="AJ33" s="529"/>
      <c r="AK33" s="529"/>
      <c r="AL33" s="529"/>
      <c r="AM33" s="530"/>
    </row>
    <row r="34" spans="1:39" s="222" customFormat="1" ht="10.199999999999999" x14ac:dyDescent="0.2">
      <c r="A34" s="528"/>
      <c r="B34" s="528"/>
      <c r="C34" s="528"/>
      <c r="D34" s="528"/>
      <c r="E34" s="528"/>
      <c r="F34" s="528"/>
      <c r="G34" s="528"/>
      <c r="H34" s="528"/>
      <c r="I34" s="528"/>
      <c r="J34" s="528"/>
      <c r="L34" s="221"/>
      <c r="M34" s="221"/>
      <c r="N34" s="221"/>
      <c r="O34" s="221"/>
      <c r="P34" s="221"/>
      <c r="Q34" s="221"/>
      <c r="R34" s="221"/>
      <c r="S34" s="221"/>
      <c r="T34" s="221"/>
      <c r="U34" s="221"/>
      <c r="V34" s="221"/>
      <c r="W34" s="221"/>
      <c r="X34" s="221"/>
      <c r="Y34" s="221"/>
      <c r="Z34" s="221"/>
      <c r="AA34" s="522"/>
      <c r="AB34" s="523"/>
      <c r="AC34" s="524"/>
      <c r="AD34" s="522"/>
      <c r="AE34" s="523"/>
      <c r="AF34" s="524"/>
      <c r="AG34" s="529"/>
      <c r="AH34" s="529"/>
      <c r="AI34" s="529"/>
      <c r="AJ34" s="529"/>
      <c r="AK34" s="529"/>
      <c r="AL34" s="529"/>
      <c r="AM34" s="530"/>
    </row>
    <row r="35" spans="1:39" s="222" customFormat="1" ht="10.199999999999999" x14ac:dyDescent="0.2">
      <c r="A35" s="528"/>
      <c r="B35" s="528"/>
      <c r="C35" s="528"/>
      <c r="D35" s="528"/>
      <c r="E35" s="528"/>
      <c r="F35" s="528"/>
      <c r="G35" s="528"/>
      <c r="H35" s="528"/>
      <c r="I35" s="528"/>
      <c r="J35" s="528"/>
      <c r="L35" s="221"/>
      <c r="M35" s="221"/>
      <c r="N35" s="221"/>
      <c r="O35" s="221"/>
      <c r="P35" s="221"/>
      <c r="Q35" s="221"/>
      <c r="R35" s="221"/>
      <c r="S35" s="221"/>
      <c r="T35" s="221"/>
      <c r="U35" s="221"/>
      <c r="V35" s="221"/>
      <c r="W35" s="221"/>
      <c r="X35" s="221"/>
      <c r="Y35" s="221"/>
      <c r="Z35" s="221"/>
      <c r="AA35" s="522"/>
      <c r="AB35" s="523"/>
      <c r="AC35" s="524"/>
      <c r="AD35" s="522"/>
      <c r="AE35" s="523"/>
      <c r="AF35" s="524"/>
      <c r="AG35" s="529"/>
      <c r="AH35" s="529"/>
      <c r="AI35" s="529"/>
      <c r="AJ35" s="529"/>
      <c r="AK35" s="529"/>
      <c r="AL35" s="529"/>
      <c r="AM35" s="530"/>
    </row>
    <row r="36" spans="1:39" s="222" customFormat="1" ht="10.199999999999999" x14ac:dyDescent="0.2">
      <c r="A36" s="528"/>
      <c r="B36" s="528"/>
      <c r="C36" s="528"/>
      <c r="D36" s="528"/>
      <c r="E36" s="528"/>
      <c r="F36" s="528"/>
      <c r="G36" s="528"/>
      <c r="H36" s="528"/>
      <c r="I36" s="528"/>
      <c r="J36" s="528"/>
      <c r="L36" s="221"/>
      <c r="M36" s="221"/>
      <c r="N36" s="221"/>
      <c r="O36" s="221"/>
      <c r="P36" s="221"/>
      <c r="Q36" s="221"/>
      <c r="R36" s="221"/>
      <c r="S36" s="221"/>
      <c r="T36" s="221"/>
      <c r="U36" s="221"/>
      <c r="V36" s="221"/>
      <c r="W36" s="221"/>
      <c r="X36" s="221"/>
      <c r="Y36" s="221"/>
      <c r="Z36" s="221"/>
      <c r="AA36" s="522"/>
      <c r="AB36" s="523"/>
      <c r="AC36" s="524"/>
      <c r="AD36" s="522"/>
      <c r="AE36" s="523"/>
      <c r="AF36" s="524"/>
      <c r="AG36" s="529"/>
      <c r="AH36" s="529"/>
      <c r="AI36" s="529"/>
      <c r="AJ36" s="529"/>
      <c r="AK36" s="529"/>
      <c r="AL36" s="529"/>
      <c r="AM36" s="530"/>
    </row>
    <row r="37" spans="1:39" s="222" customFormat="1" ht="10.199999999999999" x14ac:dyDescent="0.2">
      <c r="A37" s="528"/>
      <c r="B37" s="528"/>
      <c r="C37" s="528"/>
      <c r="D37" s="528"/>
      <c r="E37" s="528"/>
      <c r="F37" s="528"/>
      <c r="G37" s="528"/>
      <c r="H37" s="528"/>
      <c r="I37" s="528"/>
      <c r="J37" s="528"/>
      <c r="L37" s="221"/>
      <c r="M37" s="221"/>
      <c r="N37" s="221"/>
      <c r="O37" s="221"/>
      <c r="P37" s="221"/>
      <c r="Q37" s="221"/>
      <c r="R37" s="221"/>
      <c r="S37" s="221"/>
      <c r="T37" s="221"/>
      <c r="U37" s="221"/>
      <c r="V37" s="221"/>
      <c r="W37" s="221"/>
      <c r="X37" s="221"/>
      <c r="Y37" s="221"/>
      <c r="Z37" s="221"/>
      <c r="AA37" s="522"/>
      <c r="AB37" s="523"/>
      <c r="AC37" s="524"/>
      <c r="AD37" s="522"/>
      <c r="AE37" s="523"/>
      <c r="AF37" s="524"/>
      <c r="AG37" s="529"/>
      <c r="AH37" s="529"/>
      <c r="AI37" s="529"/>
      <c r="AJ37" s="529"/>
      <c r="AK37" s="529"/>
      <c r="AL37" s="529"/>
      <c r="AM37" s="530"/>
    </row>
    <row r="38" spans="1:39" s="222" customFormat="1" ht="10.199999999999999" x14ac:dyDescent="0.2">
      <c r="A38" s="528"/>
      <c r="B38" s="528"/>
      <c r="C38" s="528"/>
      <c r="D38" s="528"/>
      <c r="E38" s="528"/>
      <c r="F38" s="528"/>
      <c r="G38" s="528"/>
      <c r="H38" s="528"/>
      <c r="I38" s="528"/>
      <c r="J38" s="528"/>
      <c r="L38" s="221"/>
      <c r="M38" s="221"/>
      <c r="N38" s="221"/>
      <c r="O38" s="221"/>
      <c r="P38" s="221"/>
      <c r="Q38" s="221"/>
      <c r="R38" s="221"/>
      <c r="S38" s="221"/>
      <c r="T38" s="221"/>
      <c r="U38" s="221"/>
      <c r="V38" s="221"/>
      <c r="W38" s="221"/>
      <c r="X38" s="221"/>
      <c r="Y38" s="221"/>
      <c r="Z38" s="221"/>
      <c r="AA38" s="522"/>
      <c r="AB38" s="523"/>
      <c r="AC38" s="524"/>
      <c r="AD38" s="522"/>
      <c r="AE38" s="523"/>
      <c r="AF38" s="524"/>
      <c r="AG38" s="529"/>
      <c r="AH38" s="529"/>
      <c r="AI38" s="529"/>
      <c r="AJ38" s="529"/>
      <c r="AK38" s="529"/>
      <c r="AL38" s="529"/>
      <c r="AM38" s="530"/>
    </row>
    <row r="39" spans="1:39" s="222" customFormat="1" ht="10.199999999999999" x14ac:dyDescent="0.2">
      <c r="A39" s="528"/>
      <c r="B39" s="528"/>
      <c r="C39" s="528"/>
      <c r="D39" s="528"/>
      <c r="E39" s="528"/>
      <c r="F39" s="528"/>
      <c r="G39" s="528"/>
      <c r="H39" s="528"/>
      <c r="I39" s="528"/>
      <c r="J39" s="528"/>
      <c r="L39" s="221"/>
      <c r="M39" s="221"/>
      <c r="N39" s="221"/>
      <c r="O39" s="221"/>
      <c r="P39" s="221"/>
      <c r="Q39" s="221"/>
      <c r="R39" s="221"/>
      <c r="S39" s="221"/>
      <c r="T39" s="221"/>
      <c r="U39" s="221"/>
      <c r="V39" s="221"/>
      <c r="W39" s="221"/>
      <c r="X39" s="221"/>
      <c r="Y39" s="221"/>
      <c r="Z39" s="221"/>
      <c r="AA39" s="522"/>
      <c r="AB39" s="523"/>
      <c r="AC39" s="524"/>
      <c r="AD39" s="522"/>
      <c r="AE39" s="523"/>
      <c r="AF39" s="524"/>
      <c r="AG39" s="529"/>
      <c r="AH39" s="529"/>
      <c r="AI39" s="529"/>
      <c r="AJ39" s="529"/>
      <c r="AK39" s="529"/>
      <c r="AL39" s="529"/>
      <c r="AM39" s="530"/>
    </row>
    <row r="40" spans="1:39" s="222" customFormat="1" ht="10.199999999999999" x14ac:dyDescent="0.2">
      <c r="A40" s="528"/>
      <c r="B40" s="528"/>
      <c r="C40" s="528"/>
      <c r="D40" s="528"/>
      <c r="E40" s="528"/>
      <c r="F40" s="528"/>
      <c r="G40" s="528"/>
      <c r="H40" s="528"/>
      <c r="I40" s="528"/>
      <c r="J40" s="528"/>
      <c r="L40" s="221"/>
      <c r="M40" s="221"/>
      <c r="N40" s="221"/>
      <c r="O40" s="221"/>
      <c r="P40" s="221"/>
      <c r="Q40" s="221"/>
      <c r="R40" s="221"/>
      <c r="S40" s="221"/>
      <c r="T40" s="221"/>
      <c r="U40" s="221"/>
      <c r="V40" s="221"/>
      <c r="W40" s="221"/>
      <c r="X40" s="221"/>
      <c r="Y40" s="221"/>
      <c r="Z40" s="221"/>
      <c r="AA40" s="522"/>
      <c r="AB40" s="523"/>
      <c r="AC40" s="524"/>
      <c r="AD40" s="522"/>
      <c r="AE40" s="523"/>
      <c r="AF40" s="524"/>
      <c r="AG40" s="529"/>
      <c r="AH40" s="529"/>
      <c r="AI40" s="529"/>
      <c r="AJ40" s="529"/>
      <c r="AK40" s="529"/>
      <c r="AL40" s="529"/>
      <c r="AM40" s="530"/>
    </row>
    <row r="41" spans="1:39" s="222" customFormat="1" ht="10.199999999999999" x14ac:dyDescent="0.2">
      <c r="A41" s="528"/>
      <c r="B41" s="528"/>
      <c r="C41" s="528"/>
      <c r="D41" s="528"/>
      <c r="E41" s="528"/>
      <c r="F41" s="528"/>
      <c r="G41" s="528"/>
      <c r="H41" s="528"/>
      <c r="I41" s="528"/>
      <c r="J41" s="528"/>
      <c r="L41" s="221"/>
      <c r="M41" s="221"/>
      <c r="N41" s="221"/>
      <c r="O41" s="221"/>
      <c r="P41" s="221"/>
      <c r="Q41" s="221"/>
      <c r="R41" s="221"/>
      <c r="S41" s="221"/>
      <c r="T41" s="221"/>
      <c r="U41" s="221"/>
      <c r="V41" s="221"/>
      <c r="W41" s="221"/>
      <c r="X41" s="221"/>
      <c r="Y41" s="221"/>
      <c r="Z41" s="221"/>
      <c r="AA41" s="522"/>
      <c r="AB41" s="523"/>
      <c r="AC41" s="524"/>
      <c r="AD41" s="522"/>
      <c r="AE41" s="523"/>
      <c r="AF41" s="524"/>
      <c r="AG41" s="529"/>
      <c r="AH41" s="529"/>
      <c r="AI41" s="529"/>
      <c r="AJ41" s="529"/>
      <c r="AK41" s="529"/>
      <c r="AL41" s="529"/>
      <c r="AM41" s="530"/>
    </row>
    <row r="42" spans="1:39" s="222" customFormat="1" ht="10.199999999999999" x14ac:dyDescent="0.2">
      <c r="A42" s="528"/>
      <c r="B42" s="528"/>
      <c r="C42" s="528"/>
      <c r="D42" s="528"/>
      <c r="E42" s="528"/>
      <c r="F42" s="528"/>
      <c r="G42" s="528"/>
      <c r="H42" s="528"/>
      <c r="I42" s="528"/>
      <c r="J42" s="528"/>
      <c r="L42" s="221"/>
      <c r="M42" s="221"/>
      <c r="N42" s="221"/>
      <c r="O42" s="221"/>
      <c r="P42" s="221"/>
      <c r="Q42" s="221"/>
      <c r="R42" s="221"/>
      <c r="S42" s="221"/>
      <c r="T42" s="221"/>
      <c r="U42" s="221"/>
      <c r="V42" s="221"/>
      <c r="W42" s="221"/>
      <c r="X42" s="221"/>
      <c r="Y42" s="221"/>
      <c r="Z42" s="221"/>
      <c r="AA42" s="522"/>
      <c r="AB42" s="523"/>
      <c r="AC42" s="524"/>
      <c r="AD42" s="522"/>
      <c r="AE42" s="523"/>
      <c r="AF42" s="524"/>
      <c r="AG42" s="529"/>
      <c r="AH42" s="529"/>
      <c r="AI42" s="529"/>
      <c r="AJ42" s="529"/>
      <c r="AK42" s="529"/>
      <c r="AL42" s="529"/>
      <c r="AM42" s="530"/>
    </row>
    <row r="43" spans="1:39" s="222" customFormat="1" ht="10.199999999999999" x14ac:dyDescent="0.2">
      <c r="A43" s="528"/>
      <c r="B43" s="528"/>
      <c r="C43" s="528"/>
      <c r="D43" s="528"/>
      <c r="E43" s="528"/>
      <c r="F43" s="528"/>
      <c r="G43" s="528"/>
      <c r="H43" s="528"/>
      <c r="I43" s="528"/>
      <c r="J43" s="528"/>
      <c r="L43" s="221"/>
      <c r="M43" s="221"/>
      <c r="N43" s="221"/>
      <c r="O43" s="221"/>
      <c r="P43" s="221"/>
      <c r="Q43" s="221"/>
      <c r="R43" s="221"/>
      <c r="S43" s="221"/>
      <c r="T43" s="221"/>
      <c r="U43" s="221"/>
      <c r="V43" s="221"/>
      <c r="W43" s="221"/>
      <c r="X43" s="221"/>
      <c r="Y43" s="221"/>
      <c r="Z43" s="221"/>
      <c r="AA43" s="522"/>
      <c r="AB43" s="523"/>
      <c r="AC43" s="524"/>
      <c r="AD43" s="522"/>
      <c r="AE43" s="523"/>
      <c r="AF43" s="524"/>
      <c r="AG43" s="529"/>
      <c r="AH43" s="529"/>
      <c r="AI43" s="529"/>
      <c r="AJ43" s="529"/>
      <c r="AK43" s="529"/>
      <c r="AL43" s="529"/>
      <c r="AM43" s="530"/>
    </row>
    <row r="44" spans="1:39" s="222" customFormat="1" ht="10.199999999999999" x14ac:dyDescent="0.2">
      <c r="A44" s="528"/>
      <c r="B44" s="528"/>
      <c r="C44" s="528"/>
      <c r="D44" s="528"/>
      <c r="E44" s="528"/>
      <c r="F44" s="528"/>
      <c r="G44" s="528"/>
      <c r="H44" s="528"/>
      <c r="I44" s="528"/>
      <c r="J44" s="528"/>
      <c r="L44" s="221"/>
      <c r="M44" s="221"/>
      <c r="N44" s="221"/>
      <c r="O44" s="221"/>
      <c r="P44" s="221"/>
      <c r="Q44" s="221"/>
      <c r="R44" s="221"/>
      <c r="S44" s="221"/>
      <c r="T44" s="221"/>
      <c r="U44" s="221"/>
      <c r="V44" s="221"/>
      <c r="W44" s="221"/>
      <c r="X44" s="221"/>
      <c r="Y44" s="221"/>
      <c r="Z44" s="221"/>
      <c r="AA44" s="522"/>
      <c r="AB44" s="523"/>
      <c r="AC44" s="524"/>
      <c r="AD44" s="522"/>
      <c r="AE44" s="523"/>
      <c r="AF44" s="524"/>
      <c r="AG44" s="529"/>
      <c r="AH44" s="529"/>
      <c r="AI44" s="529"/>
      <c r="AJ44" s="529"/>
      <c r="AK44" s="529"/>
      <c r="AL44" s="529"/>
      <c r="AM44" s="530"/>
    </row>
    <row r="45" spans="1:39" s="222" customFormat="1" ht="10.199999999999999" x14ac:dyDescent="0.2">
      <c r="A45" s="528"/>
      <c r="B45" s="528"/>
      <c r="C45" s="528"/>
      <c r="D45" s="528"/>
      <c r="E45" s="528"/>
      <c r="F45" s="528"/>
      <c r="G45" s="528"/>
      <c r="H45" s="528"/>
      <c r="I45" s="528"/>
      <c r="J45" s="528"/>
      <c r="L45" s="221"/>
      <c r="M45" s="221"/>
      <c r="N45" s="221"/>
      <c r="O45" s="221"/>
      <c r="P45" s="221"/>
      <c r="Q45" s="221"/>
      <c r="R45" s="221"/>
      <c r="S45" s="221"/>
      <c r="T45" s="221"/>
      <c r="U45" s="221"/>
      <c r="V45" s="221"/>
      <c r="W45" s="221"/>
      <c r="X45" s="221"/>
      <c r="Y45" s="221"/>
      <c r="Z45" s="221"/>
      <c r="AA45" s="522"/>
      <c r="AB45" s="523"/>
      <c r="AC45" s="524"/>
      <c r="AD45" s="522"/>
      <c r="AE45" s="523"/>
      <c r="AF45" s="524"/>
      <c r="AG45" s="529"/>
      <c r="AH45" s="529"/>
      <c r="AI45" s="529"/>
      <c r="AJ45" s="529"/>
      <c r="AK45" s="529"/>
      <c r="AL45" s="529"/>
      <c r="AM45" s="530"/>
    </row>
    <row r="46" spans="1:39" s="222" customFormat="1" ht="10.199999999999999" x14ac:dyDescent="0.2">
      <c r="A46" s="528"/>
      <c r="B46" s="528"/>
      <c r="C46" s="528"/>
      <c r="D46" s="528"/>
      <c r="E46" s="528"/>
      <c r="F46" s="528"/>
      <c r="G46" s="528"/>
      <c r="H46" s="528"/>
      <c r="I46" s="528"/>
      <c r="J46" s="528"/>
      <c r="L46" s="221"/>
      <c r="M46" s="221"/>
      <c r="N46" s="221"/>
      <c r="O46" s="221"/>
      <c r="P46" s="221"/>
      <c r="Q46" s="221"/>
      <c r="R46" s="221"/>
      <c r="S46" s="221"/>
      <c r="T46" s="221"/>
      <c r="U46" s="221"/>
      <c r="V46" s="221"/>
      <c r="W46" s="221"/>
      <c r="X46" s="221"/>
      <c r="Y46" s="221"/>
      <c r="Z46" s="221"/>
      <c r="AA46" s="522"/>
      <c r="AB46" s="523"/>
      <c r="AC46" s="524"/>
      <c r="AD46" s="522"/>
      <c r="AE46" s="523"/>
      <c r="AF46" s="524"/>
      <c r="AG46" s="529"/>
      <c r="AH46" s="529"/>
      <c r="AI46" s="529"/>
      <c r="AJ46" s="529"/>
      <c r="AK46" s="529"/>
      <c r="AL46" s="529"/>
      <c r="AM46" s="530"/>
    </row>
    <row r="47" spans="1:39" s="222" customFormat="1" ht="10.199999999999999" x14ac:dyDescent="0.2">
      <c r="A47" s="528"/>
      <c r="B47" s="528"/>
      <c r="C47" s="528"/>
      <c r="D47" s="528"/>
      <c r="E47" s="528"/>
      <c r="F47" s="528"/>
      <c r="G47" s="528"/>
      <c r="H47" s="528"/>
      <c r="I47" s="528"/>
      <c r="J47" s="528"/>
      <c r="L47" s="221"/>
      <c r="M47" s="221"/>
      <c r="N47" s="221"/>
      <c r="O47" s="221"/>
      <c r="P47" s="221"/>
      <c r="Q47" s="221"/>
      <c r="R47" s="221"/>
      <c r="S47" s="221"/>
      <c r="T47" s="221"/>
      <c r="U47" s="221"/>
      <c r="V47" s="221"/>
      <c r="W47" s="221"/>
      <c r="X47" s="221"/>
      <c r="Y47" s="221"/>
      <c r="Z47" s="221"/>
      <c r="AA47" s="522"/>
      <c r="AB47" s="523"/>
      <c r="AC47" s="524"/>
      <c r="AD47" s="522"/>
      <c r="AE47" s="523"/>
      <c r="AF47" s="524"/>
      <c r="AG47" s="529"/>
      <c r="AH47" s="529"/>
      <c r="AI47" s="529"/>
      <c r="AJ47" s="529"/>
      <c r="AK47" s="529"/>
      <c r="AL47" s="529"/>
      <c r="AM47" s="530"/>
    </row>
    <row r="48" spans="1:39" s="222" customFormat="1" ht="10.199999999999999" x14ac:dyDescent="0.2">
      <c r="A48" s="528"/>
      <c r="B48" s="528"/>
      <c r="C48" s="528"/>
      <c r="D48" s="528"/>
      <c r="E48" s="528"/>
      <c r="F48" s="528"/>
      <c r="G48" s="528"/>
      <c r="H48" s="528"/>
      <c r="I48" s="528"/>
      <c r="J48" s="528"/>
      <c r="L48" s="221"/>
      <c r="M48" s="221"/>
      <c r="N48" s="221"/>
      <c r="O48" s="221"/>
      <c r="P48" s="221"/>
      <c r="Q48" s="221"/>
      <c r="R48" s="221"/>
      <c r="S48" s="221"/>
      <c r="T48" s="221"/>
      <c r="U48" s="221"/>
      <c r="V48" s="221"/>
      <c r="W48" s="221"/>
      <c r="X48" s="221"/>
      <c r="Y48" s="221"/>
      <c r="Z48" s="221"/>
      <c r="AA48" s="522"/>
      <c r="AB48" s="523"/>
      <c r="AC48" s="524"/>
      <c r="AD48" s="522"/>
      <c r="AE48" s="523"/>
      <c r="AF48" s="524"/>
      <c r="AG48" s="529"/>
      <c r="AH48" s="529"/>
      <c r="AI48" s="529"/>
      <c r="AJ48" s="529"/>
      <c r="AK48" s="529"/>
      <c r="AL48" s="529"/>
      <c r="AM48" s="530"/>
    </row>
    <row r="49" spans="1:39" s="222" customFormat="1" ht="10.199999999999999" x14ac:dyDescent="0.2">
      <c r="A49" s="528"/>
      <c r="B49" s="528"/>
      <c r="C49" s="528"/>
      <c r="D49" s="528"/>
      <c r="E49" s="528"/>
      <c r="F49" s="528"/>
      <c r="G49" s="528"/>
      <c r="H49" s="528"/>
      <c r="I49" s="528"/>
      <c r="J49" s="528"/>
      <c r="L49" s="221"/>
      <c r="M49" s="221"/>
      <c r="N49" s="221"/>
      <c r="O49" s="221"/>
      <c r="P49" s="221"/>
      <c r="Q49" s="221"/>
      <c r="R49" s="221"/>
      <c r="S49" s="221"/>
      <c r="T49" s="221"/>
      <c r="U49" s="221"/>
      <c r="V49" s="221"/>
      <c r="W49" s="221"/>
      <c r="X49" s="221"/>
      <c r="Y49" s="221"/>
      <c r="Z49" s="221"/>
      <c r="AA49" s="522"/>
      <c r="AB49" s="523"/>
      <c r="AC49" s="524"/>
      <c r="AD49" s="522"/>
      <c r="AE49" s="523"/>
      <c r="AF49" s="524"/>
      <c r="AG49" s="529"/>
      <c r="AH49" s="529"/>
      <c r="AI49" s="529"/>
      <c r="AJ49" s="529"/>
      <c r="AK49" s="529"/>
      <c r="AL49" s="529"/>
      <c r="AM49" s="530"/>
    </row>
    <row r="50" spans="1:39" s="222" customFormat="1" ht="10.199999999999999" x14ac:dyDescent="0.2">
      <c r="A50" s="528"/>
      <c r="B50" s="528"/>
      <c r="C50" s="528"/>
      <c r="D50" s="528"/>
      <c r="E50" s="528"/>
      <c r="F50" s="528"/>
      <c r="G50" s="528"/>
      <c r="H50" s="528"/>
      <c r="I50" s="528"/>
      <c r="J50" s="528"/>
      <c r="L50" s="221"/>
      <c r="M50" s="221"/>
      <c r="N50" s="221"/>
      <c r="O50" s="221"/>
      <c r="P50" s="221"/>
      <c r="Q50" s="221"/>
      <c r="R50" s="221"/>
      <c r="S50" s="221"/>
      <c r="T50" s="221"/>
      <c r="U50" s="221"/>
      <c r="V50" s="221"/>
      <c r="W50" s="221"/>
      <c r="X50" s="221"/>
      <c r="Y50" s="221"/>
      <c r="Z50" s="221"/>
      <c r="AA50" s="522"/>
      <c r="AB50" s="523"/>
      <c r="AC50" s="524"/>
      <c r="AD50" s="522"/>
      <c r="AE50" s="523"/>
      <c r="AF50" s="524"/>
      <c r="AG50" s="529"/>
      <c r="AH50" s="529"/>
      <c r="AI50" s="529"/>
      <c r="AJ50" s="529"/>
      <c r="AK50" s="529"/>
      <c r="AL50" s="529"/>
      <c r="AM50" s="530"/>
    </row>
    <row r="51" spans="1:39" s="222" customFormat="1" ht="10.199999999999999" x14ac:dyDescent="0.2">
      <c r="A51" s="528"/>
      <c r="B51" s="528"/>
      <c r="C51" s="528"/>
      <c r="D51" s="528"/>
      <c r="E51" s="528"/>
      <c r="F51" s="528"/>
      <c r="G51" s="528"/>
      <c r="H51" s="528"/>
      <c r="I51" s="528"/>
      <c r="J51" s="528"/>
      <c r="L51" s="221"/>
      <c r="M51" s="221"/>
      <c r="N51" s="221"/>
      <c r="O51" s="221"/>
      <c r="P51" s="221"/>
      <c r="Q51" s="221"/>
      <c r="R51" s="221"/>
      <c r="S51" s="221"/>
      <c r="T51" s="221"/>
      <c r="U51" s="221"/>
      <c r="V51" s="221"/>
      <c r="W51" s="221"/>
      <c r="X51" s="221"/>
      <c r="Y51" s="221"/>
      <c r="Z51" s="221"/>
      <c r="AA51" s="522"/>
      <c r="AB51" s="523"/>
      <c r="AC51" s="524"/>
      <c r="AD51" s="522"/>
      <c r="AE51" s="523"/>
      <c r="AF51" s="524"/>
      <c r="AG51" s="529"/>
      <c r="AH51" s="529"/>
      <c r="AI51" s="529"/>
      <c r="AJ51" s="529"/>
      <c r="AK51" s="529"/>
      <c r="AL51" s="529"/>
      <c r="AM51" s="530"/>
    </row>
    <row r="52" spans="1:39" s="222" customFormat="1" ht="10.199999999999999" x14ac:dyDescent="0.2">
      <c r="A52" s="528"/>
      <c r="B52" s="528"/>
      <c r="C52" s="528"/>
      <c r="D52" s="528"/>
      <c r="E52" s="528"/>
      <c r="F52" s="528"/>
      <c r="G52" s="528"/>
      <c r="H52" s="528"/>
      <c r="I52" s="528"/>
      <c r="J52" s="528"/>
      <c r="L52" s="221"/>
      <c r="M52" s="221"/>
      <c r="N52" s="221"/>
      <c r="O52" s="221"/>
      <c r="P52" s="221"/>
      <c r="Q52" s="221"/>
      <c r="R52" s="221"/>
      <c r="S52" s="221"/>
      <c r="T52" s="221"/>
      <c r="U52" s="221"/>
      <c r="V52" s="221"/>
      <c r="W52" s="221"/>
      <c r="X52" s="221"/>
      <c r="Y52" s="221"/>
      <c r="Z52" s="221"/>
      <c r="AA52" s="522"/>
      <c r="AB52" s="523"/>
      <c r="AC52" s="524"/>
      <c r="AD52" s="522"/>
      <c r="AE52" s="523"/>
      <c r="AF52" s="524"/>
      <c r="AG52" s="529"/>
      <c r="AH52" s="529"/>
      <c r="AI52" s="529"/>
      <c r="AJ52" s="529"/>
      <c r="AK52" s="529"/>
      <c r="AL52" s="529"/>
      <c r="AM52" s="530"/>
    </row>
    <row r="53" spans="1:39" s="222" customFormat="1" ht="10.199999999999999" x14ac:dyDescent="0.2">
      <c r="A53" s="528"/>
      <c r="B53" s="528"/>
      <c r="C53" s="528"/>
      <c r="D53" s="528"/>
      <c r="E53" s="528"/>
      <c r="F53" s="528"/>
      <c r="G53" s="528"/>
      <c r="H53" s="528"/>
      <c r="I53" s="528"/>
      <c r="J53" s="528"/>
      <c r="L53" s="221"/>
      <c r="M53" s="221"/>
      <c r="N53" s="221"/>
      <c r="O53" s="221"/>
      <c r="P53" s="221"/>
      <c r="Q53" s="221"/>
      <c r="R53" s="221"/>
      <c r="S53" s="221"/>
      <c r="T53" s="221"/>
      <c r="U53" s="221"/>
      <c r="V53" s="221"/>
      <c r="W53" s="221"/>
      <c r="X53" s="221"/>
      <c r="Y53" s="221"/>
      <c r="Z53" s="221"/>
      <c r="AA53" s="522"/>
      <c r="AB53" s="523"/>
      <c r="AC53" s="524"/>
      <c r="AD53" s="522"/>
      <c r="AE53" s="523"/>
      <c r="AF53" s="524"/>
      <c r="AG53" s="529"/>
      <c r="AH53" s="529"/>
      <c r="AI53" s="529"/>
      <c r="AJ53" s="529"/>
      <c r="AK53" s="529"/>
      <c r="AL53" s="529"/>
      <c r="AM53" s="530"/>
    </row>
    <row r="54" spans="1:39" s="222" customFormat="1" ht="10.199999999999999" x14ac:dyDescent="0.2">
      <c r="A54" s="528"/>
      <c r="B54" s="528"/>
      <c r="C54" s="528"/>
      <c r="D54" s="528"/>
      <c r="E54" s="528"/>
      <c r="F54" s="528"/>
      <c r="G54" s="528"/>
      <c r="H54" s="528"/>
      <c r="I54" s="528"/>
      <c r="J54" s="528"/>
      <c r="L54" s="221"/>
      <c r="M54" s="221"/>
      <c r="N54" s="221"/>
      <c r="O54" s="221"/>
      <c r="P54" s="221"/>
      <c r="Q54" s="221"/>
      <c r="R54" s="221"/>
      <c r="S54" s="221"/>
      <c r="T54" s="221"/>
      <c r="U54" s="221"/>
      <c r="V54" s="221"/>
      <c r="W54" s="221"/>
      <c r="X54" s="221"/>
      <c r="Y54" s="221"/>
      <c r="Z54" s="221"/>
      <c r="AA54" s="522"/>
      <c r="AB54" s="523"/>
      <c r="AC54" s="524"/>
      <c r="AD54" s="522"/>
      <c r="AE54" s="523"/>
      <c r="AF54" s="524"/>
      <c r="AG54" s="529"/>
      <c r="AH54" s="529"/>
      <c r="AI54" s="529"/>
      <c r="AJ54" s="529"/>
      <c r="AK54" s="529"/>
      <c r="AL54" s="529"/>
      <c r="AM54" s="530"/>
    </row>
    <row r="55" spans="1:39" s="222" customFormat="1" ht="10.199999999999999" x14ac:dyDescent="0.2">
      <c r="A55" s="528"/>
      <c r="B55" s="528"/>
      <c r="C55" s="528"/>
      <c r="D55" s="528"/>
      <c r="E55" s="528"/>
      <c r="F55" s="528"/>
      <c r="G55" s="528"/>
      <c r="H55" s="528"/>
      <c r="I55" s="528"/>
      <c r="J55" s="528"/>
      <c r="L55" s="221"/>
      <c r="M55" s="221"/>
      <c r="N55" s="221"/>
      <c r="O55" s="221"/>
      <c r="P55" s="221"/>
      <c r="Q55" s="221"/>
      <c r="R55" s="221"/>
      <c r="S55" s="221"/>
      <c r="T55" s="221"/>
      <c r="U55" s="221"/>
      <c r="V55" s="221"/>
      <c r="W55" s="221"/>
      <c r="X55" s="221"/>
      <c r="Y55" s="221"/>
      <c r="Z55" s="221"/>
      <c r="AA55" s="522"/>
      <c r="AB55" s="523"/>
      <c r="AC55" s="524"/>
      <c r="AD55" s="522"/>
      <c r="AE55" s="523"/>
      <c r="AF55" s="524"/>
      <c r="AG55" s="529"/>
      <c r="AH55" s="529"/>
      <c r="AI55" s="529"/>
      <c r="AJ55" s="529"/>
      <c r="AK55" s="529"/>
      <c r="AL55" s="529"/>
      <c r="AM55" s="530"/>
    </row>
    <row r="56" spans="1:39" s="222" customFormat="1" ht="10.199999999999999" x14ac:dyDescent="0.2">
      <c r="A56" s="528"/>
      <c r="B56" s="528"/>
      <c r="C56" s="528"/>
      <c r="D56" s="528"/>
      <c r="E56" s="528"/>
      <c r="F56" s="528"/>
      <c r="G56" s="528"/>
      <c r="H56" s="528"/>
      <c r="I56" s="528"/>
      <c r="J56" s="528"/>
      <c r="L56" s="221"/>
      <c r="M56" s="221"/>
      <c r="N56" s="221"/>
      <c r="O56" s="221"/>
      <c r="P56" s="221"/>
      <c r="Q56" s="221"/>
      <c r="R56" s="221"/>
      <c r="S56" s="221"/>
      <c r="T56" s="221"/>
      <c r="U56" s="221"/>
      <c r="V56" s="221"/>
      <c r="W56" s="221"/>
      <c r="X56" s="221"/>
      <c r="Y56" s="221"/>
      <c r="Z56" s="221"/>
      <c r="AA56" s="522"/>
      <c r="AB56" s="523"/>
      <c r="AC56" s="524"/>
      <c r="AD56" s="522"/>
      <c r="AE56" s="523"/>
      <c r="AF56" s="524"/>
      <c r="AG56" s="529"/>
      <c r="AH56" s="529"/>
      <c r="AI56" s="529"/>
      <c r="AJ56" s="529"/>
      <c r="AK56" s="529"/>
      <c r="AL56" s="529"/>
      <c r="AM56" s="530"/>
    </row>
    <row r="57" spans="1:39" s="222" customFormat="1" ht="10.199999999999999" x14ac:dyDescent="0.2">
      <c r="A57" s="528"/>
      <c r="B57" s="528"/>
      <c r="C57" s="528"/>
      <c r="D57" s="528"/>
      <c r="E57" s="528"/>
      <c r="F57" s="528"/>
      <c r="G57" s="528"/>
      <c r="H57" s="528"/>
      <c r="I57" s="528"/>
      <c r="J57" s="528"/>
      <c r="L57" s="221"/>
      <c r="M57" s="221"/>
      <c r="N57" s="221"/>
      <c r="O57" s="221"/>
      <c r="P57" s="221"/>
      <c r="Q57" s="221"/>
      <c r="R57" s="221"/>
      <c r="S57" s="221"/>
      <c r="T57" s="221"/>
      <c r="U57" s="221"/>
      <c r="V57" s="221"/>
      <c r="W57" s="221"/>
      <c r="X57" s="221"/>
      <c r="Y57" s="221"/>
      <c r="Z57" s="221"/>
      <c r="AA57" s="522"/>
      <c r="AB57" s="523"/>
      <c r="AC57" s="524"/>
      <c r="AD57" s="522"/>
      <c r="AE57" s="523"/>
      <c r="AF57" s="524"/>
      <c r="AG57" s="529"/>
      <c r="AH57" s="529"/>
      <c r="AI57" s="529"/>
      <c r="AJ57" s="529"/>
      <c r="AK57" s="529"/>
      <c r="AL57" s="529"/>
      <c r="AM57" s="530"/>
    </row>
    <row r="58" spans="1:39" s="222" customFormat="1" ht="10.199999999999999" x14ac:dyDescent="0.2">
      <c r="A58" s="528"/>
      <c r="B58" s="528"/>
      <c r="C58" s="528"/>
      <c r="D58" s="528"/>
      <c r="E58" s="528"/>
      <c r="F58" s="528"/>
      <c r="G58" s="528"/>
      <c r="H58" s="528"/>
      <c r="I58" s="528"/>
      <c r="J58" s="528"/>
      <c r="L58" s="221"/>
      <c r="M58" s="221"/>
      <c r="N58" s="221"/>
      <c r="O58" s="221"/>
      <c r="P58" s="221"/>
      <c r="Q58" s="221"/>
      <c r="R58" s="221"/>
      <c r="S58" s="221"/>
      <c r="T58" s="221"/>
      <c r="U58" s="221"/>
      <c r="V58" s="221"/>
      <c r="W58" s="221"/>
      <c r="X58" s="221"/>
      <c r="Y58" s="221"/>
      <c r="Z58" s="221"/>
      <c r="AA58" s="522"/>
      <c r="AB58" s="523"/>
      <c r="AC58" s="524"/>
      <c r="AD58" s="522"/>
      <c r="AE58" s="523"/>
      <c r="AF58" s="524"/>
      <c r="AG58" s="529"/>
      <c r="AH58" s="529"/>
      <c r="AI58" s="529"/>
      <c r="AJ58" s="529"/>
      <c r="AK58" s="529"/>
      <c r="AL58" s="529"/>
      <c r="AM58" s="530"/>
    </row>
    <row r="59" spans="1:39" s="222" customFormat="1" ht="10.199999999999999" x14ac:dyDescent="0.2">
      <c r="A59" s="528"/>
      <c r="B59" s="528"/>
      <c r="C59" s="528"/>
      <c r="D59" s="528"/>
      <c r="E59" s="528"/>
      <c r="F59" s="528"/>
      <c r="G59" s="528"/>
      <c r="H59" s="528"/>
      <c r="I59" s="528"/>
      <c r="J59" s="528"/>
      <c r="L59" s="221"/>
      <c r="M59" s="221"/>
      <c r="N59" s="221"/>
      <c r="O59" s="221"/>
      <c r="P59" s="221"/>
      <c r="Q59" s="221"/>
      <c r="R59" s="221"/>
      <c r="S59" s="221"/>
      <c r="T59" s="221"/>
      <c r="U59" s="221"/>
      <c r="V59" s="221"/>
      <c r="W59" s="221"/>
      <c r="X59" s="221"/>
      <c r="Y59" s="221"/>
      <c r="Z59" s="221"/>
      <c r="AA59" s="522"/>
      <c r="AB59" s="523"/>
      <c r="AC59" s="524"/>
      <c r="AD59" s="522"/>
      <c r="AE59" s="523"/>
      <c r="AF59" s="524"/>
      <c r="AG59" s="529"/>
      <c r="AH59" s="529"/>
      <c r="AI59" s="529"/>
      <c r="AJ59" s="529"/>
      <c r="AK59" s="529"/>
      <c r="AL59" s="529"/>
      <c r="AM59" s="530"/>
    </row>
    <row r="60" spans="1:39" s="222" customFormat="1" ht="10.199999999999999" x14ac:dyDescent="0.2">
      <c r="A60" s="528"/>
      <c r="B60" s="528"/>
      <c r="C60" s="528"/>
      <c r="D60" s="528"/>
      <c r="E60" s="528"/>
      <c r="F60" s="528"/>
      <c r="G60" s="528"/>
      <c r="H60" s="528"/>
      <c r="I60" s="528"/>
      <c r="J60" s="528"/>
      <c r="L60" s="221"/>
      <c r="M60" s="221"/>
      <c r="N60" s="221"/>
      <c r="O60" s="221"/>
      <c r="P60" s="221"/>
      <c r="Q60" s="221"/>
      <c r="R60" s="221"/>
      <c r="S60" s="221"/>
      <c r="T60" s="221"/>
      <c r="U60" s="221"/>
      <c r="V60" s="221"/>
      <c r="W60" s="221"/>
      <c r="X60" s="221"/>
      <c r="Y60" s="221"/>
      <c r="Z60" s="221"/>
      <c r="AA60" s="522"/>
      <c r="AB60" s="523"/>
      <c r="AC60" s="524"/>
      <c r="AD60" s="522"/>
      <c r="AE60" s="523"/>
      <c r="AF60" s="524"/>
      <c r="AG60" s="529"/>
      <c r="AH60" s="529"/>
      <c r="AI60" s="529"/>
      <c r="AJ60" s="529"/>
      <c r="AK60" s="529"/>
      <c r="AL60" s="529"/>
      <c r="AM60" s="530"/>
    </row>
    <row r="61" spans="1:39" s="222" customFormat="1" ht="10.199999999999999" x14ac:dyDescent="0.2">
      <c r="A61" s="528"/>
      <c r="B61" s="528"/>
      <c r="C61" s="528"/>
      <c r="D61" s="528"/>
      <c r="E61" s="528"/>
      <c r="F61" s="528"/>
      <c r="G61" s="528"/>
      <c r="H61" s="528"/>
      <c r="I61" s="528"/>
      <c r="J61" s="528"/>
      <c r="L61" s="221"/>
      <c r="M61" s="221"/>
      <c r="N61" s="221"/>
      <c r="O61" s="221"/>
      <c r="P61" s="221"/>
      <c r="Q61" s="221"/>
      <c r="R61" s="221"/>
      <c r="S61" s="221"/>
      <c r="T61" s="221"/>
      <c r="U61" s="221"/>
      <c r="V61" s="221"/>
      <c r="W61" s="221"/>
      <c r="X61" s="221"/>
      <c r="Y61" s="221"/>
      <c r="Z61" s="221"/>
      <c r="AA61" s="522"/>
      <c r="AB61" s="523"/>
      <c r="AC61" s="524"/>
      <c r="AD61" s="522"/>
      <c r="AE61" s="523"/>
      <c r="AF61" s="524"/>
      <c r="AG61" s="529"/>
      <c r="AH61" s="529"/>
      <c r="AI61" s="529"/>
      <c r="AJ61" s="529"/>
      <c r="AK61" s="529"/>
      <c r="AL61" s="529"/>
      <c r="AM61" s="530"/>
    </row>
    <row r="62" spans="1:39" s="222" customFormat="1" ht="10.199999999999999" x14ac:dyDescent="0.2">
      <c r="A62" s="528"/>
      <c r="B62" s="528"/>
      <c r="C62" s="528"/>
      <c r="D62" s="528"/>
      <c r="E62" s="528"/>
      <c r="F62" s="528"/>
      <c r="G62" s="528"/>
      <c r="H62" s="528"/>
      <c r="I62" s="528"/>
      <c r="J62" s="528"/>
      <c r="L62" s="221"/>
      <c r="M62" s="221"/>
      <c r="N62" s="221"/>
      <c r="O62" s="221"/>
      <c r="P62" s="221"/>
      <c r="Q62" s="221"/>
      <c r="R62" s="221"/>
      <c r="S62" s="221"/>
      <c r="T62" s="221"/>
      <c r="U62" s="221"/>
      <c r="V62" s="221"/>
      <c r="W62" s="221"/>
      <c r="X62" s="221"/>
      <c r="Y62" s="221"/>
      <c r="Z62" s="221"/>
      <c r="AA62" s="522"/>
      <c r="AB62" s="523"/>
      <c r="AC62" s="524"/>
      <c r="AD62" s="522"/>
      <c r="AE62" s="523"/>
      <c r="AF62" s="524"/>
      <c r="AG62" s="529"/>
      <c r="AH62" s="529"/>
      <c r="AI62" s="529"/>
      <c r="AJ62" s="529"/>
      <c r="AK62" s="529"/>
      <c r="AL62" s="529"/>
      <c r="AM62" s="530"/>
    </row>
    <row r="63" spans="1:39" s="222" customFormat="1" ht="10.199999999999999" x14ac:dyDescent="0.2">
      <c r="A63" s="528"/>
      <c r="B63" s="528"/>
      <c r="C63" s="528"/>
      <c r="D63" s="528"/>
      <c r="E63" s="528"/>
      <c r="F63" s="528"/>
      <c r="G63" s="528"/>
      <c r="H63" s="528"/>
      <c r="I63" s="528"/>
      <c r="J63" s="528"/>
      <c r="L63" s="221"/>
      <c r="M63" s="221"/>
      <c r="N63" s="221"/>
      <c r="O63" s="221"/>
      <c r="P63" s="221"/>
      <c r="Q63" s="221"/>
      <c r="R63" s="221"/>
      <c r="S63" s="221"/>
      <c r="T63" s="221"/>
      <c r="U63" s="221"/>
      <c r="V63" s="221"/>
      <c r="W63" s="221"/>
      <c r="X63" s="221"/>
      <c r="Y63" s="221"/>
      <c r="Z63" s="221"/>
      <c r="AA63" s="522"/>
      <c r="AB63" s="523"/>
      <c r="AC63" s="524"/>
      <c r="AD63" s="522"/>
      <c r="AE63" s="523"/>
      <c r="AF63" s="524"/>
      <c r="AG63" s="529"/>
      <c r="AH63" s="529"/>
      <c r="AI63" s="529"/>
      <c r="AJ63" s="529"/>
      <c r="AK63" s="529"/>
      <c r="AL63" s="529"/>
      <c r="AM63" s="530"/>
    </row>
    <row r="64" spans="1:39" s="222" customFormat="1" ht="10.199999999999999" x14ac:dyDescent="0.2">
      <c r="A64" s="528"/>
      <c r="B64" s="528"/>
      <c r="C64" s="528"/>
      <c r="D64" s="528"/>
      <c r="E64" s="528"/>
      <c r="F64" s="528"/>
      <c r="G64" s="528"/>
      <c r="H64" s="528"/>
      <c r="I64" s="528"/>
      <c r="J64" s="528"/>
      <c r="L64" s="221"/>
      <c r="M64" s="221"/>
      <c r="N64" s="221"/>
      <c r="O64" s="221"/>
      <c r="P64" s="221"/>
      <c r="Q64" s="221"/>
      <c r="R64" s="221"/>
      <c r="S64" s="221"/>
      <c r="T64" s="221"/>
      <c r="U64" s="221"/>
      <c r="V64" s="221"/>
      <c r="W64" s="221"/>
      <c r="X64" s="221"/>
      <c r="Y64" s="221"/>
      <c r="Z64" s="221"/>
      <c r="AA64" s="522"/>
      <c r="AB64" s="523"/>
      <c r="AC64" s="524"/>
      <c r="AD64" s="522"/>
      <c r="AE64" s="523"/>
      <c r="AF64" s="524"/>
      <c r="AG64" s="529"/>
      <c r="AH64" s="529"/>
      <c r="AI64" s="529"/>
      <c r="AJ64" s="529"/>
      <c r="AK64" s="529"/>
      <c r="AL64" s="529"/>
      <c r="AM64" s="530"/>
    </row>
    <row r="65" spans="1:39" s="222" customFormat="1" ht="10.199999999999999" x14ac:dyDescent="0.2">
      <c r="A65" s="528"/>
      <c r="B65" s="528"/>
      <c r="C65" s="528"/>
      <c r="D65" s="528"/>
      <c r="E65" s="528"/>
      <c r="F65" s="528"/>
      <c r="G65" s="528"/>
      <c r="H65" s="528"/>
      <c r="I65" s="528"/>
      <c r="J65" s="528"/>
      <c r="L65" s="221"/>
      <c r="M65" s="221"/>
      <c r="N65" s="221"/>
      <c r="O65" s="221"/>
      <c r="P65" s="221"/>
      <c r="Q65" s="221"/>
      <c r="R65" s="221"/>
      <c r="S65" s="221"/>
      <c r="T65" s="221"/>
      <c r="U65" s="221"/>
      <c r="V65" s="221"/>
      <c r="W65" s="221"/>
      <c r="X65" s="221"/>
      <c r="Y65" s="221"/>
      <c r="Z65" s="221"/>
      <c r="AA65" s="522"/>
      <c r="AB65" s="523"/>
      <c r="AC65" s="524"/>
      <c r="AD65" s="522"/>
      <c r="AE65" s="523"/>
      <c r="AF65" s="524"/>
      <c r="AG65" s="529"/>
      <c r="AH65" s="529"/>
      <c r="AI65" s="529"/>
      <c r="AJ65" s="529"/>
      <c r="AK65" s="529"/>
      <c r="AL65" s="529"/>
      <c r="AM65" s="530"/>
    </row>
    <row r="66" spans="1:39" s="222" customFormat="1" ht="10.199999999999999" x14ac:dyDescent="0.2">
      <c r="A66" s="528"/>
      <c r="B66" s="528"/>
      <c r="C66" s="528"/>
      <c r="D66" s="528"/>
      <c r="E66" s="528"/>
      <c r="F66" s="528"/>
      <c r="G66" s="528"/>
      <c r="H66" s="528"/>
      <c r="I66" s="528"/>
      <c r="J66" s="528"/>
      <c r="L66" s="221"/>
      <c r="M66" s="221"/>
      <c r="N66" s="221"/>
      <c r="O66" s="221"/>
      <c r="P66" s="221"/>
      <c r="Q66" s="221"/>
      <c r="R66" s="221"/>
      <c r="S66" s="221"/>
      <c r="T66" s="221"/>
      <c r="U66" s="221"/>
      <c r="V66" s="221"/>
      <c r="W66" s="221"/>
      <c r="X66" s="221"/>
      <c r="Y66" s="221"/>
      <c r="Z66" s="221"/>
      <c r="AA66" s="522"/>
      <c r="AB66" s="523"/>
      <c r="AC66" s="524"/>
      <c r="AD66" s="522"/>
      <c r="AE66" s="523"/>
      <c r="AF66" s="524"/>
      <c r="AG66" s="529"/>
      <c r="AH66" s="529"/>
      <c r="AI66" s="529"/>
      <c r="AJ66" s="529"/>
      <c r="AK66" s="529"/>
      <c r="AL66" s="529"/>
      <c r="AM66" s="530"/>
    </row>
    <row r="67" spans="1:39" s="222" customFormat="1" ht="10.199999999999999" x14ac:dyDescent="0.2">
      <c r="A67" s="528"/>
      <c r="B67" s="528"/>
      <c r="C67" s="528"/>
      <c r="D67" s="528"/>
      <c r="E67" s="528"/>
      <c r="F67" s="528"/>
      <c r="G67" s="528"/>
      <c r="H67" s="528"/>
      <c r="I67" s="528"/>
      <c r="J67" s="528"/>
      <c r="L67" s="221"/>
      <c r="M67" s="221"/>
      <c r="N67" s="221"/>
      <c r="O67" s="221"/>
      <c r="P67" s="221"/>
      <c r="Q67" s="221"/>
      <c r="R67" s="221"/>
      <c r="S67" s="221"/>
      <c r="T67" s="221"/>
      <c r="U67" s="221"/>
      <c r="V67" s="221"/>
      <c r="W67" s="221"/>
      <c r="X67" s="221"/>
      <c r="Y67" s="221"/>
      <c r="Z67" s="221"/>
      <c r="AA67" s="522"/>
      <c r="AB67" s="523"/>
      <c r="AC67" s="524"/>
      <c r="AD67" s="522"/>
      <c r="AE67" s="523"/>
      <c r="AF67" s="524"/>
      <c r="AG67" s="529"/>
      <c r="AH67" s="529"/>
      <c r="AI67" s="529"/>
      <c r="AJ67" s="529"/>
      <c r="AK67" s="529"/>
      <c r="AL67" s="529"/>
      <c r="AM67" s="530"/>
    </row>
    <row r="68" spans="1:39" s="222" customFormat="1" ht="10.199999999999999" x14ac:dyDescent="0.2">
      <c r="A68" s="528"/>
      <c r="B68" s="528"/>
      <c r="C68" s="528"/>
      <c r="D68" s="528"/>
      <c r="E68" s="528"/>
      <c r="F68" s="528"/>
      <c r="G68" s="528"/>
      <c r="H68" s="528"/>
      <c r="I68" s="528"/>
      <c r="J68" s="528"/>
      <c r="L68" s="221"/>
      <c r="M68" s="221"/>
      <c r="N68" s="221"/>
      <c r="O68" s="221"/>
      <c r="P68" s="221"/>
      <c r="Q68" s="221"/>
      <c r="R68" s="221"/>
      <c r="S68" s="221"/>
      <c r="T68" s="221"/>
      <c r="U68" s="221"/>
      <c r="V68" s="221"/>
      <c r="W68" s="221"/>
      <c r="X68" s="221"/>
      <c r="Y68" s="221"/>
      <c r="Z68" s="221"/>
      <c r="AA68" s="522"/>
      <c r="AB68" s="523"/>
      <c r="AC68" s="524"/>
      <c r="AD68" s="522"/>
      <c r="AE68" s="523"/>
      <c r="AF68" s="524"/>
      <c r="AG68" s="529"/>
      <c r="AH68" s="529"/>
      <c r="AI68" s="529"/>
      <c r="AJ68" s="529"/>
      <c r="AK68" s="529"/>
      <c r="AL68" s="529"/>
      <c r="AM68" s="530"/>
    </row>
    <row r="69" spans="1:39" s="222" customFormat="1" ht="10.199999999999999" x14ac:dyDescent="0.2">
      <c r="A69" s="528"/>
      <c r="B69" s="528"/>
      <c r="C69" s="528"/>
      <c r="D69" s="528"/>
      <c r="E69" s="528"/>
      <c r="F69" s="528"/>
      <c r="G69" s="528"/>
      <c r="H69" s="528"/>
      <c r="I69" s="528"/>
      <c r="J69" s="528"/>
      <c r="L69" s="221"/>
      <c r="M69" s="221"/>
      <c r="N69" s="221"/>
      <c r="O69" s="221"/>
      <c r="P69" s="221"/>
      <c r="Q69" s="221"/>
      <c r="R69" s="221"/>
      <c r="S69" s="221"/>
      <c r="T69" s="221"/>
      <c r="U69" s="221"/>
      <c r="V69" s="221"/>
      <c r="W69" s="221"/>
      <c r="X69" s="221"/>
      <c r="Y69" s="221"/>
      <c r="Z69" s="221"/>
      <c r="AA69" s="522"/>
      <c r="AB69" s="523"/>
      <c r="AC69" s="524"/>
      <c r="AD69" s="522"/>
      <c r="AE69" s="523"/>
      <c r="AF69" s="524"/>
      <c r="AG69" s="529"/>
      <c r="AH69" s="529"/>
      <c r="AI69" s="529"/>
      <c r="AJ69" s="529"/>
      <c r="AK69" s="529"/>
      <c r="AL69" s="529"/>
      <c r="AM69" s="530"/>
    </row>
    <row r="70" spans="1:39" s="222" customFormat="1" ht="10.199999999999999" x14ac:dyDescent="0.2">
      <c r="A70" s="528"/>
      <c r="B70" s="528"/>
      <c r="C70" s="528"/>
      <c r="D70" s="528"/>
      <c r="E70" s="528"/>
      <c r="F70" s="528"/>
      <c r="G70" s="528"/>
      <c r="H70" s="528"/>
      <c r="I70" s="528"/>
      <c r="J70" s="528"/>
      <c r="L70" s="221"/>
      <c r="M70" s="221"/>
      <c r="N70" s="221"/>
      <c r="O70" s="221"/>
      <c r="P70" s="221"/>
      <c r="Q70" s="221"/>
      <c r="R70" s="221"/>
      <c r="S70" s="221"/>
      <c r="T70" s="221"/>
      <c r="U70" s="221"/>
      <c r="V70" s="221"/>
      <c r="W70" s="221"/>
      <c r="X70" s="221"/>
      <c r="Y70" s="221"/>
      <c r="Z70" s="221"/>
      <c r="AA70" s="522"/>
      <c r="AB70" s="523"/>
      <c r="AC70" s="524"/>
      <c r="AD70" s="522"/>
      <c r="AE70" s="523"/>
      <c r="AF70" s="524"/>
      <c r="AG70" s="529"/>
      <c r="AH70" s="529"/>
      <c r="AI70" s="529"/>
      <c r="AJ70" s="529"/>
      <c r="AK70" s="529"/>
      <c r="AL70" s="529"/>
      <c r="AM70" s="530"/>
    </row>
    <row r="71" spans="1:39" s="222" customFormat="1" ht="10.199999999999999" x14ac:dyDescent="0.2">
      <c r="A71" s="528"/>
      <c r="B71" s="528"/>
      <c r="C71" s="528"/>
      <c r="D71" s="528"/>
      <c r="E71" s="528"/>
      <c r="F71" s="528"/>
      <c r="G71" s="528"/>
      <c r="H71" s="528"/>
      <c r="I71" s="528"/>
      <c r="J71" s="528"/>
      <c r="L71" s="221"/>
      <c r="M71" s="221"/>
      <c r="N71" s="221"/>
      <c r="O71" s="221"/>
      <c r="P71" s="221"/>
      <c r="Q71" s="221"/>
      <c r="R71" s="221"/>
      <c r="S71" s="221"/>
      <c r="T71" s="221"/>
      <c r="U71" s="221"/>
      <c r="V71" s="221"/>
      <c r="W71" s="221"/>
      <c r="X71" s="221"/>
      <c r="Y71" s="221"/>
      <c r="Z71" s="221"/>
      <c r="AA71" s="522"/>
      <c r="AB71" s="523"/>
      <c r="AC71" s="524"/>
      <c r="AD71" s="522"/>
      <c r="AE71" s="523"/>
      <c r="AF71" s="524"/>
      <c r="AG71" s="529"/>
      <c r="AH71" s="529"/>
      <c r="AI71" s="529"/>
      <c r="AJ71" s="529"/>
      <c r="AK71" s="529"/>
      <c r="AL71" s="529"/>
      <c r="AM71" s="530"/>
    </row>
    <row r="72" spans="1:39" s="222" customFormat="1" ht="10.199999999999999" x14ac:dyDescent="0.2">
      <c r="A72" s="528"/>
      <c r="B72" s="528"/>
      <c r="C72" s="528"/>
      <c r="D72" s="528"/>
      <c r="E72" s="528"/>
      <c r="F72" s="528"/>
      <c r="G72" s="528"/>
      <c r="H72" s="528"/>
      <c r="I72" s="528"/>
      <c r="J72" s="528"/>
      <c r="L72" s="221"/>
      <c r="M72" s="221"/>
      <c r="N72" s="221"/>
      <c r="O72" s="221"/>
      <c r="P72" s="221"/>
      <c r="Q72" s="221"/>
      <c r="R72" s="221"/>
      <c r="S72" s="221"/>
      <c r="T72" s="221"/>
      <c r="U72" s="221"/>
      <c r="V72" s="221"/>
      <c r="W72" s="221"/>
      <c r="X72" s="221"/>
      <c r="Y72" s="221"/>
      <c r="Z72" s="221"/>
      <c r="AA72" s="522"/>
      <c r="AB72" s="523"/>
      <c r="AC72" s="524"/>
      <c r="AD72" s="522"/>
      <c r="AE72" s="523"/>
      <c r="AF72" s="524"/>
      <c r="AG72" s="529"/>
      <c r="AH72" s="529"/>
      <c r="AI72" s="529"/>
      <c r="AJ72" s="529"/>
      <c r="AK72" s="529"/>
      <c r="AL72" s="529"/>
      <c r="AM72" s="530"/>
    </row>
    <row r="73" spans="1:39" s="222" customFormat="1" ht="10.199999999999999" x14ac:dyDescent="0.2">
      <c r="A73" s="528"/>
      <c r="B73" s="528"/>
      <c r="C73" s="528"/>
      <c r="D73" s="528"/>
      <c r="E73" s="528"/>
      <c r="F73" s="528"/>
      <c r="G73" s="528"/>
      <c r="H73" s="528"/>
      <c r="I73" s="528"/>
      <c r="J73" s="528"/>
      <c r="L73" s="221"/>
      <c r="M73" s="221"/>
      <c r="N73" s="221"/>
      <c r="O73" s="221"/>
      <c r="P73" s="221"/>
      <c r="Q73" s="221"/>
      <c r="R73" s="221"/>
      <c r="S73" s="221"/>
      <c r="T73" s="221"/>
      <c r="U73" s="221"/>
      <c r="V73" s="221"/>
      <c r="W73" s="221"/>
      <c r="X73" s="221"/>
      <c r="Y73" s="221"/>
      <c r="Z73" s="221"/>
      <c r="AA73" s="522"/>
      <c r="AB73" s="523"/>
      <c r="AC73" s="524"/>
      <c r="AD73" s="522"/>
      <c r="AE73" s="523"/>
      <c r="AF73" s="524"/>
      <c r="AG73" s="529"/>
      <c r="AH73" s="529"/>
      <c r="AI73" s="529"/>
      <c r="AJ73" s="529"/>
      <c r="AK73" s="529"/>
      <c r="AL73" s="529"/>
      <c r="AM73" s="530"/>
    </row>
    <row r="74" spans="1:39" s="222" customFormat="1" ht="10.199999999999999" x14ac:dyDescent="0.2">
      <c r="A74" s="528"/>
      <c r="B74" s="528"/>
      <c r="C74" s="528"/>
      <c r="D74" s="528"/>
      <c r="E74" s="528"/>
      <c r="F74" s="528"/>
      <c r="G74" s="528"/>
      <c r="H74" s="528"/>
      <c r="I74" s="528"/>
      <c r="J74" s="528"/>
      <c r="L74" s="221"/>
      <c r="M74" s="221"/>
      <c r="N74" s="221"/>
      <c r="O74" s="221"/>
      <c r="P74" s="221"/>
      <c r="Q74" s="221"/>
      <c r="R74" s="221"/>
      <c r="S74" s="221"/>
      <c r="T74" s="221"/>
      <c r="U74" s="221"/>
      <c r="V74" s="221"/>
      <c r="W74" s="221"/>
      <c r="X74" s="221"/>
      <c r="Y74" s="221"/>
      <c r="Z74" s="221"/>
      <c r="AA74" s="522"/>
      <c r="AB74" s="523"/>
      <c r="AC74" s="524"/>
      <c r="AD74" s="522"/>
      <c r="AE74" s="523"/>
      <c r="AF74" s="524"/>
      <c r="AG74" s="529"/>
      <c r="AH74" s="529"/>
      <c r="AI74" s="529"/>
      <c r="AJ74" s="529"/>
      <c r="AK74" s="529"/>
      <c r="AL74" s="529"/>
      <c r="AM74" s="530"/>
    </row>
    <row r="75" spans="1:39" s="222" customFormat="1" ht="10.199999999999999" x14ac:dyDescent="0.2">
      <c r="A75" s="528"/>
      <c r="B75" s="528"/>
      <c r="C75" s="528"/>
      <c r="D75" s="528"/>
      <c r="E75" s="528"/>
      <c r="F75" s="528"/>
      <c r="G75" s="528"/>
      <c r="H75" s="528"/>
      <c r="I75" s="528"/>
      <c r="J75" s="528"/>
      <c r="L75" s="221"/>
      <c r="M75" s="221"/>
      <c r="N75" s="221"/>
      <c r="O75" s="221"/>
      <c r="P75" s="221"/>
      <c r="Q75" s="221"/>
      <c r="R75" s="221"/>
      <c r="S75" s="221"/>
      <c r="T75" s="221"/>
      <c r="U75" s="221"/>
      <c r="V75" s="221"/>
      <c r="W75" s="221"/>
      <c r="X75" s="221"/>
      <c r="Y75" s="221"/>
      <c r="Z75" s="221"/>
      <c r="AA75" s="522"/>
      <c r="AB75" s="523"/>
      <c r="AC75" s="524"/>
      <c r="AD75" s="522"/>
      <c r="AE75" s="523"/>
      <c r="AF75" s="524"/>
      <c r="AG75" s="529"/>
      <c r="AH75" s="529"/>
      <c r="AI75" s="529"/>
      <c r="AJ75" s="529"/>
      <c r="AK75" s="529"/>
      <c r="AL75" s="529"/>
      <c r="AM75" s="530"/>
    </row>
    <row r="76" spans="1:39" s="222" customFormat="1" ht="10.199999999999999" x14ac:dyDescent="0.2">
      <c r="A76" s="528"/>
      <c r="B76" s="528"/>
      <c r="C76" s="528"/>
      <c r="D76" s="528"/>
      <c r="E76" s="528"/>
      <c r="F76" s="528"/>
      <c r="G76" s="528"/>
      <c r="H76" s="528"/>
      <c r="I76" s="528"/>
      <c r="J76" s="528"/>
      <c r="L76" s="221"/>
      <c r="M76" s="221"/>
      <c r="N76" s="221"/>
      <c r="O76" s="221"/>
      <c r="P76" s="221"/>
      <c r="Q76" s="221"/>
      <c r="R76" s="221"/>
      <c r="S76" s="221"/>
      <c r="T76" s="221"/>
      <c r="U76" s="221"/>
      <c r="V76" s="221"/>
      <c r="W76" s="221"/>
      <c r="X76" s="221"/>
      <c r="Y76" s="221"/>
      <c r="Z76" s="221"/>
      <c r="AA76" s="522"/>
      <c r="AB76" s="523"/>
      <c r="AC76" s="524"/>
      <c r="AD76" s="522"/>
      <c r="AE76" s="523"/>
      <c r="AF76" s="524"/>
      <c r="AG76" s="529"/>
      <c r="AH76" s="529"/>
      <c r="AI76" s="529"/>
      <c r="AJ76" s="529"/>
      <c r="AK76" s="529"/>
      <c r="AL76" s="529"/>
      <c r="AM76" s="530"/>
    </row>
    <row r="77" spans="1:39" s="222" customFormat="1" ht="10.199999999999999" x14ac:dyDescent="0.2">
      <c r="A77" s="528"/>
      <c r="B77" s="528"/>
      <c r="C77" s="528"/>
      <c r="D77" s="528"/>
      <c r="E77" s="528"/>
      <c r="F77" s="528"/>
      <c r="G77" s="528"/>
      <c r="H77" s="528"/>
      <c r="I77" s="528"/>
      <c r="J77" s="528"/>
      <c r="L77" s="221"/>
      <c r="M77" s="221"/>
      <c r="N77" s="221"/>
      <c r="O77" s="221"/>
      <c r="P77" s="221"/>
      <c r="Q77" s="221"/>
      <c r="R77" s="221"/>
      <c r="S77" s="221"/>
      <c r="T77" s="221"/>
      <c r="U77" s="221"/>
      <c r="V77" s="221"/>
      <c r="W77" s="221"/>
      <c r="X77" s="221"/>
      <c r="Y77" s="221"/>
      <c r="Z77" s="221"/>
      <c r="AA77" s="522"/>
      <c r="AB77" s="523"/>
      <c r="AC77" s="524"/>
      <c r="AD77" s="522"/>
      <c r="AE77" s="523"/>
      <c r="AF77" s="524"/>
      <c r="AG77" s="529"/>
      <c r="AH77" s="529"/>
      <c r="AI77" s="529"/>
      <c r="AJ77" s="529"/>
      <c r="AK77" s="529"/>
      <c r="AL77" s="529"/>
      <c r="AM77" s="530"/>
    </row>
    <row r="78" spans="1:39" s="222" customFormat="1" ht="10.199999999999999" x14ac:dyDescent="0.2">
      <c r="A78" s="528"/>
      <c r="B78" s="528"/>
      <c r="C78" s="528"/>
      <c r="D78" s="528"/>
      <c r="E78" s="528"/>
      <c r="F78" s="528"/>
      <c r="G78" s="528"/>
      <c r="H78" s="528"/>
      <c r="I78" s="528"/>
      <c r="J78" s="528"/>
      <c r="L78" s="221"/>
      <c r="M78" s="221"/>
      <c r="N78" s="221"/>
      <c r="O78" s="221"/>
      <c r="P78" s="221"/>
      <c r="Q78" s="221"/>
      <c r="R78" s="221"/>
      <c r="S78" s="221"/>
      <c r="T78" s="221"/>
      <c r="U78" s="221"/>
      <c r="V78" s="221"/>
      <c r="W78" s="221"/>
      <c r="X78" s="221"/>
      <c r="Y78" s="221"/>
      <c r="Z78" s="221"/>
      <c r="AA78" s="522"/>
      <c r="AB78" s="523"/>
      <c r="AC78" s="524"/>
      <c r="AD78" s="522"/>
      <c r="AE78" s="523"/>
      <c r="AF78" s="524"/>
      <c r="AG78" s="529"/>
      <c r="AH78" s="529"/>
      <c r="AI78" s="529"/>
      <c r="AJ78" s="529"/>
      <c r="AK78" s="529"/>
      <c r="AL78" s="529"/>
      <c r="AM78" s="530"/>
    </row>
    <row r="79" spans="1:39" s="222" customFormat="1" ht="10.8" thickBot="1" x14ac:dyDescent="0.25">
      <c r="A79" s="672"/>
      <c r="B79" s="672"/>
      <c r="C79" s="672"/>
      <c r="D79" s="672"/>
      <c r="E79" s="672"/>
      <c r="F79" s="672"/>
      <c r="G79" s="672"/>
      <c r="H79" s="672"/>
      <c r="I79" s="672"/>
      <c r="J79" s="672"/>
      <c r="L79" s="316"/>
      <c r="M79" s="316"/>
      <c r="N79" s="316"/>
      <c r="O79" s="316"/>
      <c r="P79" s="316"/>
      <c r="Q79" s="316"/>
      <c r="R79" s="316"/>
      <c r="S79" s="316"/>
      <c r="T79" s="316"/>
      <c r="U79" s="316"/>
      <c r="V79" s="316"/>
      <c r="W79" s="316"/>
      <c r="X79" s="316"/>
      <c r="Y79" s="316"/>
      <c r="Z79" s="316"/>
      <c r="AA79" s="525"/>
      <c r="AB79" s="526"/>
      <c r="AC79" s="527"/>
      <c r="AD79" s="525"/>
      <c r="AE79" s="526"/>
      <c r="AF79" s="527"/>
      <c r="AG79" s="682"/>
      <c r="AH79" s="683"/>
      <c r="AI79" s="683"/>
      <c r="AJ79" s="683"/>
      <c r="AK79" s="683"/>
      <c r="AL79" s="683"/>
      <c r="AM79" s="684"/>
    </row>
    <row r="80" spans="1:39" ht="3.75" customHeight="1" x14ac:dyDescent="0.3"/>
    <row r="81" spans="1:39" s="222" customFormat="1" ht="10.199999999999999" x14ac:dyDescent="0.2">
      <c r="A81" s="324">
        <v>1.2</v>
      </c>
      <c r="B81" s="589" t="s">
        <v>857</v>
      </c>
      <c r="C81" s="590"/>
      <c r="D81" s="590"/>
      <c r="E81" s="590"/>
      <c r="F81" s="590"/>
      <c r="G81" s="590"/>
      <c r="H81" s="590"/>
      <c r="I81" s="590"/>
      <c r="J81" s="590"/>
      <c r="K81" s="590"/>
      <c r="L81" s="590"/>
      <c r="M81" s="590"/>
      <c r="N81" s="590"/>
      <c r="O81" s="590"/>
      <c r="P81" s="590"/>
      <c r="Q81" s="590"/>
      <c r="R81" s="590"/>
      <c r="S81" s="590"/>
      <c r="T81" s="590"/>
      <c r="U81" s="590"/>
      <c r="V81" s="590"/>
      <c r="W81" s="590"/>
      <c r="X81" s="590"/>
      <c r="Y81" s="590"/>
      <c r="Z81" s="590"/>
      <c r="AA81" s="590"/>
      <c r="AB81" s="590"/>
      <c r="AC81" s="590"/>
      <c r="AD81" s="590"/>
      <c r="AE81" s="590"/>
      <c r="AF81" s="590"/>
      <c r="AG81" s="590"/>
      <c r="AH81" s="590"/>
      <c r="AI81" s="590"/>
      <c r="AJ81" s="590"/>
      <c r="AK81" s="590"/>
      <c r="AL81" s="590"/>
      <c r="AM81" s="591"/>
    </row>
    <row r="82" spans="1:39" s="222" customFormat="1" ht="3" customHeight="1" x14ac:dyDescent="0.3">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row>
    <row r="83" spans="1:39" s="222" customFormat="1" ht="13.5" customHeight="1" x14ac:dyDescent="0.2">
      <c r="A83" s="650" t="s">
        <v>0</v>
      </c>
      <c r="B83" s="651"/>
      <c r="C83" s="651"/>
      <c r="D83" s="651"/>
      <c r="E83" s="651"/>
      <c r="F83" s="651"/>
      <c r="G83" s="651"/>
      <c r="H83" s="651"/>
      <c r="I83" s="651"/>
      <c r="J83" s="652"/>
      <c r="K83" s="310"/>
      <c r="L83" s="676">
        <v>2022</v>
      </c>
      <c r="M83" s="677"/>
      <c r="N83" s="677"/>
      <c r="O83" s="677"/>
      <c r="P83" s="677"/>
      <c r="Q83" s="677"/>
      <c r="R83" s="679">
        <v>2023</v>
      </c>
      <c r="S83" s="677"/>
      <c r="T83" s="677"/>
      <c r="U83" s="677"/>
      <c r="V83" s="677"/>
      <c r="W83" s="680"/>
      <c r="X83" s="679">
        <v>2024</v>
      </c>
      <c r="Y83" s="677"/>
      <c r="Z83" s="677"/>
      <c r="AA83" s="677"/>
      <c r="AB83" s="677"/>
      <c r="AC83" s="680"/>
      <c r="AD83" s="667" t="s">
        <v>799</v>
      </c>
      <c r="AE83" s="448"/>
      <c r="AF83" s="668"/>
      <c r="AG83" s="667" t="s">
        <v>800</v>
      </c>
      <c r="AH83" s="448"/>
      <c r="AI83" s="668"/>
      <c r="AJ83" s="448" t="s">
        <v>856</v>
      </c>
      <c r="AK83" s="448"/>
      <c r="AL83" s="448"/>
      <c r="AM83" s="557"/>
    </row>
    <row r="84" spans="1:39" s="222" customFormat="1" ht="12" customHeight="1" x14ac:dyDescent="0.2">
      <c r="A84" s="653"/>
      <c r="B84" s="654"/>
      <c r="C84" s="654"/>
      <c r="D84" s="654"/>
      <c r="E84" s="654"/>
      <c r="F84" s="654"/>
      <c r="G84" s="654"/>
      <c r="H84" s="654"/>
      <c r="I84" s="654"/>
      <c r="J84" s="655"/>
      <c r="K84" s="226"/>
      <c r="L84" s="678" t="s">
        <v>797</v>
      </c>
      <c r="M84" s="674"/>
      <c r="N84" s="675"/>
      <c r="O84" s="673" t="s">
        <v>798</v>
      </c>
      <c r="P84" s="674"/>
      <c r="Q84" s="675"/>
      <c r="R84" s="673" t="s">
        <v>797</v>
      </c>
      <c r="S84" s="674"/>
      <c r="T84" s="675"/>
      <c r="U84" s="673" t="s">
        <v>798</v>
      </c>
      <c r="V84" s="674"/>
      <c r="W84" s="675"/>
      <c r="X84" s="673" t="s">
        <v>797</v>
      </c>
      <c r="Y84" s="674"/>
      <c r="Z84" s="675"/>
      <c r="AA84" s="673" t="s">
        <v>798</v>
      </c>
      <c r="AB84" s="674"/>
      <c r="AC84" s="675"/>
      <c r="AD84" s="669"/>
      <c r="AE84" s="450"/>
      <c r="AF84" s="670"/>
      <c r="AG84" s="669"/>
      <c r="AH84" s="450"/>
      <c r="AI84" s="670"/>
      <c r="AJ84" s="450"/>
      <c r="AK84" s="450"/>
      <c r="AL84" s="450"/>
      <c r="AM84" s="671"/>
    </row>
    <row r="85" spans="1:39" s="222" customFormat="1" ht="10.199999999999999" x14ac:dyDescent="0.2">
      <c r="A85" s="528"/>
      <c r="B85" s="528"/>
      <c r="C85" s="528"/>
      <c r="D85" s="528"/>
      <c r="E85" s="528"/>
      <c r="F85" s="528"/>
      <c r="G85" s="528"/>
      <c r="H85" s="528"/>
      <c r="I85" s="528"/>
      <c r="J85" s="528"/>
      <c r="L85" s="522"/>
      <c r="M85" s="523"/>
      <c r="N85" s="524"/>
      <c r="O85" s="522"/>
      <c r="P85" s="523"/>
      <c r="Q85" s="524"/>
      <c r="R85" s="522"/>
      <c r="S85" s="523"/>
      <c r="T85" s="524"/>
      <c r="U85" s="522"/>
      <c r="V85" s="523"/>
      <c r="W85" s="524"/>
      <c r="X85" s="522"/>
      <c r="Y85" s="523"/>
      <c r="Z85" s="524"/>
      <c r="AA85" s="522"/>
      <c r="AB85" s="523"/>
      <c r="AC85" s="524"/>
      <c r="AD85" s="522"/>
      <c r="AE85" s="523"/>
      <c r="AF85" s="524"/>
      <c r="AG85" s="522"/>
      <c r="AH85" s="523"/>
      <c r="AI85" s="524"/>
      <c r="AJ85" s="522"/>
      <c r="AK85" s="523"/>
      <c r="AL85" s="523"/>
      <c r="AM85" s="524"/>
    </row>
    <row r="86" spans="1:39" s="222" customFormat="1" ht="10.199999999999999" x14ac:dyDescent="0.2">
      <c r="A86" s="528"/>
      <c r="B86" s="528"/>
      <c r="C86" s="528"/>
      <c r="D86" s="528"/>
      <c r="E86" s="528"/>
      <c r="F86" s="528"/>
      <c r="G86" s="528"/>
      <c r="H86" s="528"/>
      <c r="I86" s="528"/>
      <c r="J86" s="528"/>
      <c r="L86" s="522"/>
      <c r="M86" s="523"/>
      <c r="N86" s="524"/>
      <c r="O86" s="522"/>
      <c r="P86" s="523"/>
      <c r="Q86" s="524"/>
      <c r="R86" s="522"/>
      <c r="S86" s="523"/>
      <c r="T86" s="524"/>
      <c r="U86" s="522"/>
      <c r="V86" s="523"/>
      <c r="W86" s="524"/>
      <c r="X86" s="522"/>
      <c r="Y86" s="523"/>
      <c r="Z86" s="524"/>
      <c r="AA86" s="522"/>
      <c r="AB86" s="523"/>
      <c r="AC86" s="524"/>
      <c r="AD86" s="522"/>
      <c r="AE86" s="523"/>
      <c r="AF86" s="524"/>
      <c r="AG86" s="522"/>
      <c r="AH86" s="523"/>
      <c r="AI86" s="524"/>
      <c r="AJ86" s="522"/>
      <c r="AK86" s="523"/>
      <c r="AL86" s="523"/>
      <c r="AM86" s="524"/>
    </row>
    <row r="87" spans="1:39" s="222" customFormat="1" ht="10.199999999999999" x14ac:dyDescent="0.2">
      <c r="A87" s="528"/>
      <c r="B87" s="528"/>
      <c r="C87" s="528"/>
      <c r="D87" s="528"/>
      <c r="E87" s="528"/>
      <c r="F87" s="528"/>
      <c r="G87" s="528"/>
      <c r="H87" s="528"/>
      <c r="I87" s="528"/>
      <c r="J87" s="528"/>
      <c r="L87" s="522"/>
      <c r="M87" s="523"/>
      <c r="N87" s="524"/>
      <c r="O87" s="522"/>
      <c r="P87" s="523"/>
      <c r="Q87" s="524"/>
      <c r="R87" s="522"/>
      <c r="S87" s="523"/>
      <c r="T87" s="524"/>
      <c r="U87" s="522"/>
      <c r="V87" s="523"/>
      <c r="W87" s="524"/>
      <c r="X87" s="522"/>
      <c r="Y87" s="523"/>
      <c r="Z87" s="524"/>
      <c r="AA87" s="522"/>
      <c r="AB87" s="523"/>
      <c r="AC87" s="524"/>
      <c r="AD87" s="522"/>
      <c r="AE87" s="523"/>
      <c r="AF87" s="524"/>
      <c r="AG87" s="522"/>
      <c r="AH87" s="523"/>
      <c r="AI87" s="524"/>
      <c r="AJ87" s="522"/>
      <c r="AK87" s="523"/>
      <c r="AL87" s="523"/>
      <c r="AM87" s="524"/>
    </row>
    <row r="88" spans="1:39" s="222" customFormat="1" ht="10.199999999999999" x14ac:dyDescent="0.2">
      <c r="A88" s="528"/>
      <c r="B88" s="528"/>
      <c r="C88" s="528"/>
      <c r="D88" s="528"/>
      <c r="E88" s="528"/>
      <c r="F88" s="528"/>
      <c r="G88" s="528"/>
      <c r="H88" s="528"/>
      <c r="I88" s="528"/>
      <c r="J88" s="528"/>
      <c r="L88" s="522"/>
      <c r="M88" s="523"/>
      <c r="N88" s="524"/>
      <c r="O88" s="522"/>
      <c r="P88" s="523"/>
      <c r="Q88" s="524"/>
      <c r="R88" s="522"/>
      <c r="S88" s="523"/>
      <c r="T88" s="524"/>
      <c r="U88" s="522"/>
      <c r="V88" s="523"/>
      <c r="W88" s="524"/>
      <c r="X88" s="522"/>
      <c r="Y88" s="523"/>
      <c r="Z88" s="524"/>
      <c r="AA88" s="522"/>
      <c r="AB88" s="523"/>
      <c r="AC88" s="524"/>
      <c r="AD88" s="522"/>
      <c r="AE88" s="523"/>
      <c r="AF88" s="524"/>
      <c r="AG88" s="522"/>
      <c r="AH88" s="523"/>
      <c r="AI88" s="524"/>
      <c r="AJ88" s="522"/>
      <c r="AK88" s="523"/>
      <c r="AL88" s="523"/>
      <c r="AM88" s="524"/>
    </row>
    <row r="89" spans="1:39" s="222" customFormat="1" ht="10.199999999999999" x14ac:dyDescent="0.2">
      <c r="A89" s="528"/>
      <c r="B89" s="528"/>
      <c r="C89" s="528"/>
      <c r="D89" s="528"/>
      <c r="E89" s="528"/>
      <c r="F89" s="528"/>
      <c r="G89" s="528"/>
      <c r="H89" s="528"/>
      <c r="I89" s="528"/>
      <c r="J89" s="528"/>
      <c r="L89" s="522"/>
      <c r="M89" s="523"/>
      <c r="N89" s="524"/>
      <c r="O89" s="522"/>
      <c r="P89" s="523"/>
      <c r="Q89" s="524"/>
      <c r="R89" s="522"/>
      <c r="S89" s="523"/>
      <c r="T89" s="524"/>
      <c r="U89" s="522"/>
      <c r="V89" s="523"/>
      <c r="W89" s="524"/>
      <c r="X89" s="522"/>
      <c r="Y89" s="523"/>
      <c r="Z89" s="524"/>
      <c r="AA89" s="522"/>
      <c r="AB89" s="523"/>
      <c r="AC89" s="524"/>
      <c r="AD89" s="522"/>
      <c r="AE89" s="523"/>
      <c r="AF89" s="524"/>
      <c r="AG89" s="522"/>
      <c r="AH89" s="523"/>
      <c r="AI89" s="524"/>
      <c r="AJ89" s="522"/>
      <c r="AK89" s="523"/>
      <c r="AL89" s="523"/>
      <c r="AM89" s="524"/>
    </row>
    <row r="90" spans="1:39" s="222" customFormat="1" ht="10.199999999999999" x14ac:dyDescent="0.2">
      <c r="A90" s="528"/>
      <c r="B90" s="528"/>
      <c r="C90" s="528"/>
      <c r="D90" s="528"/>
      <c r="E90" s="528"/>
      <c r="F90" s="528"/>
      <c r="G90" s="528"/>
      <c r="H90" s="528"/>
      <c r="I90" s="528"/>
      <c r="J90" s="528"/>
      <c r="L90" s="522"/>
      <c r="M90" s="523"/>
      <c r="N90" s="524"/>
      <c r="O90" s="522"/>
      <c r="P90" s="523"/>
      <c r="Q90" s="524"/>
      <c r="R90" s="522"/>
      <c r="S90" s="523"/>
      <c r="T90" s="524"/>
      <c r="U90" s="522"/>
      <c r="V90" s="523"/>
      <c r="W90" s="524"/>
      <c r="X90" s="522"/>
      <c r="Y90" s="523"/>
      <c r="Z90" s="524"/>
      <c r="AA90" s="522"/>
      <c r="AB90" s="523"/>
      <c r="AC90" s="524"/>
      <c r="AD90" s="522"/>
      <c r="AE90" s="523"/>
      <c r="AF90" s="524"/>
      <c r="AG90" s="522"/>
      <c r="AH90" s="523"/>
      <c r="AI90" s="524"/>
      <c r="AJ90" s="522"/>
      <c r="AK90" s="523"/>
      <c r="AL90" s="523"/>
      <c r="AM90" s="524"/>
    </row>
    <row r="91" spans="1:39" s="222" customFormat="1" ht="10.199999999999999" x14ac:dyDescent="0.2">
      <c r="A91" s="528"/>
      <c r="B91" s="528"/>
      <c r="C91" s="528"/>
      <c r="D91" s="528"/>
      <c r="E91" s="528"/>
      <c r="F91" s="528"/>
      <c r="G91" s="528"/>
      <c r="H91" s="528"/>
      <c r="I91" s="528"/>
      <c r="J91" s="528"/>
      <c r="L91" s="522"/>
      <c r="M91" s="523"/>
      <c r="N91" s="524"/>
      <c r="O91" s="522"/>
      <c r="P91" s="523"/>
      <c r="Q91" s="524"/>
      <c r="R91" s="522"/>
      <c r="S91" s="523"/>
      <c r="T91" s="524"/>
      <c r="U91" s="522"/>
      <c r="V91" s="523"/>
      <c r="W91" s="524"/>
      <c r="X91" s="522"/>
      <c r="Y91" s="523"/>
      <c r="Z91" s="524"/>
      <c r="AA91" s="522"/>
      <c r="AB91" s="523"/>
      <c r="AC91" s="524"/>
      <c r="AD91" s="522"/>
      <c r="AE91" s="523"/>
      <c r="AF91" s="524"/>
      <c r="AG91" s="522"/>
      <c r="AH91" s="523"/>
      <c r="AI91" s="524"/>
      <c r="AJ91" s="522"/>
      <c r="AK91" s="523"/>
      <c r="AL91" s="523"/>
      <c r="AM91" s="524"/>
    </row>
    <row r="92" spans="1:39" s="222" customFormat="1" ht="11.4" customHeight="1" x14ac:dyDescent="0.2">
      <c r="A92" s="528"/>
      <c r="B92" s="528"/>
      <c r="C92" s="528"/>
      <c r="D92" s="528"/>
      <c r="E92" s="528"/>
      <c r="F92" s="528"/>
      <c r="G92" s="528"/>
      <c r="H92" s="528"/>
      <c r="I92" s="528"/>
      <c r="J92" s="528"/>
      <c r="L92" s="522"/>
      <c r="M92" s="523"/>
      <c r="N92" s="524"/>
      <c r="O92" s="522"/>
      <c r="P92" s="523"/>
      <c r="Q92" s="524"/>
      <c r="R92" s="522"/>
      <c r="S92" s="523"/>
      <c r="T92" s="524"/>
      <c r="U92" s="522"/>
      <c r="V92" s="523"/>
      <c r="W92" s="524"/>
      <c r="X92" s="522"/>
      <c r="Y92" s="523"/>
      <c r="Z92" s="524"/>
      <c r="AA92" s="522"/>
      <c r="AB92" s="523"/>
      <c r="AC92" s="524"/>
      <c r="AD92" s="522"/>
      <c r="AE92" s="523"/>
      <c r="AF92" s="524"/>
      <c r="AG92" s="522"/>
      <c r="AH92" s="523"/>
      <c r="AI92" s="524"/>
      <c r="AJ92" s="522"/>
      <c r="AK92" s="523"/>
      <c r="AL92" s="523"/>
      <c r="AM92" s="524"/>
    </row>
    <row r="93" spans="1:39" s="222" customFormat="1" ht="11.4" customHeight="1" x14ac:dyDescent="0.2">
      <c r="A93" s="528"/>
      <c r="B93" s="528"/>
      <c r="C93" s="528"/>
      <c r="D93" s="528"/>
      <c r="E93" s="528"/>
      <c r="F93" s="528"/>
      <c r="G93" s="528"/>
      <c r="H93" s="528"/>
      <c r="I93" s="528"/>
      <c r="J93" s="528"/>
      <c r="L93" s="522"/>
      <c r="M93" s="523"/>
      <c r="N93" s="524"/>
      <c r="O93" s="522"/>
      <c r="P93" s="523"/>
      <c r="Q93" s="524"/>
      <c r="R93" s="522"/>
      <c r="S93" s="523"/>
      <c r="T93" s="524"/>
      <c r="U93" s="522"/>
      <c r="V93" s="523"/>
      <c r="W93" s="524"/>
      <c r="X93" s="522"/>
      <c r="Y93" s="523"/>
      <c r="Z93" s="524"/>
      <c r="AA93" s="522"/>
      <c r="AB93" s="523"/>
      <c r="AC93" s="524"/>
      <c r="AD93" s="522"/>
      <c r="AE93" s="523"/>
      <c r="AF93" s="524"/>
      <c r="AG93" s="522"/>
      <c r="AH93" s="523"/>
      <c r="AI93" s="524"/>
      <c r="AJ93" s="522"/>
      <c r="AK93" s="523"/>
      <c r="AL93" s="523"/>
      <c r="AM93" s="524"/>
    </row>
    <row r="94" spans="1:39" s="222" customFormat="1" ht="11.4" customHeight="1" x14ac:dyDescent="0.2">
      <c r="A94" s="528"/>
      <c r="B94" s="528"/>
      <c r="C94" s="528"/>
      <c r="D94" s="528"/>
      <c r="E94" s="528"/>
      <c r="F94" s="528"/>
      <c r="G94" s="528"/>
      <c r="H94" s="528"/>
      <c r="I94" s="528"/>
      <c r="J94" s="528"/>
      <c r="L94" s="522"/>
      <c r="M94" s="523"/>
      <c r="N94" s="524"/>
      <c r="O94" s="522"/>
      <c r="P94" s="523"/>
      <c r="Q94" s="524"/>
      <c r="R94" s="522"/>
      <c r="S94" s="523"/>
      <c r="T94" s="524"/>
      <c r="U94" s="522"/>
      <c r="V94" s="523"/>
      <c r="W94" s="524"/>
      <c r="X94" s="522"/>
      <c r="Y94" s="523"/>
      <c r="Z94" s="524"/>
      <c r="AA94" s="522"/>
      <c r="AB94" s="523"/>
      <c r="AC94" s="524"/>
      <c r="AD94" s="522"/>
      <c r="AE94" s="523"/>
      <c r="AF94" s="524"/>
      <c r="AG94" s="522"/>
      <c r="AH94" s="523"/>
      <c r="AI94" s="524"/>
      <c r="AJ94" s="522"/>
      <c r="AK94" s="523"/>
      <c r="AL94" s="523"/>
      <c r="AM94" s="524"/>
    </row>
    <row r="95" spans="1:39" s="222" customFormat="1" ht="11.4" customHeight="1" x14ac:dyDescent="0.2">
      <c r="A95" s="528"/>
      <c r="B95" s="528"/>
      <c r="C95" s="528"/>
      <c r="D95" s="528"/>
      <c r="E95" s="528"/>
      <c r="F95" s="528"/>
      <c r="G95" s="528"/>
      <c r="H95" s="528"/>
      <c r="I95" s="528"/>
      <c r="J95" s="528"/>
      <c r="L95" s="522"/>
      <c r="M95" s="523"/>
      <c r="N95" s="524"/>
      <c r="O95" s="522"/>
      <c r="P95" s="523"/>
      <c r="Q95" s="524"/>
      <c r="R95" s="522"/>
      <c r="S95" s="523"/>
      <c r="T95" s="524"/>
      <c r="U95" s="522"/>
      <c r="V95" s="523"/>
      <c r="W95" s="524"/>
      <c r="X95" s="522"/>
      <c r="Y95" s="523"/>
      <c r="Z95" s="524"/>
      <c r="AA95" s="522"/>
      <c r="AB95" s="523"/>
      <c r="AC95" s="524"/>
      <c r="AD95" s="522"/>
      <c r="AE95" s="523"/>
      <c r="AF95" s="524"/>
      <c r="AG95" s="522"/>
      <c r="AH95" s="523"/>
      <c r="AI95" s="524"/>
      <c r="AJ95" s="522"/>
      <c r="AK95" s="523"/>
      <c r="AL95" s="523"/>
      <c r="AM95" s="524"/>
    </row>
    <row r="96" spans="1:39" s="222" customFormat="1" ht="11.4" customHeight="1" x14ac:dyDescent="0.2">
      <c r="A96" s="528"/>
      <c r="B96" s="528"/>
      <c r="C96" s="528"/>
      <c r="D96" s="528"/>
      <c r="E96" s="528"/>
      <c r="F96" s="528"/>
      <c r="G96" s="528"/>
      <c r="H96" s="528"/>
      <c r="I96" s="528"/>
      <c r="J96" s="528"/>
      <c r="L96" s="522"/>
      <c r="M96" s="523"/>
      <c r="N96" s="524"/>
      <c r="O96" s="522"/>
      <c r="P96" s="523"/>
      <c r="Q96" s="524"/>
      <c r="R96" s="522"/>
      <c r="S96" s="523"/>
      <c r="T96" s="524"/>
      <c r="U96" s="522"/>
      <c r="V96" s="523"/>
      <c r="W96" s="524"/>
      <c r="X96" s="522"/>
      <c r="Y96" s="523"/>
      <c r="Z96" s="524"/>
      <c r="AA96" s="522"/>
      <c r="AB96" s="523"/>
      <c r="AC96" s="524"/>
      <c r="AD96" s="522"/>
      <c r="AE96" s="523"/>
      <c r="AF96" s="524"/>
      <c r="AG96" s="522"/>
      <c r="AH96" s="523"/>
      <c r="AI96" s="524"/>
      <c r="AJ96" s="522"/>
      <c r="AK96" s="523"/>
      <c r="AL96" s="523"/>
      <c r="AM96" s="524"/>
    </row>
    <row r="97" spans="1:39" s="222" customFormat="1" ht="11.4" customHeight="1" x14ac:dyDescent="0.2">
      <c r="A97" s="528"/>
      <c r="B97" s="528"/>
      <c r="C97" s="528"/>
      <c r="D97" s="528"/>
      <c r="E97" s="528"/>
      <c r="F97" s="528"/>
      <c r="G97" s="528"/>
      <c r="H97" s="528"/>
      <c r="I97" s="528"/>
      <c r="J97" s="528"/>
      <c r="L97" s="522"/>
      <c r="M97" s="523"/>
      <c r="N97" s="524"/>
      <c r="O97" s="522"/>
      <c r="P97" s="523"/>
      <c r="Q97" s="524"/>
      <c r="R97" s="522"/>
      <c r="S97" s="523"/>
      <c r="T97" s="524"/>
      <c r="U97" s="522"/>
      <c r="V97" s="523"/>
      <c r="W97" s="524"/>
      <c r="X97" s="522"/>
      <c r="Y97" s="523"/>
      <c r="Z97" s="524"/>
      <c r="AA97" s="522"/>
      <c r="AB97" s="523"/>
      <c r="AC97" s="524"/>
      <c r="AD97" s="522"/>
      <c r="AE97" s="523"/>
      <c r="AF97" s="524"/>
      <c r="AG97" s="522"/>
      <c r="AH97" s="523"/>
      <c r="AI97" s="524"/>
      <c r="AJ97" s="522"/>
      <c r="AK97" s="523"/>
      <c r="AL97" s="523"/>
      <c r="AM97" s="524"/>
    </row>
    <row r="98" spans="1:39" s="222" customFormat="1" ht="11.4" customHeight="1" x14ac:dyDescent="0.2">
      <c r="A98" s="528"/>
      <c r="B98" s="528"/>
      <c r="C98" s="528"/>
      <c r="D98" s="528"/>
      <c r="E98" s="528"/>
      <c r="F98" s="528"/>
      <c r="G98" s="528"/>
      <c r="H98" s="528"/>
      <c r="I98" s="528"/>
      <c r="J98" s="528"/>
      <c r="L98" s="522"/>
      <c r="M98" s="523"/>
      <c r="N98" s="524"/>
      <c r="O98" s="522"/>
      <c r="P98" s="523"/>
      <c r="Q98" s="524"/>
      <c r="R98" s="522"/>
      <c r="S98" s="523"/>
      <c r="T98" s="524"/>
      <c r="U98" s="522"/>
      <c r="V98" s="523"/>
      <c r="W98" s="524"/>
      <c r="X98" s="522"/>
      <c r="Y98" s="523"/>
      <c r="Z98" s="524"/>
      <c r="AA98" s="522"/>
      <c r="AB98" s="523"/>
      <c r="AC98" s="524"/>
      <c r="AD98" s="522"/>
      <c r="AE98" s="523"/>
      <c r="AF98" s="524"/>
      <c r="AG98" s="522"/>
      <c r="AH98" s="523"/>
      <c r="AI98" s="524"/>
      <c r="AJ98" s="522"/>
      <c r="AK98" s="523"/>
      <c r="AL98" s="523"/>
      <c r="AM98" s="524"/>
    </row>
    <row r="99" spans="1:39" ht="11.4" customHeight="1" x14ac:dyDescent="0.3">
      <c r="A99" s="528"/>
      <c r="B99" s="528"/>
      <c r="C99" s="528"/>
      <c r="D99" s="528"/>
      <c r="E99" s="528"/>
      <c r="F99" s="528"/>
      <c r="G99" s="528"/>
      <c r="H99" s="528"/>
      <c r="I99" s="528"/>
      <c r="J99" s="528"/>
      <c r="K99" s="222"/>
      <c r="L99" s="522"/>
      <c r="M99" s="523"/>
      <c r="N99" s="524"/>
      <c r="O99" s="522"/>
      <c r="P99" s="523"/>
      <c r="Q99" s="524"/>
      <c r="R99" s="522"/>
      <c r="S99" s="523"/>
      <c r="T99" s="524"/>
      <c r="U99" s="522"/>
      <c r="V99" s="523"/>
      <c r="W99" s="524"/>
      <c r="X99" s="522"/>
      <c r="Y99" s="523"/>
      <c r="Z99" s="524"/>
      <c r="AA99" s="522"/>
      <c r="AB99" s="523"/>
      <c r="AC99" s="524"/>
      <c r="AD99" s="522"/>
      <c r="AE99" s="523"/>
      <c r="AF99" s="524"/>
      <c r="AG99" s="522"/>
      <c r="AH99" s="523"/>
      <c r="AI99" s="524"/>
      <c r="AJ99" s="522"/>
      <c r="AK99" s="523"/>
      <c r="AL99" s="523"/>
      <c r="AM99" s="524"/>
    </row>
    <row r="100" spans="1:39" ht="11.4" customHeight="1" x14ac:dyDescent="0.3">
      <c r="A100" s="528"/>
      <c r="B100" s="528"/>
      <c r="C100" s="528"/>
      <c r="D100" s="528"/>
      <c r="E100" s="528"/>
      <c r="F100" s="528"/>
      <c r="G100" s="528"/>
      <c r="H100" s="528"/>
      <c r="I100" s="528"/>
      <c r="J100" s="528"/>
      <c r="K100" s="222"/>
      <c r="L100" s="522"/>
      <c r="M100" s="523"/>
      <c r="N100" s="524"/>
      <c r="O100" s="522"/>
      <c r="P100" s="523"/>
      <c r="Q100" s="524"/>
      <c r="R100" s="522"/>
      <c r="S100" s="523"/>
      <c r="T100" s="524"/>
      <c r="U100" s="522"/>
      <c r="V100" s="523"/>
      <c r="W100" s="524"/>
      <c r="X100" s="522"/>
      <c r="Y100" s="523"/>
      <c r="Z100" s="524"/>
      <c r="AA100" s="522"/>
      <c r="AB100" s="523"/>
      <c r="AC100" s="524"/>
      <c r="AD100" s="522"/>
      <c r="AE100" s="523"/>
      <c r="AF100" s="524"/>
      <c r="AG100" s="522"/>
      <c r="AH100" s="523"/>
      <c r="AI100" s="524"/>
      <c r="AJ100" s="522"/>
      <c r="AK100" s="523"/>
      <c r="AL100" s="523"/>
      <c r="AM100" s="524"/>
    </row>
    <row r="101" spans="1:39" ht="11.4" customHeight="1" x14ac:dyDescent="0.3">
      <c r="A101" s="528"/>
      <c r="B101" s="528"/>
      <c r="C101" s="528"/>
      <c r="D101" s="528"/>
      <c r="E101" s="528"/>
      <c r="F101" s="528"/>
      <c r="G101" s="528"/>
      <c r="H101" s="528"/>
      <c r="I101" s="528"/>
      <c r="J101" s="528"/>
      <c r="K101" s="222"/>
      <c r="L101" s="522"/>
      <c r="M101" s="523"/>
      <c r="N101" s="524"/>
      <c r="O101" s="522"/>
      <c r="P101" s="523"/>
      <c r="Q101" s="524"/>
      <c r="R101" s="522"/>
      <c r="S101" s="523"/>
      <c r="T101" s="524"/>
      <c r="U101" s="522"/>
      <c r="V101" s="523"/>
      <c r="W101" s="524"/>
      <c r="X101" s="522"/>
      <c r="Y101" s="523"/>
      <c r="Z101" s="524"/>
      <c r="AA101" s="522"/>
      <c r="AB101" s="523"/>
      <c r="AC101" s="524"/>
      <c r="AD101" s="522"/>
      <c r="AE101" s="523"/>
      <c r="AF101" s="524"/>
      <c r="AG101" s="522"/>
      <c r="AH101" s="523"/>
      <c r="AI101" s="524"/>
      <c r="AJ101" s="522"/>
      <c r="AK101" s="523"/>
      <c r="AL101" s="523"/>
      <c r="AM101" s="524"/>
    </row>
    <row r="102" spans="1:39" ht="11.4" customHeight="1" x14ac:dyDescent="0.3">
      <c r="A102" s="528"/>
      <c r="B102" s="528"/>
      <c r="C102" s="528"/>
      <c r="D102" s="528"/>
      <c r="E102" s="528"/>
      <c r="F102" s="528"/>
      <c r="G102" s="528"/>
      <c r="H102" s="528"/>
      <c r="I102" s="528"/>
      <c r="J102" s="528"/>
      <c r="K102" s="222"/>
      <c r="L102" s="522"/>
      <c r="M102" s="523"/>
      <c r="N102" s="524"/>
      <c r="O102" s="522"/>
      <c r="P102" s="523"/>
      <c r="Q102" s="524"/>
      <c r="R102" s="522"/>
      <c r="S102" s="523"/>
      <c r="T102" s="524"/>
      <c r="U102" s="522"/>
      <c r="V102" s="523"/>
      <c r="W102" s="524"/>
      <c r="X102" s="522"/>
      <c r="Y102" s="523"/>
      <c r="Z102" s="524"/>
      <c r="AA102" s="522"/>
      <c r="AB102" s="523"/>
      <c r="AC102" s="524"/>
      <c r="AD102" s="522"/>
      <c r="AE102" s="523"/>
      <c r="AF102" s="524"/>
      <c r="AG102" s="522"/>
      <c r="AH102" s="523"/>
      <c r="AI102" s="524"/>
      <c r="AJ102" s="522"/>
      <c r="AK102" s="523"/>
      <c r="AL102" s="523"/>
      <c r="AM102" s="524"/>
    </row>
    <row r="103" spans="1:39" ht="11.4" customHeight="1" x14ac:dyDescent="0.3">
      <c r="A103" s="528"/>
      <c r="B103" s="528"/>
      <c r="C103" s="528"/>
      <c r="D103" s="528"/>
      <c r="E103" s="528"/>
      <c r="F103" s="528"/>
      <c r="G103" s="528"/>
      <c r="H103" s="528"/>
      <c r="I103" s="528"/>
      <c r="J103" s="528"/>
      <c r="K103" s="222"/>
      <c r="L103" s="522"/>
      <c r="M103" s="523"/>
      <c r="N103" s="524"/>
      <c r="O103" s="522"/>
      <c r="P103" s="523"/>
      <c r="Q103" s="524"/>
      <c r="R103" s="522"/>
      <c r="S103" s="523"/>
      <c r="T103" s="524"/>
      <c r="U103" s="522"/>
      <c r="V103" s="523"/>
      <c r="W103" s="524"/>
      <c r="X103" s="522"/>
      <c r="Y103" s="523"/>
      <c r="Z103" s="524"/>
      <c r="AA103" s="522"/>
      <c r="AB103" s="523"/>
      <c r="AC103" s="524"/>
      <c r="AD103" s="522"/>
      <c r="AE103" s="523"/>
      <c r="AF103" s="524"/>
      <c r="AG103" s="522"/>
      <c r="AH103" s="523"/>
      <c r="AI103" s="524"/>
      <c r="AJ103" s="522"/>
      <c r="AK103" s="523"/>
      <c r="AL103" s="523"/>
      <c r="AM103" s="524"/>
    </row>
    <row r="104" spans="1:39" ht="11.4" customHeight="1" x14ac:dyDescent="0.3">
      <c r="A104" s="528"/>
      <c r="B104" s="528"/>
      <c r="C104" s="528"/>
      <c r="D104" s="528"/>
      <c r="E104" s="528"/>
      <c r="F104" s="528"/>
      <c r="G104" s="528"/>
      <c r="H104" s="528"/>
      <c r="I104" s="528"/>
      <c r="J104" s="528"/>
      <c r="K104" s="222"/>
      <c r="L104" s="522"/>
      <c r="M104" s="523"/>
      <c r="N104" s="524"/>
      <c r="O104" s="522"/>
      <c r="P104" s="523"/>
      <c r="Q104" s="524"/>
      <c r="R104" s="522"/>
      <c r="S104" s="523"/>
      <c r="T104" s="524"/>
      <c r="U104" s="522"/>
      <c r="V104" s="523"/>
      <c r="W104" s="524"/>
      <c r="X104" s="522"/>
      <c r="Y104" s="523"/>
      <c r="Z104" s="524"/>
      <c r="AA104" s="522"/>
      <c r="AB104" s="523"/>
      <c r="AC104" s="524"/>
      <c r="AD104" s="522"/>
      <c r="AE104" s="523"/>
      <c r="AF104" s="524"/>
      <c r="AG104" s="522"/>
      <c r="AH104" s="523"/>
      <c r="AI104" s="524"/>
      <c r="AJ104" s="522"/>
      <c r="AK104" s="523"/>
      <c r="AL104" s="523"/>
      <c r="AM104" s="524"/>
    </row>
    <row r="105" spans="1:39" ht="11.4" customHeight="1" x14ac:dyDescent="0.3">
      <c r="A105" s="528"/>
      <c r="B105" s="528"/>
      <c r="C105" s="528"/>
      <c r="D105" s="528"/>
      <c r="E105" s="528"/>
      <c r="F105" s="528"/>
      <c r="G105" s="528"/>
      <c r="H105" s="528"/>
      <c r="I105" s="528"/>
      <c r="J105" s="528"/>
      <c r="K105" s="222"/>
      <c r="L105" s="522"/>
      <c r="M105" s="523"/>
      <c r="N105" s="524"/>
      <c r="O105" s="522"/>
      <c r="P105" s="523"/>
      <c r="Q105" s="524"/>
      <c r="R105" s="522"/>
      <c r="S105" s="523"/>
      <c r="T105" s="524"/>
      <c r="U105" s="522"/>
      <c r="V105" s="523"/>
      <c r="W105" s="524"/>
      <c r="X105" s="522"/>
      <c r="Y105" s="523"/>
      <c r="Z105" s="524"/>
      <c r="AA105" s="522"/>
      <c r="AB105" s="523"/>
      <c r="AC105" s="524"/>
      <c r="AD105" s="522"/>
      <c r="AE105" s="523"/>
      <c r="AF105" s="524"/>
      <c r="AG105" s="522"/>
      <c r="AH105" s="523"/>
      <c r="AI105" s="524"/>
      <c r="AJ105" s="522"/>
      <c r="AK105" s="523"/>
      <c r="AL105" s="523"/>
      <c r="AM105" s="524"/>
    </row>
    <row r="106" spans="1:39" ht="11.4" customHeight="1" x14ac:dyDescent="0.3">
      <c r="A106" s="528"/>
      <c r="B106" s="528"/>
      <c r="C106" s="528"/>
      <c r="D106" s="528"/>
      <c r="E106" s="528"/>
      <c r="F106" s="528"/>
      <c r="G106" s="528"/>
      <c r="H106" s="528"/>
      <c r="I106" s="528"/>
      <c r="J106" s="528"/>
      <c r="K106" s="222"/>
      <c r="L106" s="522"/>
      <c r="M106" s="523"/>
      <c r="N106" s="524"/>
      <c r="O106" s="522"/>
      <c r="P106" s="523"/>
      <c r="Q106" s="524"/>
      <c r="R106" s="522"/>
      <c r="S106" s="523"/>
      <c r="T106" s="524"/>
      <c r="U106" s="522"/>
      <c r="V106" s="523"/>
      <c r="W106" s="524"/>
      <c r="X106" s="522"/>
      <c r="Y106" s="523"/>
      <c r="Z106" s="524"/>
      <c r="AA106" s="522"/>
      <c r="AB106" s="523"/>
      <c r="AC106" s="524"/>
      <c r="AD106" s="522"/>
      <c r="AE106" s="523"/>
      <c r="AF106" s="524"/>
      <c r="AG106" s="522"/>
      <c r="AH106" s="523"/>
      <c r="AI106" s="524"/>
      <c r="AJ106" s="522"/>
      <c r="AK106" s="523"/>
      <c r="AL106" s="523"/>
      <c r="AM106" s="524"/>
    </row>
    <row r="107" spans="1:39" ht="11.4" customHeight="1" x14ac:dyDescent="0.3">
      <c r="A107" s="528"/>
      <c r="B107" s="528"/>
      <c r="C107" s="528"/>
      <c r="D107" s="528"/>
      <c r="E107" s="528"/>
      <c r="F107" s="528"/>
      <c r="G107" s="528"/>
      <c r="H107" s="528"/>
      <c r="I107" s="528"/>
      <c r="J107" s="528"/>
      <c r="K107" s="222"/>
      <c r="L107" s="522"/>
      <c r="M107" s="523"/>
      <c r="N107" s="524"/>
      <c r="O107" s="522"/>
      <c r="P107" s="523"/>
      <c r="Q107" s="524"/>
      <c r="R107" s="522"/>
      <c r="S107" s="523"/>
      <c r="T107" s="524"/>
      <c r="U107" s="522"/>
      <c r="V107" s="523"/>
      <c r="W107" s="524"/>
      <c r="X107" s="522"/>
      <c r="Y107" s="523"/>
      <c r="Z107" s="524"/>
      <c r="AA107" s="522"/>
      <c r="AB107" s="523"/>
      <c r="AC107" s="524"/>
      <c r="AD107" s="522"/>
      <c r="AE107" s="523"/>
      <c r="AF107" s="524"/>
      <c r="AG107" s="522"/>
      <c r="AH107" s="523"/>
      <c r="AI107" s="524"/>
      <c r="AJ107" s="522"/>
      <c r="AK107" s="523"/>
      <c r="AL107" s="523"/>
      <c r="AM107" s="524"/>
    </row>
    <row r="108" spans="1:39" ht="11.4" customHeight="1" x14ac:dyDescent="0.3">
      <c r="A108" s="528"/>
      <c r="B108" s="528"/>
      <c r="C108" s="528"/>
      <c r="D108" s="528"/>
      <c r="E108" s="528"/>
      <c r="F108" s="528"/>
      <c r="G108" s="528"/>
      <c r="H108" s="528"/>
      <c r="I108" s="528"/>
      <c r="J108" s="528"/>
      <c r="K108" s="222"/>
      <c r="L108" s="522"/>
      <c r="M108" s="523"/>
      <c r="N108" s="524"/>
      <c r="O108" s="522"/>
      <c r="P108" s="523"/>
      <c r="Q108" s="524"/>
      <c r="R108" s="522"/>
      <c r="S108" s="523"/>
      <c r="T108" s="524"/>
      <c r="U108" s="522"/>
      <c r="V108" s="523"/>
      <c r="W108" s="524"/>
      <c r="X108" s="522"/>
      <c r="Y108" s="523"/>
      <c r="Z108" s="524"/>
      <c r="AA108" s="522"/>
      <c r="AB108" s="523"/>
      <c r="AC108" s="524"/>
      <c r="AD108" s="522"/>
      <c r="AE108" s="523"/>
      <c r="AF108" s="524"/>
      <c r="AG108" s="522"/>
      <c r="AH108" s="523"/>
      <c r="AI108" s="524"/>
      <c r="AJ108" s="522"/>
      <c r="AK108" s="523"/>
      <c r="AL108" s="523"/>
      <c r="AM108" s="524"/>
    </row>
    <row r="109" spans="1:39" ht="11.4" customHeight="1" x14ac:dyDescent="0.3">
      <c r="A109" s="528"/>
      <c r="B109" s="528"/>
      <c r="C109" s="528"/>
      <c r="D109" s="528"/>
      <c r="E109" s="528"/>
      <c r="F109" s="528"/>
      <c r="G109" s="528"/>
      <c r="H109" s="528"/>
      <c r="I109" s="528"/>
      <c r="J109" s="528"/>
      <c r="K109" s="222"/>
      <c r="L109" s="522"/>
      <c r="M109" s="523"/>
      <c r="N109" s="524"/>
      <c r="O109" s="522"/>
      <c r="P109" s="523"/>
      <c r="Q109" s="524"/>
      <c r="R109" s="522"/>
      <c r="S109" s="523"/>
      <c r="T109" s="524"/>
      <c r="U109" s="522"/>
      <c r="V109" s="523"/>
      <c r="W109" s="524"/>
      <c r="X109" s="522"/>
      <c r="Y109" s="523"/>
      <c r="Z109" s="524"/>
      <c r="AA109" s="522"/>
      <c r="AB109" s="523"/>
      <c r="AC109" s="524"/>
      <c r="AD109" s="522"/>
      <c r="AE109" s="523"/>
      <c r="AF109" s="524"/>
      <c r="AG109" s="522"/>
      <c r="AH109" s="523"/>
      <c r="AI109" s="524"/>
      <c r="AJ109" s="522"/>
      <c r="AK109" s="523"/>
      <c r="AL109" s="523"/>
      <c r="AM109" s="524"/>
    </row>
    <row r="110" spans="1:39" ht="11.4" customHeight="1" x14ac:dyDescent="0.3">
      <c r="A110" s="528"/>
      <c r="B110" s="528"/>
      <c r="C110" s="528"/>
      <c r="D110" s="528"/>
      <c r="E110" s="528"/>
      <c r="F110" s="528"/>
      <c r="G110" s="528"/>
      <c r="H110" s="528"/>
      <c r="I110" s="528"/>
      <c r="J110" s="528"/>
      <c r="K110" s="222"/>
      <c r="L110" s="522"/>
      <c r="M110" s="523"/>
      <c r="N110" s="524"/>
      <c r="O110" s="522"/>
      <c r="P110" s="523"/>
      <c r="Q110" s="524"/>
      <c r="R110" s="522"/>
      <c r="S110" s="523"/>
      <c r="T110" s="524"/>
      <c r="U110" s="522"/>
      <c r="V110" s="523"/>
      <c r="W110" s="524"/>
      <c r="X110" s="522"/>
      <c r="Y110" s="523"/>
      <c r="Z110" s="524"/>
      <c r="AA110" s="522"/>
      <c r="AB110" s="523"/>
      <c r="AC110" s="524"/>
      <c r="AD110" s="522"/>
      <c r="AE110" s="523"/>
      <c r="AF110" s="524"/>
      <c r="AG110" s="522"/>
      <c r="AH110" s="523"/>
      <c r="AI110" s="524"/>
      <c r="AJ110" s="522"/>
      <c r="AK110" s="523"/>
      <c r="AL110" s="523"/>
      <c r="AM110" s="524"/>
    </row>
    <row r="111" spans="1:39" ht="11.4" customHeight="1" x14ac:dyDescent="0.3">
      <c r="A111" s="528"/>
      <c r="B111" s="528"/>
      <c r="C111" s="528"/>
      <c r="D111" s="528"/>
      <c r="E111" s="528"/>
      <c r="F111" s="528"/>
      <c r="G111" s="528"/>
      <c r="H111" s="528"/>
      <c r="I111" s="528"/>
      <c r="J111" s="528"/>
      <c r="K111" s="222"/>
      <c r="L111" s="522"/>
      <c r="M111" s="523"/>
      <c r="N111" s="524"/>
      <c r="O111" s="522"/>
      <c r="P111" s="523"/>
      <c r="Q111" s="524"/>
      <c r="R111" s="522"/>
      <c r="S111" s="523"/>
      <c r="T111" s="524"/>
      <c r="U111" s="522"/>
      <c r="V111" s="523"/>
      <c r="W111" s="524"/>
      <c r="X111" s="522"/>
      <c r="Y111" s="523"/>
      <c r="Z111" s="524"/>
      <c r="AA111" s="522"/>
      <c r="AB111" s="523"/>
      <c r="AC111" s="524"/>
      <c r="AD111" s="522"/>
      <c r="AE111" s="523"/>
      <c r="AF111" s="524"/>
      <c r="AG111" s="522"/>
      <c r="AH111" s="523"/>
      <c r="AI111" s="524"/>
      <c r="AJ111" s="522"/>
      <c r="AK111" s="523"/>
      <c r="AL111" s="523"/>
      <c r="AM111" s="524"/>
    </row>
    <row r="112" spans="1:39" ht="11.4" customHeight="1" x14ac:dyDescent="0.3">
      <c r="A112" s="528"/>
      <c r="B112" s="528"/>
      <c r="C112" s="528"/>
      <c r="D112" s="528"/>
      <c r="E112" s="528"/>
      <c r="F112" s="528"/>
      <c r="G112" s="528"/>
      <c r="H112" s="528"/>
      <c r="I112" s="528"/>
      <c r="J112" s="528"/>
      <c r="K112" s="222"/>
      <c r="L112" s="522"/>
      <c r="M112" s="523"/>
      <c r="N112" s="524"/>
      <c r="O112" s="522"/>
      <c r="P112" s="523"/>
      <c r="Q112" s="524"/>
      <c r="R112" s="522"/>
      <c r="S112" s="523"/>
      <c r="T112" s="524"/>
      <c r="U112" s="522"/>
      <c r="V112" s="523"/>
      <c r="W112" s="524"/>
      <c r="X112" s="522"/>
      <c r="Y112" s="523"/>
      <c r="Z112" s="524"/>
      <c r="AA112" s="522"/>
      <c r="AB112" s="523"/>
      <c r="AC112" s="524"/>
      <c r="AD112" s="522"/>
      <c r="AE112" s="523"/>
      <c r="AF112" s="524"/>
      <c r="AG112" s="522"/>
      <c r="AH112" s="523"/>
      <c r="AI112" s="524"/>
      <c r="AJ112" s="522"/>
      <c r="AK112" s="523"/>
      <c r="AL112" s="523"/>
      <c r="AM112" s="524"/>
    </row>
    <row r="113" spans="1:39" ht="11.4" customHeight="1" x14ac:dyDescent="0.3">
      <c r="A113" s="528"/>
      <c r="B113" s="528"/>
      <c r="C113" s="528"/>
      <c r="D113" s="528"/>
      <c r="E113" s="528"/>
      <c r="F113" s="528"/>
      <c r="G113" s="528"/>
      <c r="H113" s="528"/>
      <c r="I113" s="528"/>
      <c r="J113" s="528"/>
      <c r="K113" s="222"/>
      <c r="L113" s="522"/>
      <c r="M113" s="523"/>
      <c r="N113" s="524"/>
      <c r="O113" s="522"/>
      <c r="P113" s="523"/>
      <c r="Q113" s="524"/>
      <c r="R113" s="522"/>
      <c r="S113" s="523"/>
      <c r="T113" s="524"/>
      <c r="U113" s="522"/>
      <c r="V113" s="523"/>
      <c r="W113" s="524"/>
      <c r="X113" s="522"/>
      <c r="Y113" s="523"/>
      <c r="Z113" s="524"/>
      <c r="AA113" s="522"/>
      <c r="AB113" s="523"/>
      <c r="AC113" s="524"/>
      <c r="AD113" s="522"/>
      <c r="AE113" s="523"/>
      <c r="AF113" s="524"/>
      <c r="AG113" s="522"/>
      <c r="AH113" s="523"/>
      <c r="AI113" s="524"/>
      <c r="AJ113" s="522"/>
      <c r="AK113" s="523"/>
      <c r="AL113" s="523"/>
      <c r="AM113" s="524"/>
    </row>
    <row r="114" spans="1:39" ht="11.4" customHeight="1" x14ac:dyDescent="0.3">
      <c r="A114" s="528"/>
      <c r="B114" s="528"/>
      <c r="C114" s="528"/>
      <c r="D114" s="528"/>
      <c r="E114" s="528"/>
      <c r="F114" s="528"/>
      <c r="G114" s="528"/>
      <c r="H114" s="528"/>
      <c r="I114" s="528"/>
      <c r="J114" s="528"/>
      <c r="K114" s="222"/>
      <c r="L114" s="522"/>
      <c r="M114" s="523"/>
      <c r="N114" s="524"/>
      <c r="O114" s="522"/>
      <c r="P114" s="523"/>
      <c r="Q114" s="524"/>
      <c r="R114" s="522"/>
      <c r="S114" s="523"/>
      <c r="T114" s="524"/>
      <c r="U114" s="522"/>
      <c r="V114" s="523"/>
      <c r="W114" s="524"/>
      <c r="X114" s="522"/>
      <c r="Y114" s="523"/>
      <c r="Z114" s="524"/>
      <c r="AA114" s="522"/>
      <c r="AB114" s="523"/>
      <c r="AC114" s="524"/>
      <c r="AD114" s="522"/>
      <c r="AE114" s="523"/>
      <c r="AF114" s="524"/>
      <c r="AG114" s="522"/>
      <c r="AH114" s="523"/>
      <c r="AI114" s="524"/>
      <c r="AJ114" s="522"/>
      <c r="AK114" s="523"/>
      <c r="AL114" s="523"/>
      <c r="AM114" s="524"/>
    </row>
    <row r="115" spans="1:39" ht="11.4" customHeight="1" x14ac:dyDescent="0.3">
      <c r="A115" s="528"/>
      <c r="B115" s="528"/>
      <c r="C115" s="528"/>
      <c r="D115" s="528"/>
      <c r="E115" s="528"/>
      <c r="F115" s="528"/>
      <c r="G115" s="528"/>
      <c r="H115" s="528"/>
      <c r="I115" s="528"/>
      <c r="J115" s="528"/>
      <c r="K115" s="222"/>
      <c r="L115" s="522"/>
      <c r="M115" s="523"/>
      <c r="N115" s="524"/>
      <c r="O115" s="522"/>
      <c r="P115" s="523"/>
      <c r="Q115" s="524"/>
      <c r="R115" s="522"/>
      <c r="S115" s="523"/>
      <c r="T115" s="524"/>
      <c r="U115" s="522"/>
      <c r="V115" s="523"/>
      <c r="W115" s="524"/>
      <c r="X115" s="522"/>
      <c r="Y115" s="523"/>
      <c r="Z115" s="524"/>
      <c r="AA115" s="522"/>
      <c r="AB115" s="523"/>
      <c r="AC115" s="524"/>
      <c r="AD115" s="522"/>
      <c r="AE115" s="523"/>
      <c r="AF115" s="524"/>
      <c r="AG115" s="522"/>
      <c r="AH115" s="523"/>
      <c r="AI115" s="524"/>
      <c r="AJ115" s="522"/>
      <c r="AK115" s="523"/>
      <c r="AL115" s="523"/>
      <c r="AM115" s="524"/>
    </row>
    <row r="116" spans="1:39" ht="11.4" customHeight="1" x14ac:dyDescent="0.3">
      <c r="A116" s="528"/>
      <c r="B116" s="528"/>
      <c r="C116" s="528"/>
      <c r="D116" s="528"/>
      <c r="E116" s="528"/>
      <c r="F116" s="528"/>
      <c r="G116" s="528"/>
      <c r="H116" s="528"/>
      <c r="I116" s="528"/>
      <c r="J116" s="528"/>
      <c r="K116" s="222"/>
      <c r="L116" s="522"/>
      <c r="M116" s="523"/>
      <c r="N116" s="524"/>
      <c r="O116" s="522"/>
      <c r="P116" s="523"/>
      <c r="Q116" s="524"/>
      <c r="R116" s="522"/>
      <c r="S116" s="523"/>
      <c r="T116" s="524"/>
      <c r="U116" s="522"/>
      <c r="V116" s="523"/>
      <c r="W116" s="524"/>
      <c r="X116" s="522"/>
      <c r="Y116" s="523"/>
      <c r="Z116" s="524"/>
      <c r="AA116" s="522"/>
      <c r="AB116" s="523"/>
      <c r="AC116" s="524"/>
      <c r="AD116" s="522"/>
      <c r="AE116" s="523"/>
      <c r="AF116" s="524"/>
      <c r="AG116" s="522"/>
      <c r="AH116" s="523"/>
      <c r="AI116" s="524"/>
      <c r="AJ116" s="522"/>
      <c r="AK116" s="523"/>
      <c r="AL116" s="523"/>
      <c r="AM116" s="524"/>
    </row>
    <row r="117" spans="1:39" ht="11.4" customHeight="1" x14ac:dyDescent="0.3">
      <c r="A117" s="528"/>
      <c r="B117" s="528"/>
      <c r="C117" s="528"/>
      <c r="D117" s="528"/>
      <c r="E117" s="528"/>
      <c r="F117" s="528"/>
      <c r="G117" s="528"/>
      <c r="H117" s="528"/>
      <c r="I117" s="528"/>
      <c r="J117" s="528"/>
      <c r="K117" s="222"/>
      <c r="L117" s="522"/>
      <c r="M117" s="523"/>
      <c r="N117" s="524"/>
      <c r="O117" s="522"/>
      <c r="P117" s="523"/>
      <c r="Q117" s="524"/>
      <c r="R117" s="522"/>
      <c r="S117" s="523"/>
      <c r="T117" s="524"/>
      <c r="U117" s="522"/>
      <c r="V117" s="523"/>
      <c r="W117" s="524"/>
      <c r="X117" s="522"/>
      <c r="Y117" s="523"/>
      <c r="Z117" s="524"/>
      <c r="AA117" s="522"/>
      <c r="AB117" s="523"/>
      <c r="AC117" s="524"/>
      <c r="AD117" s="522"/>
      <c r="AE117" s="523"/>
      <c r="AF117" s="524"/>
      <c r="AG117" s="522"/>
      <c r="AH117" s="523"/>
      <c r="AI117" s="524"/>
      <c r="AJ117" s="522"/>
      <c r="AK117" s="523"/>
      <c r="AL117" s="523"/>
      <c r="AM117" s="524"/>
    </row>
    <row r="118" spans="1:39" ht="11.4" customHeight="1" x14ac:dyDescent="0.3">
      <c r="A118" s="528"/>
      <c r="B118" s="528"/>
      <c r="C118" s="528"/>
      <c r="D118" s="528"/>
      <c r="E118" s="528"/>
      <c r="F118" s="528"/>
      <c r="G118" s="528"/>
      <c r="H118" s="528"/>
      <c r="I118" s="528"/>
      <c r="J118" s="528"/>
      <c r="K118" s="222"/>
      <c r="L118" s="522"/>
      <c r="M118" s="523"/>
      <c r="N118" s="524"/>
      <c r="O118" s="522"/>
      <c r="P118" s="523"/>
      <c r="Q118" s="524"/>
      <c r="R118" s="522"/>
      <c r="S118" s="523"/>
      <c r="T118" s="524"/>
      <c r="U118" s="522"/>
      <c r="V118" s="523"/>
      <c r="W118" s="524"/>
      <c r="X118" s="522"/>
      <c r="Y118" s="523"/>
      <c r="Z118" s="524"/>
      <c r="AA118" s="522"/>
      <c r="AB118" s="523"/>
      <c r="AC118" s="524"/>
      <c r="AD118" s="522"/>
      <c r="AE118" s="523"/>
      <c r="AF118" s="524"/>
      <c r="AG118" s="522"/>
      <c r="AH118" s="523"/>
      <c r="AI118" s="524"/>
      <c r="AJ118" s="522"/>
      <c r="AK118" s="523"/>
      <c r="AL118" s="523"/>
      <c r="AM118" s="524"/>
    </row>
    <row r="119" spans="1:39" ht="11.4" customHeight="1" x14ac:dyDescent="0.3">
      <c r="A119" s="528"/>
      <c r="B119" s="528"/>
      <c r="C119" s="528"/>
      <c r="D119" s="528"/>
      <c r="E119" s="528"/>
      <c r="F119" s="528"/>
      <c r="G119" s="528"/>
      <c r="H119" s="528"/>
      <c r="I119" s="528"/>
      <c r="J119" s="528"/>
      <c r="K119" s="222"/>
      <c r="L119" s="522"/>
      <c r="M119" s="523"/>
      <c r="N119" s="524"/>
      <c r="O119" s="522"/>
      <c r="P119" s="523"/>
      <c r="Q119" s="524"/>
      <c r="R119" s="522"/>
      <c r="S119" s="523"/>
      <c r="T119" s="524"/>
      <c r="U119" s="522"/>
      <c r="V119" s="523"/>
      <c r="W119" s="524"/>
      <c r="X119" s="522"/>
      <c r="Y119" s="523"/>
      <c r="Z119" s="524"/>
      <c r="AA119" s="522"/>
      <c r="AB119" s="523"/>
      <c r="AC119" s="524"/>
      <c r="AD119" s="522"/>
      <c r="AE119" s="523"/>
      <c r="AF119" s="524"/>
      <c r="AG119" s="522"/>
      <c r="AH119" s="523"/>
      <c r="AI119" s="524"/>
      <c r="AJ119" s="522"/>
      <c r="AK119" s="523"/>
      <c r="AL119" s="523"/>
      <c r="AM119" s="524"/>
    </row>
    <row r="120" spans="1:39" ht="11.4" customHeight="1" x14ac:dyDescent="0.3">
      <c r="A120" s="528"/>
      <c r="B120" s="528"/>
      <c r="C120" s="528"/>
      <c r="D120" s="528"/>
      <c r="E120" s="528"/>
      <c r="F120" s="528"/>
      <c r="G120" s="528"/>
      <c r="H120" s="528"/>
      <c r="I120" s="528"/>
      <c r="J120" s="528"/>
      <c r="K120" s="222"/>
      <c r="L120" s="522"/>
      <c r="M120" s="523"/>
      <c r="N120" s="524"/>
      <c r="O120" s="522"/>
      <c r="P120" s="523"/>
      <c r="Q120" s="524"/>
      <c r="R120" s="522"/>
      <c r="S120" s="523"/>
      <c r="T120" s="524"/>
      <c r="U120" s="522"/>
      <c r="V120" s="523"/>
      <c r="W120" s="524"/>
      <c r="X120" s="522"/>
      <c r="Y120" s="523"/>
      <c r="Z120" s="524"/>
      <c r="AA120" s="522"/>
      <c r="AB120" s="523"/>
      <c r="AC120" s="524"/>
      <c r="AD120" s="522"/>
      <c r="AE120" s="523"/>
      <c r="AF120" s="524"/>
      <c r="AG120" s="522"/>
      <c r="AH120" s="523"/>
      <c r="AI120" s="524"/>
      <c r="AJ120" s="522"/>
      <c r="AK120" s="523"/>
      <c r="AL120" s="523"/>
      <c r="AM120" s="524"/>
    </row>
    <row r="121" spans="1:39" ht="11.4" customHeight="1" x14ac:dyDescent="0.3">
      <c r="A121" s="528"/>
      <c r="B121" s="528"/>
      <c r="C121" s="528"/>
      <c r="D121" s="528"/>
      <c r="E121" s="528"/>
      <c r="F121" s="528"/>
      <c r="G121" s="528"/>
      <c r="H121" s="528"/>
      <c r="I121" s="528"/>
      <c r="J121" s="528"/>
      <c r="K121" s="222"/>
      <c r="L121" s="522"/>
      <c r="M121" s="523"/>
      <c r="N121" s="524"/>
      <c r="O121" s="522"/>
      <c r="P121" s="523"/>
      <c r="Q121" s="524"/>
      <c r="R121" s="522"/>
      <c r="S121" s="523"/>
      <c r="T121" s="524"/>
      <c r="U121" s="522"/>
      <c r="V121" s="523"/>
      <c r="W121" s="524"/>
      <c r="X121" s="522"/>
      <c r="Y121" s="523"/>
      <c r="Z121" s="524"/>
      <c r="AA121" s="522"/>
      <c r="AB121" s="523"/>
      <c r="AC121" s="524"/>
      <c r="AD121" s="522"/>
      <c r="AE121" s="523"/>
      <c r="AF121" s="524"/>
      <c r="AG121" s="522"/>
      <c r="AH121" s="523"/>
      <c r="AI121" s="524"/>
      <c r="AJ121" s="522"/>
      <c r="AK121" s="523"/>
      <c r="AL121" s="523"/>
      <c r="AM121" s="524"/>
    </row>
    <row r="122" spans="1:39" ht="11.4" customHeight="1" x14ac:dyDescent="0.3">
      <c r="A122" s="528"/>
      <c r="B122" s="528"/>
      <c r="C122" s="528"/>
      <c r="D122" s="528"/>
      <c r="E122" s="528"/>
      <c r="F122" s="528"/>
      <c r="G122" s="528"/>
      <c r="H122" s="528"/>
      <c r="I122" s="528"/>
      <c r="J122" s="528"/>
      <c r="K122" s="222"/>
      <c r="L122" s="522"/>
      <c r="M122" s="523"/>
      <c r="N122" s="524"/>
      <c r="O122" s="522"/>
      <c r="P122" s="523"/>
      <c r="Q122" s="524"/>
      <c r="R122" s="522"/>
      <c r="S122" s="523"/>
      <c r="T122" s="524"/>
      <c r="U122" s="522"/>
      <c r="V122" s="523"/>
      <c r="W122" s="524"/>
      <c r="X122" s="522"/>
      <c r="Y122" s="523"/>
      <c r="Z122" s="524"/>
      <c r="AA122" s="522"/>
      <c r="AB122" s="523"/>
      <c r="AC122" s="524"/>
      <c r="AD122" s="522"/>
      <c r="AE122" s="523"/>
      <c r="AF122" s="524"/>
      <c r="AG122" s="522"/>
      <c r="AH122" s="523"/>
      <c r="AI122" s="524"/>
      <c r="AJ122" s="522"/>
      <c r="AK122" s="523"/>
      <c r="AL122" s="523"/>
      <c r="AM122" s="524"/>
    </row>
    <row r="123" spans="1:39" ht="11.4" customHeight="1" x14ac:dyDescent="0.3">
      <c r="A123" s="528"/>
      <c r="B123" s="528"/>
      <c r="C123" s="528"/>
      <c r="D123" s="528"/>
      <c r="E123" s="528"/>
      <c r="F123" s="528"/>
      <c r="G123" s="528"/>
      <c r="H123" s="528"/>
      <c r="I123" s="528"/>
      <c r="J123" s="528"/>
      <c r="K123" s="222"/>
      <c r="L123" s="522"/>
      <c r="M123" s="523"/>
      <c r="N123" s="524"/>
      <c r="O123" s="522"/>
      <c r="P123" s="523"/>
      <c r="Q123" s="524"/>
      <c r="R123" s="522"/>
      <c r="S123" s="523"/>
      <c r="T123" s="524"/>
      <c r="U123" s="522"/>
      <c r="V123" s="523"/>
      <c r="W123" s="524"/>
      <c r="X123" s="522"/>
      <c r="Y123" s="523"/>
      <c r="Z123" s="524"/>
      <c r="AA123" s="522"/>
      <c r="AB123" s="523"/>
      <c r="AC123" s="524"/>
      <c r="AD123" s="522"/>
      <c r="AE123" s="523"/>
      <c r="AF123" s="524"/>
      <c r="AG123" s="522"/>
      <c r="AH123" s="523"/>
      <c r="AI123" s="524"/>
      <c r="AJ123" s="522"/>
      <c r="AK123" s="523"/>
      <c r="AL123" s="523"/>
      <c r="AM123" s="524"/>
    </row>
    <row r="124" spans="1:39" ht="11.4" customHeight="1" x14ac:dyDescent="0.3">
      <c r="A124" s="528"/>
      <c r="B124" s="528"/>
      <c r="C124" s="528"/>
      <c r="D124" s="528"/>
      <c r="E124" s="528"/>
      <c r="F124" s="528"/>
      <c r="G124" s="528"/>
      <c r="H124" s="528"/>
      <c r="I124" s="528"/>
      <c r="J124" s="528"/>
      <c r="K124" s="222"/>
      <c r="L124" s="522"/>
      <c r="M124" s="523"/>
      <c r="N124" s="524"/>
      <c r="O124" s="522"/>
      <c r="P124" s="523"/>
      <c r="Q124" s="524"/>
      <c r="R124" s="522"/>
      <c r="S124" s="523"/>
      <c r="T124" s="524"/>
      <c r="U124" s="522"/>
      <c r="V124" s="523"/>
      <c r="W124" s="524"/>
      <c r="X124" s="522"/>
      <c r="Y124" s="523"/>
      <c r="Z124" s="524"/>
      <c r="AA124" s="522"/>
      <c r="AB124" s="523"/>
      <c r="AC124" s="524"/>
      <c r="AD124" s="522"/>
      <c r="AE124" s="523"/>
      <c r="AF124" s="524"/>
      <c r="AG124" s="522"/>
      <c r="AH124" s="523"/>
      <c r="AI124" s="524"/>
      <c r="AJ124" s="522"/>
      <c r="AK124" s="523"/>
      <c r="AL124" s="523"/>
      <c r="AM124" s="524"/>
    </row>
    <row r="125" spans="1:39" ht="11.4" customHeight="1" x14ac:dyDescent="0.3">
      <c r="A125" s="528"/>
      <c r="B125" s="528"/>
      <c r="C125" s="528"/>
      <c r="D125" s="528"/>
      <c r="E125" s="528"/>
      <c r="F125" s="528"/>
      <c r="G125" s="528"/>
      <c r="H125" s="528"/>
      <c r="I125" s="528"/>
      <c r="J125" s="528"/>
      <c r="K125" s="222"/>
      <c r="L125" s="522"/>
      <c r="M125" s="523"/>
      <c r="N125" s="524"/>
      <c r="O125" s="522"/>
      <c r="P125" s="523"/>
      <c r="Q125" s="524"/>
      <c r="R125" s="522"/>
      <c r="S125" s="523"/>
      <c r="T125" s="524"/>
      <c r="U125" s="522"/>
      <c r="V125" s="523"/>
      <c r="W125" s="524"/>
      <c r="X125" s="522"/>
      <c r="Y125" s="523"/>
      <c r="Z125" s="524"/>
      <c r="AA125" s="522"/>
      <c r="AB125" s="523"/>
      <c r="AC125" s="524"/>
      <c r="AD125" s="522"/>
      <c r="AE125" s="523"/>
      <c r="AF125" s="524"/>
      <c r="AG125" s="522"/>
      <c r="AH125" s="523"/>
      <c r="AI125" s="524"/>
      <c r="AJ125" s="522"/>
      <c r="AK125" s="523"/>
      <c r="AL125" s="523"/>
      <c r="AM125" s="524"/>
    </row>
    <row r="126" spans="1:39" ht="11.4" customHeight="1" x14ac:dyDescent="0.3">
      <c r="A126" s="528"/>
      <c r="B126" s="528"/>
      <c r="C126" s="528"/>
      <c r="D126" s="528"/>
      <c r="E126" s="528"/>
      <c r="F126" s="528"/>
      <c r="G126" s="528"/>
      <c r="H126" s="528"/>
      <c r="I126" s="528"/>
      <c r="J126" s="528"/>
      <c r="K126" s="222"/>
      <c r="L126" s="522"/>
      <c r="M126" s="523"/>
      <c r="N126" s="524"/>
      <c r="O126" s="522"/>
      <c r="P126" s="523"/>
      <c r="Q126" s="524"/>
      <c r="R126" s="522"/>
      <c r="S126" s="523"/>
      <c r="T126" s="524"/>
      <c r="U126" s="522"/>
      <c r="V126" s="523"/>
      <c r="W126" s="524"/>
      <c r="X126" s="522"/>
      <c r="Y126" s="523"/>
      <c r="Z126" s="524"/>
      <c r="AA126" s="522"/>
      <c r="AB126" s="523"/>
      <c r="AC126" s="524"/>
      <c r="AD126" s="522"/>
      <c r="AE126" s="523"/>
      <c r="AF126" s="524"/>
      <c r="AG126" s="522"/>
      <c r="AH126" s="523"/>
      <c r="AI126" s="524"/>
      <c r="AJ126" s="522"/>
      <c r="AK126" s="523"/>
      <c r="AL126" s="523"/>
      <c r="AM126" s="524"/>
    </row>
    <row r="127" spans="1:39" ht="11.4" customHeight="1" x14ac:dyDescent="0.3">
      <c r="A127" s="528"/>
      <c r="B127" s="528"/>
      <c r="C127" s="528"/>
      <c r="D127" s="528"/>
      <c r="E127" s="528"/>
      <c r="F127" s="528"/>
      <c r="G127" s="528"/>
      <c r="H127" s="528"/>
      <c r="I127" s="528"/>
      <c r="J127" s="528"/>
      <c r="K127" s="222"/>
      <c r="L127" s="522"/>
      <c r="M127" s="523"/>
      <c r="N127" s="524"/>
      <c r="O127" s="522"/>
      <c r="P127" s="523"/>
      <c r="Q127" s="524"/>
      <c r="R127" s="522"/>
      <c r="S127" s="523"/>
      <c r="T127" s="524"/>
      <c r="U127" s="522"/>
      <c r="V127" s="523"/>
      <c r="W127" s="524"/>
      <c r="X127" s="522"/>
      <c r="Y127" s="523"/>
      <c r="Z127" s="524"/>
      <c r="AA127" s="522"/>
      <c r="AB127" s="523"/>
      <c r="AC127" s="524"/>
      <c r="AD127" s="522"/>
      <c r="AE127" s="523"/>
      <c r="AF127" s="524"/>
      <c r="AG127" s="522"/>
      <c r="AH127" s="523"/>
      <c r="AI127" s="524"/>
      <c r="AJ127" s="522"/>
      <c r="AK127" s="523"/>
      <c r="AL127" s="523"/>
      <c r="AM127" s="524"/>
    </row>
    <row r="128" spans="1:39" ht="11.4" customHeight="1" x14ac:dyDescent="0.3">
      <c r="A128" s="528"/>
      <c r="B128" s="528"/>
      <c r="C128" s="528"/>
      <c r="D128" s="528"/>
      <c r="E128" s="528"/>
      <c r="F128" s="528"/>
      <c r="G128" s="528"/>
      <c r="H128" s="528"/>
      <c r="I128" s="528"/>
      <c r="J128" s="528"/>
      <c r="K128" s="222"/>
      <c r="L128" s="522"/>
      <c r="M128" s="523"/>
      <c r="N128" s="524"/>
      <c r="O128" s="522"/>
      <c r="P128" s="523"/>
      <c r="Q128" s="524"/>
      <c r="R128" s="522"/>
      <c r="S128" s="523"/>
      <c r="T128" s="524"/>
      <c r="U128" s="522"/>
      <c r="V128" s="523"/>
      <c r="W128" s="524"/>
      <c r="X128" s="522"/>
      <c r="Y128" s="523"/>
      <c r="Z128" s="524"/>
      <c r="AA128" s="522"/>
      <c r="AB128" s="523"/>
      <c r="AC128" s="524"/>
      <c r="AD128" s="522"/>
      <c r="AE128" s="523"/>
      <c r="AF128" s="524"/>
      <c r="AG128" s="522"/>
      <c r="AH128" s="523"/>
      <c r="AI128" s="524"/>
      <c r="AJ128" s="522"/>
      <c r="AK128" s="523"/>
      <c r="AL128" s="523"/>
      <c r="AM128" s="524"/>
    </row>
    <row r="129" spans="1:39" ht="11.4" customHeight="1" x14ac:dyDescent="0.3">
      <c r="A129" s="528"/>
      <c r="B129" s="528"/>
      <c r="C129" s="528"/>
      <c r="D129" s="528"/>
      <c r="E129" s="528"/>
      <c r="F129" s="528"/>
      <c r="G129" s="528"/>
      <c r="H129" s="528"/>
      <c r="I129" s="528"/>
      <c r="J129" s="528"/>
      <c r="K129" s="222"/>
      <c r="L129" s="522"/>
      <c r="M129" s="523"/>
      <c r="N129" s="524"/>
      <c r="O129" s="522"/>
      <c r="P129" s="523"/>
      <c r="Q129" s="524"/>
      <c r="R129" s="522"/>
      <c r="S129" s="523"/>
      <c r="T129" s="524"/>
      <c r="U129" s="522"/>
      <c r="V129" s="523"/>
      <c r="W129" s="524"/>
      <c r="X129" s="522"/>
      <c r="Y129" s="523"/>
      <c r="Z129" s="524"/>
      <c r="AA129" s="522"/>
      <c r="AB129" s="523"/>
      <c r="AC129" s="524"/>
      <c r="AD129" s="522"/>
      <c r="AE129" s="523"/>
      <c r="AF129" s="524"/>
      <c r="AG129" s="522"/>
      <c r="AH129" s="523"/>
      <c r="AI129" s="524"/>
      <c r="AJ129" s="522"/>
      <c r="AK129" s="523"/>
      <c r="AL129" s="523"/>
      <c r="AM129" s="524"/>
    </row>
    <row r="130" spans="1:39" ht="11.4" customHeight="1" x14ac:dyDescent="0.3">
      <c r="A130" s="528"/>
      <c r="B130" s="528"/>
      <c r="C130" s="528"/>
      <c r="D130" s="528"/>
      <c r="E130" s="528"/>
      <c r="F130" s="528"/>
      <c r="G130" s="528"/>
      <c r="H130" s="528"/>
      <c r="I130" s="528"/>
      <c r="J130" s="528"/>
      <c r="K130" s="222"/>
      <c r="L130" s="522"/>
      <c r="M130" s="523"/>
      <c r="N130" s="524"/>
      <c r="O130" s="522"/>
      <c r="P130" s="523"/>
      <c r="Q130" s="524"/>
      <c r="R130" s="522"/>
      <c r="S130" s="523"/>
      <c r="T130" s="524"/>
      <c r="U130" s="522"/>
      <c r="V130" s="523"/>
      <c r="W130" s="524"/>
      <c r="X130" s="522"/>
      <c r="Y130" s="523"/>
      <c r="Z130" s="524"/>
      <c r="AA130" s="522"/>
      <c r="AB130" s="523"/>
      <c r="AC130" s="524"/>
      <c r="AD130" s="522"/>
      <c r="AE130" s="523"/>
      <c r="AF130" s="524"/>
      <c r="AG130" s="522"/>
      <c r="AH130" s="523"/>
      <c r="AI130" s="524"/>
      <c r="AJ130" s="522"/>
      <c r="AK130" s="523"/>
      <c r="AL130" s="523"/>
      <c r="AM130" s="524"/>
    </row>
    <row r="131" spans="1:39" ht="11.4" customHeight="1" x14ac:dyDescent="0.3">
      <c r="A131" s="528"/>
      <c r="B131" s="528"/>
      <c r="C131" s="528"/>
      <c r="D131" s="528"/>
      <c r="E131" s="528"/>
      <c r="F131" s="528"/>
      <c r="G131" s="528"/>
      <c r="H131" s="528"/>
      <c r="I131" s="528"/>
      <c r="J131" s="528"/>
      <c r="K131" s="222"/>
      <c r="L131" s="522"/>
      <c r="M131" s="523"/>
      <c r="N131" s="524"/>
      <c r="O131" s="522"/>
      <c r="P131" s="523"/>
      <c r="Q131" s="524"/>
      <c r="R131" s="522"/>
      <c r="S131" s="523"/>
      <c r="T131" s="524"/>
      <c r="U131" s="522"/>
      <c r="V131" s="523"/>
      <c r="W131" s="524"/>
      <c r="X131" s="522"/>
      <c r="Y131" s="523"/>
      <c r="Z131" s="524"/>
      <c r="AA131" s="522"/>
      <c r="AB131" s="523"/>
      <c r="AC131" s="524"/>
      <c r="AD131" s="522"/>
      <c r="AE131" s="523"/>
      <c r="AF131" s="524"/>
      <c r="AG131" s="522"/>
      <c r="AH131" s="523"/>
      <c r="AI131" s="524"/>
      <c r="AJ131" s="522"/>
      <c r="AK131" s="523"/>
      <c r="AL131" s="523"/>
      <c r="AM131" s="524"/>
    </row>
    <row r="132" spans="1:39" ht="11.4" customHeight="1" x14ac:dyDescent="0.3">
      <c r="A132" s="528"/>
      <c r="B132" s="528"/>
      <c r="C132" s="528"/>
      <c r="D132" s="528"/>
      <c r="E132" s="528"/>
      <c r="F132" s="528"/>
      <c r="G132" s="528"/>
      <c r="H132" s="528"/>
      <c r="I132" s="528"/>
      <c r="J132" s="528"/>
      <c r="K132" s="222"/>
      <c r="L132" s="522"/>
      <c r="M132" s="523"/>
      <c r="N132" s="524"/>
      <c r="O132" s="522"/>
      <c r="P132" s="523"/>
      <c r="Q132" s="524"/>
      <c r="R132" s="522"/>
      <c r="S132" s="523"/>
      <c r="T132" s="524"/>
      <c r="U132" s="522"/>
      <c r="V132" s="523"/>
      <c r="W132" s="524"/>
      <c r="X132" s="522"/>
      <c r="Y132" s="523"/>
      <c r="Z132" s="524"/>
      <c r="AA132" s="522"/>
      <c r="AB132" s="523"/>
      <c r="AC132" s="524"/>
      <c r="AD132" s="522"/>
      <c r="AE132" s="523"/>
      <c r="AF132" s="524"/>
      <c r="AG132" s="522"/>
      <c r="AH132" s="523"/>
      <c r="AI132" s="524"/>
      <c r="AJ132" s="522"/>
      <c r="AK132" s="523"/>
      <c r="AL132" s="523"/>
      <c r="AM132" s="524"/>
    </row>
    <row r="133" spans="1:39" ht="11.4" customHeight="1" x14ac:dyDescent="0.3">
      <c r="A133" s="528"/>
      <c r="B133" s="528"/>
      <c r="C133" s="528"/>
      <c r="D133" s="528"/>
      <c r="E133" s="528"/>
      <c r="F133" s="528"/>
      <c r="G133" s="528"/>
      <c r="H133" s="528"/>
      <c r="I133" s="528"/>
      <c r="J133" s="528"/>
      <c r="K133" s="222"/>
      <c r="L133" s="522"/>
      <c r="M133" s="523"/>
      <c r="N133" s="524"/>
      <c r="O133" s="522"/>
      <c r="P133" s="523"/>
      <c r="Q133" s="524"/>
      <c r="R133" s="522"/>
      <c r="S133" s="523"/>
      <c r="T133" s="524"/>
      <c r="U133" s="522"/>
      <c r="V133" s="523"/>
      <c r="W133" s="524"/>
      <c r="X133" s="522"/>
      <c r="Y133" s="523"/>
      <c r="Z133" s="524"/>
      <c r="AA133" s="522"/>
      <c r="AB133" s="523"/>
      <c r="AC133" s="524"/>
      <c r="AD133" s="522"/>
      <c r="AE133" s="523"/>
      <c r="AF133" s="524"/>
      <c r="AG133" s="522"/>
      <c r="AH133" s="523"/>
      <c r="AI133" s="524"/>
      <c r="AJ133" s="522"/>
      <c r="AK133" s="523"/>
      <c r="AL133" s="523"/>
      <c r="AM133" s="524"/>
    </row>
    <row r="134" spans="1:39" ht="11.4" customHeight="1" x14ac:dyDescent="0.3">
      <c r="A134" s="528"/>
      <c r="B134" s="528"/>
      <c r="C134" s="528"/>
      <c r="D134" s="528"/>
      <c r="E134" s="528"/>
      <c r="F134" s="528"/>
      <c r="G134" s="528"/>
      <c r="H134" s="528"/>
      <c r="I134" s="528"/>
      <c r="J134" s="528"/>
      <c r="K134" s="222"/>
      <c r="L134" s="522"/>
      <c r="M134" s="523"/>
      <c r="N134" s="524"/>
      <c r="O134" s="522"/>
      <c r="P134" s="523"/>
      <c r="Q134" s="524"/>
      <c r="R134" s="522"/>
      <c r="S134" s="523"/>
      <c r="T134" s="524"/>
      <c r="U134" s="522"/>
      <c r="V134" s="523"/>
      <c r="W134" s="524"/>
      <c r="X134" s="522"/>
      <c r="Y134" s="523"/>
      <c r="Z134" s="524"/>
      <c r="AA134" s="522"/>
      <c r="AB134" s="523"/>
      <c r="AC134" s="524"/>
      <c r="AD134" s="522"/>
      <c r="AE134" s="523"/>
      <c r="AF134" s="524"/>
      <c r="AG134" s="522"/>
      <c r="AH134" s="523"/>
      <c r="AI134" s="524"/>
      <c r="AJ134" s="522"/>
      <c r="AK134" s="523"/>
      <c r="AL134" s="523"/>
      <c r="AM134" s="524"/>
    </row>
    <row r="135" spans="1:39" ht="11.4" customHeight="1" x14ac:dyDescent="0.3">
      <c r="A135" s="528"/>
      <c r="B135" s="528"/>
      <c r="C135" s="528"/>
      <c r="D135" s="528"/>
      <c r="E135" s="528"/>
      <c r="F135" s="528"/>
      <c r="G135" s="528"/>
      <c r="H135" s="528"/>
      <c r="I135" s="528"/>
      <c r="J135" s="528"/>
      <c r="K135" s="222"/>
      <c r="L135" s="522"/>
      <c r="M135" s="523"/>
      <c r="N135" s="524"/>
      <c r="O135" s="522"/>
      <c r="P135" s="523"/>
      <c r="Q135" s="524"/>
      <c r="R135" s="522"/>
      <c r="S135" s="523"/>
      <c r="T135" s="524"/>
      <c r="U135" s="522"/>
      <c r="V135" s="523"/>
      <c r="W135" s="524"/>
      <c r="X135" s="522"/>
      <c r="Y135" s="523"/>
      <c r="Z135" s="524"/>
      <c r="AA135" s="522"/>
      <c r="AB135" s="523"/>
      <c r="AC135" s="524"/>
      <c r="AD135" s="522"/>
      <c r="AE135" s="523"/>
      <c r="AF135" s="524"/>
      <c r="AG135" s="522"/>
      <c r="AH135" s="523"/>
      <c r="AI135" s="524"/>
      <c r="AJ135" s="522"/>
      <c r="AK135" s="523"/>
      <c r="AL135" s="523"/>
      <c r="AM135" s="524"/>
    </row>
    <row r="136" spans="1:39" ht="11.4" customHeight="1" x14ac:dyDescent="0.3">
      <c r="A136" s="528"/>
      <c r="B136" s="528"/>
      <c r="C136" s="528"/>
      <c r="D136" s="528"/>
      <c r="E136" s="528"/>
      <c r="F136" s="528"/>
      <c r="G136" s="528"/>
      <c r="H136" s="528"/>
      <c r="I136" s="528"/>
      <c r="J136" s="528"/>
      <c r="K136" s="222"/>
      <c r="L136" s="522"/>
      <c r="M136" s="523"/>
      <c r="N136" s="524"/>
      <c r="O136" s="522"/>
      <c r="P136" s="523"/>
      <c r="Q136" s="524"/>
      <c r="R136" s="522"/>
      <c r="S136" s="523"/>
      <c r="T136" s="524"/>
      <c r="U136" s="522"/>
      <c r="V136" s="523"/>
      <c r="W136" s="524"/>
      <c r="X136" s="522"/>
      <c r="Y136" s="523"/>
      <c r="Z136" s="524"/>
      <c r="AA136" s="522"/>
      <c r="AB136" s="523"/>
      <c r="AC136" s="524"/>
      <c r="AD136" s="522"/>
      <c r="AE136" s="523"/>
      <c r="AF136" s="524"/>
      <c r="AG136" s="522"/>
      <c r="AH136" s="523"/>
      <c r="AI136" s="524"/>
      <c r="AJ136" s="522"/>
      <c r="AK136" s="523"/>
      <c r="AL136" s="523"/>
      <c r="AM136" s="524"/>
    </row>
    <row r="137" spans="1:39" ht="11.4" customHeight="1" x14ac:dyDescent="0.3">
      <c r="A137" s="528"/>
      <c r="B137" s="528"/>
      <c r="C137" s="528"/>
      <c r="D137" s="528"/>
      <c r="E137" s="528"/>
      <c r="F137" s="528"/>
      <c r="G137" s="528"/>
      <c r="H137" s="528"/>
      <c r="I137" s="528"/>
      <c r="J137" s="528"/>
      <c r="K137" s="222"/>
      <c r="L137" s="522"/>
      <c r="M137" s="523"/>
      <c r="N137" s="524"/>
      <c r="O137" s="522"/>
      <c r="P137" s="523"/>
      <c r="Q137" s="524"/>
      <c r="R137" s="522"/>
      <c r="S137" s="523"/>
      <c r="T137" s="524"/>
      <c r="U137" s="522"/>
      <c r="V137" s="523"/>
      <c r="W137" s="524"/>
      <c r="X137" s="522"/>
      <c r="Y137" s="523"/>
      <c r="Z137" s="524"/>
      <c r="AA137" s="522"/>
      <c r="AB137" s="523"/>
      <c r="AC137" s="524"/>
      <c r="AD137" s="522"/>
      <c r="AE137" s="523"/>
      <c r="AF137" s="524"/>
      <c r="AG137" s="522"/>
      <c r="AH137" s="523"/>
      <c r="AI137" s="524"/>
      <c r="AJ137" s="522"/>
      <c r="AK137" s="523"/>
      <c r="AL137" s="523"/>
      <c r="AM137" s="524"/>
    </row>
    <row r="138" spans="1:39" ht="11.4" customHeight="1" x14ac:dyDescent="0.3">
      <c r="A138" s="528"/>
      <c r="B138" s="528"/>
      <c r="C138" s="528"/>
      <c r="D138" s="528"/>
      <c r="E138" s="528"/>
      <c r="F138" s="528"/>
      <c r="G138" s="528"/>
      <c r="H138" s="528"/>
      <c r="I138" s="528"/>
      <c r="J138" s="528"/>
      <c r="K138" s="222"/>
      <c r="L138" s="522"/>
      <c r="M138" s="523"/>
      <c r="N138" s="524"/>
      <c r="O138" s="522"/>
      <c r="P138" s="523"/>
      <c r="Q138" s="524"/>
      <c r="R138" s="522"/>
      <c r="S138" s="523"/>
      <c r="T138" s="524"/>
      <c r="U138" s="522"/>
      <c r="V138" s="523"/>
      <c r="W138" s="524"/>
      <c r="X138" s="522"/>
      <c r="Y138" s="523"/>
      <c r="Z138" s="524"/>
      <c r="AA138" s="522"/>
      <c r="AB138" s="523"/>
      <c r="AC138" s="524"/>
      <c r="AD138" s="522"/>
      <c r="AE138" s="523"/>
      <c r="AF138" s="524"/>
      <c r="AG138" s="522"/>
      <c r="AH138" s="523"/>
      <c r="AI138" s="524"/>
      <c r="AJ138" s="522"/>
      <c r="AK138" s="523"/>
      <c r="AL138" s="523"/>
      <c r="AM138" s="524"/>
    </row>
    <row r="139" spans="1:39" ht="11.4" customHeight="1" x14ac:dyDescent="0.3">
      <c r="A139" s="528"/>
      <c r="B139" s="528"/>
      <c r="C139" s="528"/>
      <c r="D139" s="528"/>
      <c r="E139" s="528"/>
      <c r="F139" s="528"/>
      <c r="G139" s="528"/>
      <c r="H139" s="528"/>
      <c r="I139" s="528"/>
      <c r="J139" s="528"/>
      <c r="K139" s="222"/>
      <c r="L139" s="522"/>
      <c r="M139" s="523"/>
      <c r="N139" s="524"/>
      <c r="O139" s="522"/>
      <c r="P139" s="523"/>
      <c r="Q139" s="524"/>
      <c r="R139" s="522"/>
      <c r="S139" s="523"/>
      <c r="T139" s="524"/>
      <c r="U139" s="522"/>
      <c r="V139" s="523"/>
      <c r="W139" s="524"/>
      <c r="X139" s="522"/>
      <c r="Y139" s="523"/>
      <c r="Z139" s="524"/>
      <c r="AA139" s="522"/>
      <c r="AB139" s="523"/>
      <c r="AC139" s="524"/>
      <c r="AD139" s="522"/>
      <c r="AE139" s="523"/>
      <c r="AF139" s="524"/>
      <c r="AG139" s="522"/>
      <c r="AH139" s="523"/>
      <c r="AI139" s="524"/>
      <c r="AJ139" s="522"/>
      <c r="AK139" s="523"/>
      <c r="AL139" s="523"/>
      <c r="AM139" s="524"/>
    </row>
    <row r="140" spans="1:39" ht="11.4" customHeight="1" x14ac:dyDescent="0.3">
      <c r="A140" s="528"/>
      <c r="B140" s="528"/>
      <c r="C140" s="528"/>
      <c r="D140" s="528"/>
      <c r="E140" s="528"/>
      <c r="F140" s="528"/>
      <c r="G140" s="528"/>
      <c r="H140" s="528"/>
      <c r="I140" s="528"/>
      <c r="J140" s="528"/>
      <c r="K140" s="222"/>
      <c r="L140" s="522"/>
      <c r="M140" s="523"/>
      <c r="N140" s="524"/>
      <c r="O140" s="522"/>
      <c r="P140" s="523"/>
      <c r="Q140" s="524"/>
      <c r="R140" s="522"/>
      <c r="S140" s="523"/>
      <c r="T140" s="524"/>
      <c r="U140" s="522"/>
      <c r="V140" s="523"/>
      <c r="W140" s="524"/>
      <c r="X140" s="522"/>
      <c r="Y140" s="523"/>
      <c r="Z140" s="524"/>
      <c r="AA140" s="522"/>
      <c r="AB140" s="523"/>
      <c r="AC140" s="524"/>
      <c r="AD140" s="522"/>
      <c r="AE140" s="523"/>
      <c r="AF140" s="524"/>
      <c r="AG140" s="522"/>
      <c r="AH140" s="523"/>
      <c r="AI140" s="524"/>
      <c r="AJ140" s="522"/>
      <c r="AK140" s="523"/>
      <c r="AL140" s="523"/>
      <c r="AM140" s="524"/>
    </row>
    <row r="141" spans="1:39" ht="11.4" customHeight="1" x14ac:dyDescent="0.3">
      <c r="A141" s="528"/>
      <c r="B141" s="528"/>
      <c r="C141" s="528"/>
      <c r="D141" s="528"/>
      <c r="E141" s="528"/>
      <c r="F141" s="528"/>
      <c r="G141" s="528"/>
      <c r="H141" s="528"/>
      <c r="I141" s="528"/>
      <c r="J141" s="528"/>
      <c r="K141" s="222"/>
      <c r="L141" s="522"/>
      <c r="M141" s="523"/>
      <c r="N141" s="524"/>
      <c r="O141" s="522"/>
      <c r="P141" s="523"/>
      <c r="Q141" s="524"/>
      <c r="R141" s="522"/>
      <c r="S141" s="523"/>
      <c r="T141" s="524"/>
      <c r="U141" s="522"/>
      <c r="V141" s="523"/>
      <c r="W141" s="524"/>
      <c r="X141" s="522"/>
      <c r="Y141" s="523"/>
      <c r="Z141" s="524"/>
      <c r="AA141" s="522"/>
      <c r="AB141" s="523"/>
      <c r="AC141" s="524"/>
      <c r="AD141" s="522"/>
      <c r="AE141" s="523"/>
      <c r="AF141" s="524"/>
      <c r="AG141" s="522"/>
      <c r="AH141" s="523"/>
      <c r="AI141" s="524"/>
      <c r="AJ141" s="522"/>
      <c r="AK141" s="523"/>
      <c r="AL141" s="523"/>
      <c r="AM141" s="524"/>
    </row>
    <row r="142" spans="1:39" ht="11.4" customHeight="1" x14ac:dyDescent="0.3">
      <c r="A142" s="528"/>
      <c r="B142" s="528"/>
      <c r="C142" s="528"/>
      <c r="D142" s="528"/>
      <c r="E142" s="528"/>
      <c r="F142" s="528"/>
      <c r="G142" s="528"/>
      <c r="H142" s="528"/>
      <c r="I142" s="528"/>
      <c r="J142" s="528"/>
      <c r="K142" s="222"/>
      <c r="L142" s="522"/>
      <c r="M142" s="523"/>
      <c r="N142" s="524"/>
      <c r="O142" s="522"/>
      <c r="P142" s="523"/>
      <c r="Q142" s="524"/>
      <c r="R142" s="522"/>
      <c r="S142" s="523"/>
      <c r="T142" s="524"/>
      <c r="U142" s="522"/>
      <c r="V142" s="523"/>
      <c r="W142" s="524"/>
      <c r="X142" s="522"/>
      <c r="Y142" s="523"/>
      <c r="Z142" s="524"/>
      <c r="AA142" s="522"/>
      <c r="AB142" s="523"/>
      <c r="AC142" s="524"/>
      <c r="AD142" s="522"/>
      <c r="AE142" s="523"/>
      <c r="AF142" s="524"/>
      <c r="AG142" s="522"/>
      <c r="AH142" s="523"/>
      <c r="AI142" s="524"/>
      <c r="AJ142" s="522"/>
      <c r="AK142" s="523"/>
      <c r="AL142" s="523"/>
      <c r="AM142" s="524"/>
    </row>
    <row r="143" spans="1:39" ht="11.4" customHeight="1" x14ac:dyDescent="0.3">
      <c r="A143" s="528"/>
      <c r="B143" s="528"/>
      <c r="C143" s="528"/>
      <c r="D143" s="528"/>
      <c r="E143" s="528"/>
      <c r="F143" s="528"/>
      <c r="G143" s="528"/>
      <c r="H143" s="528"/>
      <c r="I143" s="528"/>
      <c r="J143" s="528"/>
      <c r="K143" s="222"/>
      <c r="L143" s="522"/>
      <c r="M143" s="523"/>
      <c r="N143" s="524"/>
      <c r="O143" s="522"/>
      <c r="P143" s="523"/>
      <c r="Q143" s="524"/>
      <c r="R143" s="522"/>
      <c r="S143" s="523"/>
      <c r="T143" s="524"/>
      <c r="U143" s="522"/>
      <c r="V143" s="523"/>
      <c r="W143" s="524"/>
      <c r="X143" s="522"/>
      <c r="Y143" s="523"/>
      <c r="Z143" s="524"/>
      <c r="AA143" s="522"/>
      <c r="AB143" s="523"/>
      <c r="AC143" s="524"/>
      <c r="AD143" s="522"/>
      <c r="AE143" s="523"/>
      <c r="AF143" s="524"/>
      <c r="AG143" s="522"/>
      <c r="AH143" s="523"/>
      <c r="AI143" s="524"/>
      <c r="AJ143" s="522"/>
      <c r="AK143" s="523"/>
      <c r="AL143" s="523"/>
      <c r="AM143" s="524"/>
    </row>
    <row r="144" spans="1:39" ht="11.4" customHeight="1" x14ac:dyDescent="0.3">
      <c r="A144" s="528"/>
      <c r="B144" s="528"/>
      <c r="C144" s="528"/>
      <c r="D144" s="528"/>
      <c r="E144" s="528"/>
      <c r="F144" s="528"/>
      <c r="G144" s="528"/>
      <c r="H144" s="528"/>
      <c r="I144" s="528"/>
      <c r="J144" s="528"/>
      <c r="K144" s="222"/>
      <c r="L144" s="522"/>
      <c r="M144" s="523"/>
      <c r="N144" s="524"/>
      <c r="O144" s="522"/>
      <c r="P144" s="523"/>
      <c r="Q144" s="524"/>
      <c r="R144" s="522"/>
      <c r="S144" s="523"/>
      <c r="T144" s="524"/>
      <c r="U144" s="522"/>
      <c r="V144" s="523"/>
      <c r="W144" s="524"/>
      <c r="X144" s="522"/>
      <c r="Y144" s="523"/>
      <c r="Z144" s="524"/>
      <c r="AA144" s="522"/>
      <c r="AB144" s="523"/>
      <c r="AC144" s="524"/>
      <c r="AD144" s="522"/>
      <c r="AE144" s="523"/>
      <c r="AF144" s="524"/>
      <c r="AG144" s="522"/>
      <c r="AH144" s="523"/>
      <c r="AI144" s="524"/>
      <c r="AJ144" s="522"/>
      <c r="AK144" s="523"/>
      <c r="AL144" s="523"/>
      <c r="AM144" s="524"/>
    </row>
    <row r="145" spans="1:39" ht="11.4" customHeight="1" x14ac:dyDescent="0.3">
      <c r="A145" s="528"/>
      <c r="B145" s="528"/>
      <c r="C145" s="528"/>
      <c r="D145" s="528"/>
      <c r="E145" s="528"/>
      <c r="F145" s="528"/>
      <c r="G145" s="528"/>
      <c r="H145" s="528"/>
      <c r="I145" s="528"/>
      <c r="J145" s="528"/>
      <c r="K145" s="222"/>
      <c r="L145" s="522"/>
      <c r="M145" s="523"/>
      <c r="N145" s="524"/>
      <c r="O145" s="522"/>
      <c r="P145" s="523"/>
      <c r="Q145" s="524"/>
      <c r="R145" s="522"/>
      <c r="S145" s="523"/>
      <c r="T145" s="524"/>
      <c r="U145" s="522"/>
      <c r="V145" s="523"/>
      <c r="W145" s="524"/>
      <c r="X145" s="522"/>
      <c r="Y145" s="523"/>
      <c r="Z145" s="524"/>
      <c r="AA145" s="522"/>
      <c r="AB145" s="523"/>
      <c r="AC145" s="524"/>
      <c r="AD145" s="522"/>
      <c r="AE145" s="523"/>
      <c r="AF145" s="524"/>
      <c r="AG145" s="522"/>
      <c r="AH145" s="523"/>
      <c r="AI145" s="524"/>
      <c r="AJ145" s="522"/>
      <c r="AK145" s="523"/>
      <c r="AL145" s="523"/>
      <c r="AM145" s="524"/>
    </row>
    <row r="146" spans="1:39" ht="11.4" customHeight="1" x14ac:dyDescent="0.3">
      <c r="A146" s="528"/>
      <c r="B146" s="528"/>
      <c r="C146" s="528"/>
      <c r="D146" s="528"/>
      <c r="E146" s="528"/>
      <c r="F146" s="528"/>
      <c r="G146" s="528"/>
      <c r="H146" s="528"/>
      <c r="I146" s="528"/>
      <c r="J146" s="528"/>
      <c r="K146" s="222"/>
      <c r="L146" s="522"/>
      <c r="M146" s="523"/>
      <c r="N146" s="524"/>
      <c r="O146" s="522"/>
      <c r="P146" s="523"/>
      <c r="Q146" s="524"/>
      <c r="R146" s="522"/>
      <c r="S146" s="523"/>
      <c r="T146" s="524"/>
      <c r="U146" s="522"/>
      <c r="V146" s="523"/>
      <c r="W146" s="524"/>
      <c r="X146" s="522"/>
      <c r="Y146" s="523"/>
      <c r="Z146" s="524"/>
      <c r="AA146" s="522"/>
      <c r="AB146" s="523"/>
      <c r="AC146" s="524"/>
      <c r="AD146" s="522"/>
      <c r="AE146" s="523"/>
      <c r="AF146" s="524"/>
      <c r="AG146" s="522"/>
      <c r="AH146" s="523"/>
      <c r="AI146" s="524"/>
      <c r="AJ146" s="522"/>
      <c r="AK146" s="523"/>
      <c r="AL146" s="523"/>
      <c r="AM146" s="524"/>
    </row>
    <row r="147" spans="1:39" ht="11.4" customHeight="1" x14ac:dyDescent="0.3">
      <c r="A147" s="528"/>
      <c r="B147" s="528"/>
      <c r="C147" s="528"/>
      <c r="D147" s="528"/>
      <c r="E147" s="528"/>
      <c r="F147" s="528"/>
      <c r="G147" s="528"/>
      <c r="H147" s="528"/>
      <c r="I147" s="528"/>
      <c r="J147" s="528"/>
      <c r="K147" s="222"/>
      <c r="L147" s="522"/>
      <c r="M147" s="523"/>
      <c r="N147" s="524"/>
      <c r="O147" s="522"/>
      <c r="P147" s="523"/>
      <c r="Q147" s="524"/>
      <c r="R147" s="522"/>
      <c r="S147" s="523"/>
      <c r="T147" s="524"/>
      <c r="U147" s="522"/>
      <c r="V147" s="523"/>
      <c r="W147" s="524"/>
      <c r="X147" s="522"/>
      <c r="Y147" s="523"/>
      <c r="Z147" s="524"/>
      <c r="AA147" s="522"/>
      <c r="AB147" s="523"/>
      <c r="AC147" s="524"/>
      <c r="AD147" s="522"/>
      <c r="AE147" s="523"/>
      <c r="AF147" s="524"/>
      <c r="AG147" s="522"/>
      <c r="AH147" s="523"/>
      <c r="AI147" s="524"/>
      <c r="AJ147" s="522"/>
      <c r="AK147" s="523"/>
      <c r="AL147" s="523"/>
      <c r="AM147" s="524"/>
    </row>
    <row r="148" spans="1:39" ht="11.4" customHeight="1" x14ac:dyDescent="0.3">
      <c r="A148" s="528"/>
      <c r="B148" s="528"/>
      <c r="C148" s="528"/>
      <c r="D148" s="528"/>
      <c r="E148" s="528"/>
      <c r="F148" s="528"/>
      <c r="G148" s="528"/>
      <c r="H148" s="528"/>
      <c r="I148" s="528"/>
      <c r="J148" s="528"/>
      <c r="K148" s="222"/>
      <c r="L148" s="522"/>
      <c r="M148" s="523"/>
      <c r="N148" s="524"/>
      <c r="O148" s="522"/>
      <c r="P148" s="523"/>
      <c r="Q148" s="524"/>
      <c r="R148" s="522"/>
      <c r="S148" s="523"/>
      <c r="T148" s="524"/>
      <c r="U148" s="522"/>
      <c r="V148" s="523"/>
      <c r="W148" s="524"/>
      <c r="X148" s="522"/>
      <c r="Y148" s="523"/>
      <c r="Z148" s="524"/>
      <c r="AA148" s="522"/>
      <c r="AB148" s="523"/>
      <c r="AC148" s="524"/>
      <c r="AD148" s="522"/>
      <c r="AE148" s="523"/>
      <c r="AF148" s="524"/>
      <c r="AG148" s="522"/>
      <c r="AH148" s="523"/>
      <c r="AI148" s="524"/>
      <c r="AJ148" s="522"/>
      <c r="AK148" s="523"/>
      <c r="AL148" s="523"/>
      <c r="AM148" s="524"/>
    </row>
    <row r="149" spans="1:39" ht="11.4" customHeight="1" x14ac:dyDescent="0.3">
      <c r="A149" s="528"/>
      <c r="B149" s="528"/>
      <c r="C149" s="528"/>
      <c r="D149" s="528"/>
      <c r="E149" s="528"/>
      <c r="F149" s="528"/>
      <c r="G149" s="528"/>
      <c r="H149" s="528"/>
      <c r="I149" s="528"/>
      <c r="J149" s="528"/>
      <c r="K149" s="222"/>
      <c r="L149" s="522"/>
      <c r="M149" s="523"/>
      <c r="N149" s="524"/>
      <c r="O149" s="522"/>
      <c r="P149" s="523"/>
      <c r="Q149" s="524"/>
      <c r="R149" s="522"/>
      <c r="S149" s="523"/>
      <c r="T149" s="524"/>
      <c r="U149" s="522"/>
      <c r="V149" s="523"/>
      <c r="W149" s="524"/>
      <c r="X149" s="522"/>
      <c r="Y149" s="523"/>
      <c r="Z149" s="524"/>
      <c r="AA149" s="522"/>
      <c r="AB149" s="523"/>
      <c r="AC149" s="524"/>
      <c r="AD149" s="522"/>
      <c r="AE149" s="523"/>
      <c r="AF149" s="524"/>
      <c r="AG149" s="522"/>
      <c r="AH149" s="523"/>
      <c r="AI149" s="524"/>
      <c r="AJ149" s="522"/>
      <c r="AK149" s="523"/>
      <c r="AL149" s="523"/>
      <c r="AM149" s="524"/>
    </row>
    <row r="150" spans="1:39" ht="11.4" customHeight="1" x14ac:dyDescent="0.3">
      <c r="A150" s="528"/>
      <c r="B150" s="528"/>
      <c r="C150" s="528"/>
      <c r="D150" s="528"/>
      <c r="E150" s="528"/>
      <c r="F150" s="528"/>
      <c r="G150" s="528"/>
      <c r="H150" s="528"/>
      <c r="I150" s="528"/>
      <c r="J150" s="528"/>
      <c r="K150" s="222"/>
      <c r="L150" s="522"/>
      <c r="M150" s="523"/>
      <c r="N150" s="524"/>
      <c r="O150" s="522"/>
      <c r="P150" s="523"/>
      <c r="Q150" s="524"/>
      <c r="R150" s="522"/>
      <c r="S150" s="523"/>
      <c r="T150" s="524"/>
      <c r="U150" s="522"/>
      <c r="V150" s="523"/>
      <c r="W150" s="524"/>
      <c r="X150" s="522"/>
      <c r="Y150" s="523"/>
      <c r="Z150" s="524"/>
      <c r="AA150" s="522"/>
      <c r="AB150" s="523"/>
      <c r="AC150" s="524"/>
      <c r="AD150" s="522"/>
      <c r="AE150" s="523"/>
      <c r="AF150" s="524"/>
      <c r="AG150" s="522"/>
      <c r="AH150" s="523"/>
      <c r="AI150" s="524"/>
      <c r="AJ150" s="522"/>
      <c r="AK150" s="523"/>
      <c r="AL150" s="523"/>
      <c r="AM150" s="524"/>
    </row>
    <row r="151" spans="1:39" ht="11.4" customHeight="1" x14ac:dyDescent="0.3">
      <c r="A151" s="528"/>
      <c r="B151" s="528"/>
      <c r="C151" s="528"/>
      <c r="D151" s="528"/>
      <c r="E151" s="528"/>
      <c r="F151" s="528"/>
      <c r="G151" s="528"/>
      <c r="H151" s="528"/>
      <c r="I151" s="528"/>
      <c r="J151" s="528"/>
      <c r="K151" s="222"/>
      <c r="L151" s="522"/>
      <c r="M151" s="523"/>
      <c r="N151" s="524"/>
      <c r="O151" s="522"/>
      <c r="P151" s="523"/>
      <c r="Q151" s="524"/>
      <c r="R151" s="522"/>
      <c r="S151" s="523"/>
      <c r="T151" s="524"/>
      <c r="U151" s="522"/>
      <c r="V151" s="523"/>
      <c r="W151" s="524"/>
      <c r="X151" s="522"/>
      <c r="Y151" s="523"/>
      <c r="Z151" s="524"/>
      <c r="AA151" s="522"/>
      <c r="AB151" s="523"/>
      <c r="AC151" s="524"/>
      <c r="AD151" s="522"/>
      <c r="AE151" s="523"/>
      <c r="AF151" s="524"/>
      <c r="AG151" s="522"/>
      <c r="AH151" s="523"/>
      <c r="AI151" s="524"/>
      <c r="AJ151" s="522"/>
      <c r="AK151" s="523"/>
      <c r="AL151" s="523"/>
      <c r="AM151" s="524"/>
    </row>
    <row r="152" spans="1:39" ht="11.4" customHeight="1" x14ac:dyDescent="0.3">
      <c r="A152" s="528"/>
      <c r="B152" s="528"/>
      <c r="C152" s="528"/>
      <c r="D152" s="528"/>
      <c r="E152" s="528"/>
      <c r="F152" s="528"/>
      <c r="G152" s="528"/>
      <c r="H152" s="528"/>
      <c r="I152" s="528"/>
      <c r="J152" s="528"/>
      <c r="K152" s="222"/>
      <c r="L152" s="522"/>
      <c r="M152" s="523"/>
      <c r="N152" s="524"/>
      <c r="O152" s="522"/>
      <c r="P152" s="523"/>
      <c r="Q152" s="524"/>
      <c r="R152" s="522"/>
      <c r="S152" s="523"/>
      <c r="T152" s="524"/>
      <c r="U152" s="522"/>
      <c r="V152" s="523"/>
      <c r="W152" s="524"/>
      <c r="X152" s="522"/>
      <c r="Y152" s="523"/>
      <c r="Z152" s="524"/>
      <c r="AA152" s="522"/>
      <c r="AB152" s="523"/>
      <c r="AC152" s="524"/>
      <c r="AD152" s="522"/>
      <c r="AE152" s="523"/>
      <c r="AF152" s="524"/>
      <c r="AG152" s="522"/>
      <c r="AH152" s="523"/>
      <c r="AI152" s="524"/>
      <c r="AJ152" s="522"/>
      <c r="AK152" s="523"/>
      <c r="AL152" s="523"/>
      <c r="AM152" s="524"/>
    </row>
    <row r="153" spans="1:39" ht="11.4" customHeight="1" x14ac:dyDescent="0.3">
      <c r="A153" s="528"/>
      <c r="B153" s="528"/>
      <c r="C153" s="528"/>
      <c r="D153" s="528"/>
      <c r="E153" s="528"/>
      <c r="F153" s="528"/>
      <c r="G153" s="528"/>
      <c r="H153" s="528"/>
      <c r="I153" s="528"/>
      <c r="J153" s="528"/>
      <c r="K153" s="222"/>
      <c r="L153" s="522"/>
      <c r="M153" s="523"/>
      <c r="N153" s="524"/>
      <c r="O153" s="522"/>
      <c r="P153" s="523"/>
      <c r="Q153" s="524"/>
      <c r="R153" s="522"/>
      <c r="S153" s="523"/>
      <c r="T153" s="524"/>
      <c r="U153" s="522"/>
      <c r="V153" s="523"/>
      <c r="W153" s="524"/>
      <c r="X153" s="522"/>
      <c r="Y153" s="523"/>
      <c r="Z153" s="524"/>
      <c r="AA153" s="522"/>
      <c r="AB153" s="523"/>
      <c r="AC153" s="524"/>
      <c r="AD153" s="522"/>
      <c r="AE153" s="523"/>
      <c r="AF153" s="524"/>
      <c r="AG153" s="522"/>
      <c r="AH153" s="523"/>
      <c r="AI153" s="524"/>
      <c r="AJ153" s="522"/>
      <c r="AK153" s="523"/>
      <c r="AL153" s="523"/>
      <c r="AM153" s="524"/>
    </row>
    <row r="154" spans="1:39" ht="11.4" customHeight="1" x14ac:dyDescent="0.3">
      <c r="A154" s="528"/>
      <c r="B154" s="528"/>
      <c r="C154" s="528"/>
      <c r="D154" s="528"/>
      <c r="E154" s="528"/>
      <c r="F154" s="528"/>
      <c r="G154" s="528"/>
      <c r="H154" s="528"/>
      <c r="I154" s="528"/>
      <c r="J154" s="528"/>
      <c r="K154" s="222"/>
      <c r="L154" s="522"/>
      <c r="M154" s="523"/>
      <c r="N154" s="524"/>
      <c r="O154" s="522"/>
      <c r="P154" s="523"/>
      <c r="Q154" s="524"/>
      <c r="R154" s="522"/>
      <c r="S154" s="523"/>
      <c r="T154" s="524"/>
      <c r="U154" s="522"/>
      <c r="V154" s="523"/>
      <c r="W154" s="524"/>
      <c r="X154" s="522"/>
      <c r="Y154" s="523"/>
      <c r="Z154" s="524"/>
      <c r="AA154" s="522"/>
      <c r="AB154" s="523"/>
      <c r="AC154" s="524"/>
      <c r="AD154" s="522"/>
      <c r="AE154" s="523"/>
      <c r="AF154" s="524"/>
      <c r="AG154" s="522"/>
      <c r="AH154" s="523"/>
      <c r="AI154" s="524"/>
      <c r="AJ154" s="522"/>
      <c r="AK154" s="523"/>
      <c r="AL154" s="523"/>
      <c r="AM154" s="524"/>
    </row>
    <row r="155" spans="1:39" ht="11.4" customHeight="1" x14ac:dyDescent="0.3">
      <c r="A155" s="528"/>
      <c r="B155" s="528"/>
      <c r="C155" s="528"/>
      <c r="D155" s="528"/>
      <c r="E155" s="528"/>
      <c r="F155" s="528"/>
      <c r="G155" s="528"/>
      <c r="H155" s="528"/>
      <c r="I155" s="528"/>
      <c r="J155" s="528"/>
      <c r="K155" s="222"/>
      <c r="L155" s="522"/>
      <c r="M155" s="523"/>
      <c r="N155" s="524"/>
      <c r="O155" s="522"/>
      <c r="P155" s="523"/>
      <c r="Q155" s="524"/>
      <c r="R155" s="522"/>
      <c r="S155" s="523"/>
      <c r="T155" s="524"/>
      <c r="U155" s="522"/>
      <c r="V155" s="523"/>
      <c r="W155" s="524"/>
      <c r="X155" s="522"/>
      <c r="Y155" s="523"/>
      <c r="Z155" s="524"/>
      <c r="AA155" s="522"/>
      <c r="AB155" s="523"/>
      <c r="AC155" s="524"/>
      <c r="AD155" s="522"/>
      <c r="AE155" s="523"/>
      <c r="AF155" s="524"/>
      <c r="AG155" s="522"/>
      <c r="AH155" s="523"/>
      <c r="AI155" s="524"/>
      <c r="AJ155" s="522"/>
      <c r="AK155" s="523"/>
      <c r="AL155" s="523"/>
      <c r="AM155" s="524"/>
    </row>
    <row r="156" spans="1:39" ht="11.4" customHeight="1" x14ac:dyDescent="0.3">
      <c r="A156" s="528"/>
      <c r="B156" s="528"/>
      <c r="C156" s="528"/>
      <c r="D156" s="528"/>
      <c r="E156" s="528"/>
      <c r="F156" s="528"/>
      <c r="G156" s="528"/>
      <c r="H156" s="528"/>
      <c r="I156" s="528"/>
      <c r="J156" s="528"/>
      <c r="K156" s="222"/>
      <c r="L156" s="522"/>
      <c r="M156" s="523"/>
      <c r="N156" s="524"/>
      <c r="O156" s="522"/>
      <c r="P156" s="523"/>
      <c r="Q156" s="524"/>
      <c r="R156" s="522"/>
      <c r="S156" s="523"/>
      <c r="T156" s="524"/>
      <c r="U156" s="522"/>
      <c r="V156" s="523"/>
      <c r="W156" s="524"/>
      <c r="X156" s="522"/>
      <c r="Y156" s="523"/>
      <c r="Z156" s="524"/>
      <c r="AA156" s="522"/>
      <c r="AB156" s="523"/>
      <c r="AC156" s="524"/>
      <c r="AD156" s="522"/>
      <c r="AE156" s="523"/>
      <c r="AF156" s="524"/>
      <c r="AG156" s="522"/>
      <c r="AH156" s="523"/>
      <c r="AI156" s="524"/>
      <c r="AJ156" s="522"/>
      <c r="AK156" s="523"/>
      <c r="AL156" s="523"/>
      <c r="AM156" s="524"/>
    </row>
    <row r="157" spans="1:39" ht="11.4" customHeight="1" thickBot="1" x14ac:dyDescent="0.35">
      <c r="A157" s="672"/>
      <c r="B157" s="672"/>
      <c r="C157" s="672"/>
      <c r="D157" s="672"/>
      <c r="E157" s="672"/>
      <c r="F157" s="672"/>
      <c r="G157" s="672"/>
      <c r="H157" s="672"/>
      <c r="I157" s="672"/>
      <c r="J157" s="672"/>
      <c r="K157" s="222"/>
      <c r="L157" s="525"/>
      <c r="M157" s="526"/>
      <c r="N157" s="527"/>
      <c r="O157" s="525"/>
      <c r="P157" s="526"/>
      <c r="Q157" s="527"/>
      <c r="R157" s="525"/>
      <c r="S157" s="526"/>
      <c r="T157" s="527"/>
      <c r="U157" s="525"/>
      <c r="V157" s="526"/>
      <c r="W157" s="527"/>
      <c r="X157" s="525"/>
      <c r="Y157" s="526"/>
      <c r="Z157" s="527"/>
      <c r="AA157" s="525"/>
      <c r="AB157" s="526"/>
      <c r="AC157" s="527"/>
      <c r="AD157" s="525"/>
      <c r="AE157" s="526"/>
      <c r="AF157" s="527"/>
      <c r="AG157" s="525"/>
      <c r="AH157" s="526"/>
      <c r="AI157" s="527"/>
      <c r="AJ157" s="525"/>
      <c r="AK157" s="526"/>
      <c r="AL157" s="526"/>
      <c r="AM157" s="527"/>
    </row>
    <row r="158" spans="1:39" ht="3.75" customHeight="1" x14ac:dyDescent="0.3"/>
    <row r="159" spans="1:39" ht="11.4" customHeight="1" x14ac:dyDescent="0.3">
      <c r="A159" s="324">
        <v>1.3</v>
      </c>
      <c r="B159" s="589" t="s">
        <v>840</v>
      </c>
      <c r="C159" s="590"/>
      <c r="D159" s="590"/>
      <c r="E159" s="590"/>
      <c r="F159" s="590"/>
      <c r="G159" s="590"/>
      <c r="H159" s="590"/>
      <c r="I159" s="590"/>
      <c r="J159" s="590"/>
      <c r="K159" s="590"/>
      <c r="L159" s="590"/>
      <c r="M159" s="590"/>
      <c r="N159" s="590"/>
      <c r="O159" s="590"/>
      <c r="P159" s="590"/>
      <c r="Q159" s="590"/>
      <c r="R159" s="590"/>
      <c r="S159" s="590"/>
      <c r="T159" s="590"/>
      <c r="U159" s="590"/>
      <c r="V159" s="590"/>
      <c r="W159" s="590"/>
      <c r="X159" s="590"/>
      <c r="Y159" s="590"/>
      <c r="Z159" s="590"/>
      <c r="AA159" s="590"/>
      <c r="AB159" s="590"/>
      <c r="AC159" s="590"/>
      <c r="AD159" s="590"/>
      <c r="AE159" s="590"/>
      <c r="AF159" s="590"/>
      <c r="AG159" s="590"/>
      <c r="AH159" s="590"/>
      <c r="AI159" s="590"/>
      <c r="AJ159" s="590"/>
      <c r="AK159" s="590"/>
      <c r="AL159" s="590"/>
      <c r="AM159" s="591"/>
    </row>
    <row r="160" spans="1:39" ht="3" customHeight="1" x14ac:dyDescent="0.3"/>
    <row r="161" spans="1:39" s="326" customFormat="1" ht="36" customHeight="1" x14ac:dyDescent="0.2">
      <c r="A161" s="444" t="s">
        <v>833</v>
      </c>
      <c r="B161" s="444"/>
      <c r="C161" s="444"/>
      <c r="D161" s="444"/>
      <c r="E161" s="444" t="s">
        <v>834</v>
      </c>
      <c r="F161" s="444"/>
      <c r="G161" s="444"/>
      <c r="H161" s="444"/>
      <c r="I161" s="444"/>
      <c r="J161" s="444"/>
      <c r="K161" s="218"/>
      <c r="L161" s="444" t="s">
        <v>832</v>
      </c>
      <c r="M161" s="444"/>
      <c r="N161" s="444"/>
      <c r="O161" s="444" t="s">
        <v>650</v>
      </c>
      <c r="P161" s="444"/>
      <c r="Q161" s="444"/>
      <c r="R161" s="444" t="s">
        <v>835</v>
      </c>
      <c r="S161" s="444"/>
      <c r="T161" s="444"/>
      <c r="U161" s="444" t="s">
        <v>836</v>
      </c>
      <c r="V161" s="444"/>
      <c r="W161" s="444"/>
      <c r="X161" s="444" t="s">
        <v>837</v>
      </c>
      <c r="Y161" s="444"/>
      <c r="Z161" s="444"/>
      <c r="AA161" s="444" t="s">
        <v>839</v>
      </c>
      <c r="AB161" s="444"/>
      <c r="AC161" s="444"/>
      <c r="AD161" s="444" t="s">
        <v>838</v>
      </c>
      <c r="AE161" s="444"/>
      <c r="AF161" s="444"/>
      <c r="AG161" s="444" t="s">
        <v>830</v>
      </c>
      <c r="AH161" s="444"/>
      <c r="AI161" s="444"/>
      <c r="AJ161" s="595" t="s">
        <v>655</v>
      </c>
      <c r="AK161" s="595"/>
      <c r="AL161" s="595"/>
      <c r="AM161" s="595"/>
    </row>
    <row r="162" spans="1:39" s="116" customFormat="1" ht="11.4" customHeight="1" x14ac:dyDescent="0.3">
      <c r="A162" s="427"/>
      <c r="B162" s="427"/>
      <c r="C162" s="427"/>
      <c r="D162" s="427"/>
      <c r="E162" s="602"/>
      <c r="F162" s="602"/>
      <c r="G162" s="602"/>
      <c r="H162" s="602"/>
      <c r="I162" s="602"/>
      <c r="J162" s="602"/>
      <c r="K162" s="327"/>
      <c r="L162" s="424"/>
      <c r="M162" s="424"/>
      <c r="N162" s="424"/>
      <c r="O162" s="424"/>
      <c r="P162" s="424"/>
      <c r="Q162" s="424"/>
      <c r="R162" s="596"/>
      <c r="S162" s="597"/>
      <c r="T162" s="597"/>
      <c r="U162" s="424"/>
      <c r="V162" s="424"/>
      <c r="W162" s="424"/>
      <c r="X162" s="596"/>
      <c r="Y162" s="597"/>
      <c r="Z162" s="598"/>
      <c r="AA162" s="424"/>
      <c r="AB162" s="424"/>
      <c r="AC162" s="424"/>
      <c r="AD162" s="425"/>
      <c r="AE162" s="425"/>
      <c r="AF162" s="425"/>
      <c r="AG162" s="425"/>
      <c r="AH162" s="425"/>
      <c r="AI162" s="425"/>
      <c r="AJ162" s="599"/>
      <c r="AK162" s="600"/>
      <c r="AL162" s="600"/>
      <c r="AM162" s="601"/>
    </row>
    <row r="163" spans="1:39" s="116" customFormat="1" ht="11.4" customHeight="1" x14ac:dyDescent="0.3">
      <c r="A163" s="418"/>
      <c r="B163" s="418"/>
      <c r="C163" s="418"/>
      <c r="D163" s="418"/>
      <c r="E163" s="602"/>
      <c r="F163" s="602"/>
      <c r="G163" s="602"/>
      <c r="H163" s="602"/>
      <c r="I163" s="602"/>
      <c r="J163" s="602"/>
      <c r="K163" s="327"/>
      <c r="L163" s="402"/>
      <c r="M163" s="402"/>
      <c r="N163" s="402"/>
      <c r="O163" s="402"/>
      <c r="P163" s="402"/>
      <c r="Q163" s="402"/>
      <c r="R163" s="573"/>
      <c r="S163" s="367"/>
      <c r="T163" s="367"/>
      <c r="U163" s="402"/>
      <c r="V163" s="402"/>
      <c r="W163" s="402"/>
      <c r="X163" s="573"/>
      <c r="Y163" s="367"/>
      <c r="Z163" s="401"/>
      <c r="AA163" s="402"/>
      <c r="AB163" s="402"/>
      <c r="AC163" s="402"/>
      <c r="AD163" s="362"/>
      <c r="AE163" s="362"/>
      <c r="AF163" s="362"/>
      <c r="AG163" s="362"/>
      <c r="AH163" s="362"/>
      <c r="AI163" s="362"/>
      <c r="AJ163" s="574"/>
      <c r="AK163" s="575"/>
      <c r="AL163" s="575"/>
      <c r="AM163" s="576"/>
    </row>
    <row r="164" spans="1:39" s="116" customFormat="1" ht="11.4" customHeight="1" x14ac:dyDescent="0.3">
      <c r="A164" s="418"/>
      <c r="B164" s="418"/>
      <c r="C164" s="418"/>
      <c r="D164" s="418"/>
      <c r="E164" s="602"/>
      <c r="F164" s="602"/>
      <c r="G164" s="602"/>
      <c r="H164" s="602"/>
      <c r="I164" s="602"/>
      <c r="J164" s="602"/>
      <c r="K164" s="327"/>
      <c r="L164" s="402"/>
      <c r="M164" s="402"/>
      <c r="N164" s="402"/>
      <c r="O164" s="402"/>
      <c r="P164" s="402"/>
      <c r="Q164" s="402"/>
      <c r="R164" s="573"/>
      <c r="S164" s="367"/>
      <c r="T164" s="367"/>
      <c r="U164" s="402"/>
      <c r="V164" s="402"/>
      <c r="W164" s="402"/>
      <c r="X164" s="573"/>
      <c r="Y164" s="367"/>
      <c r="Z164" s="401"/>
      <c r="AA164" s="402"/>
      <c r="AB164" s="402"/>
      <c r="AC164" s="402"/>
      <c r="AD164" s="362"/>
      <c r="AE164" s="362"/>
      <c r="AF164" s="362"/>
      <c r="AG164" s="362"/>
      <c r="AH164" s="362"/>
      <c r="AI164" s="362"/>
      <c r="AJ164" s="574"/>
      <c r="AK164" s="575"/>
      <c r="AL164" s="575"/>
      <c r="AM164" s="576"/>
    </row>
    <row r="165" spans="1:39" s="116" customFormat="1" ht="11.4" customHeight="1" x14ac:dyDescent="0.3">
      <c r="A165" s="418"/>
      <c r="B165" s="418"/>
      <c r="C165" s="418"/>
      <c r="D165" s="418"/>
      <c r="E165" s="602"/>
      <c r="F165" s="602"/>
      <c r="G165" s="602"/>
      <c r="H165" s="602"/>
      <c r="I165" s="602"/>
      <c r="J165" s="602"/>
      <c r="K165" s="327"/>
      <c r="L165" s="402"/>
      <c r="M165" s="402"/>
      <c r="N165" s="402"/>
      <c r="O165" s="402"/>
      <c r="P165" s="402"/>
      <c r="Q165" s="402"/>
      <c r="R165" s="573"/>
      <c r="S165" s="367"/>
      <c r="T165" s="367"/>
      <c r="U165" s="402"/>
      <c r="V165" s="402"/>
      <c r="W165" s="402"/>
      <c r="X165" s="573"/>
      <c r="Y165" s="367"/>
      <c r="Z165" s="401"/>
      <c r="AA165" s="402"/>
      <c r="AB165" s="402"/>
      <c r="AC165" s="402"/>
      <c r="AD165" s="362"/>
      <c r="AE165" s="362"/>
      <c r="AF165" s="362"/>
      <c r="AG165" s="362"/>
      <c r="AH165" s="362"/>
      <c r="AI165" s="362"/>
      <c r="AJ165" s="574"/>
      <c r="AK165" s="575"/>
      <c r="AL165" s="575"/>
      <c r="AM165" s="576"/>
    </row>
    <row r="166" spans="1:39" s="116" customFormat="1" ht="11.4" customHeight="1" x14ac:dyDescent="0.3">
      <c r="A166" s="418"/>
      <c r="B166" s="418"/>
      <c r="C166" s="418"/>
      <c r="D166" s="418"/>
      <c r="E166" s="602"/>
      <c r="F166" s="602"/>
      <c r="G166" s="602"/>
      <c r="H166" s="602"/>
      <c r="I166" s="602"/>
      <c r="J166" s="602"/>
      <c r="K166" s="327"/>
      <c r="L166" s="402"/>
      <c r="M166" s="402"/>
      <c r="N166" s="402"/>
      <c r="O166" s="402"/>
      <c r="P166" s="402"/>
      <c r="Q166" s="402"/>
      <c r="R166" s="573"/>
      <c r="S166" s="367"/>
      <c r="T166" s="367"/>
      <c r="U166" s="402"/>
      <c r="V166" s="402"/>
      <c r="W166" s="402"/>
      <c r="X166" s="573"/>
      <c r="Y166" s="367"/>
      <c r="Z166" s="401"/>
      <c r="AA166" s="402"/>
      <c r="AB166" s="402"/>
      <c r="AC166" s="402"/>
      <c r="AD166" s="362"/>
      <c r="AE166" s="362"/>
      <c r="AF166" s="362"/>
      <c r="AG166" s="362"/>
      <c r="AH166" s="362"/>
      <c r="AI166" s="362"/>
      <c r="AJ166" s="574"/>
      <c r="AK166" s="575"/>
      <c r="AL166" s="575"/>
      <c r="AM166" s="576"/>
    </row>
    <row r="167" spans="1:39" s="116" customFormat="1" ht="11.4" customHeight="1" x14ac:dyDescent="0.3">
      <c r="A167" s="418"/>
      <c r="B167" s="418"/>
      <c r="C167" s="418"/>
      <c r="D167" s="418"/>
      <c r="E167" s="602"/>
      <c r="F167" s="602"/>
      <c r="G167" s="602"/>
      <c r="H167" s="602"/>
      <c r="I167" s="602"/>
      <c r="J167" s="602"/>
      <c r="K167" s="327"/>
      <c r="L167" s="402"/>
      <c r="M167" s="402"/>
      <c r="N167" s="402"/>
      <c r="O167" s="402"/>
      <c r="P167" s="402"/>
      <c r="Q167" s="402"/>
      <c r="R167" s="573"/>
      <c r="S167" s="367"/>
      <c r="T167" s="367"/>
      <c r="U167" s="402"/>
      <c r="V167" s="402"/>
      <c r="W167" s="402"/>
      <c r="X167" s="573"/>
      <c r="Y167" s="367"/>
      <c r="Z167" s="401"/>
      <c r="AA167" s="402"/>
      <c r="AB167" s="402"/>
      <c r="AC167" s="402"/>
      <c r="AD167" s="362"/>
      <c r="AE167" s="362"/>
      <c r="AF167" s="362"/>
      <c r="AG167" s="362"/>
      <c r="AH167" s="362"/>
      <c r="AI167" s="362"/>
      <c r="AJ167" s="574"/>
      <c r="AK167" s="575"/>
      <c r="AL167" s="575"/>
      <c r="AM167" s="576"/>
    </row>
    <row r="168" spans="1:39" s="116" customFormat="1" ht="11.4" customHeight="1" x14ac:dyDescent="0.3">
      <c r="A168" s="418"/>
      <c r="B168" s="418"/>
      <c r="C168" s="418"/>
      <c r="D168" s="418"/>
      <c r="E168" s="602"/>
      <c r="F168" s="602"/>
      <c r="G168" s="602"/>
      <c r="H168" s="602"/>
      <c r="I168" s="602"/>
      <c r="J168" s="602"/>
      <c r="K168" s="327"/>
      <c r="L168" s="402"/>
      <c r="M168" s="402"/>
      <c r="N168" s="402"/>
      <c r="O168" s="402"/>
      <c r="P168" s="402"/>
      <c r="Q168" s="402"/>
      <c r="R168" s="573"/>
      <c r="S168" s="367"/>
      <c r="T168" s="367"/>
      <c r="U168" s="402"/>
      <c r="V168" s="402"/>
      <c r="W168" s="402"/>
      <c r="X168" s="573"/>
      <c r="Y168" s="367"/>
      <c r="Z168" s="401"/>
      <c r="AA168" s="402"/>
      <c r="AB168" s="402"/>
      <c r="AC168" s="402"/>
      <c r="AD168" s="362"/>
      <c r="AE168" s="362"/>
      <c r="AF168" s="362"/>
      <c r="AG168" s="362"/>
      <c r="AH168" s="362"/>
      <c r="AI168" s="362"/>
      <c r="AJ168" s="574"/>
      <c r="AK168" s="575"/>
      <c r="AL168" s="575"/>
      <c r="AM168" s="576"/>
    </row>
    <row r="169" spans="1:39" s="116" customFormat="1" ht="11.4" customHeight="1" x14ac:dyDescent="0.3">
      <c r="A169" s="418"/>
      <c r="B169" s="418"/>
      <c r="C169" s="418"/>
      <c r="D169" s="418"/>
      <c r="E169" s="602"/>
      <c r="F169" s="602"/>
      <c r="G169" s="602"/>
      <c r="H169" s="602"/>
      <c r="I169" s="602"/>
      <c r="J169" s="602"/>
      <c r="K169" s="131"/>
      <c r="L169" s="402"/>
      <c r="M169" s="402"/>
      <c r="N169" s="402"/>
      <c r="O169" s="402"/>
      <c r="P169" s="402"/>
      <c r="Q169" s="402"/>
      <c r="R169" s="573"/>
      <c r="S169" s="367"/>
      <c r="T169" s="367"/>
      <c r="U169" s="402"/>
      <c r="V169" s="402"/>
      <c r="W169" s="402"/>
      <c r="X169" s="573"/>
      <c r="Y169" s="367"/>
      <c r="Z169" s="401"/>
      <c r="AA169" s="402"/>
      <c r="AB169" s="402"/>
      <c r="AC169" s="402"/>
      <c r="AD169" s="362"/>
      <c r="AE169" s="362"/>
      <c r="AF169" s="362"/>
      <c r="AG169" s="362"/>
      <c r="AH169" s="362"/>
      <c r="AI169" s="362"/>
      <c r="AJ169" s="574"/>
      <c r="AK169" s="575"/>
      <c r="AL169" s="575"/>
      <c r="AM169" s="576"/>
    </row>
    <row r="170" spans="1:39" s="116" customFormat="1" ht="11.4" customHeight="1" x14ac:dyDescent="0.3">
      <c r="A170" s="418"/>
      <c r="B170" s="418"/>
      <c r="C170" s="418"/>
      <c r="D170" s="418"/>
      <c r="E170" s="602"/>
      <c r="F170" s="602"/>
      <c r="G170" s="602"/>
      <c r="H170" s="602"/>
      <c r="I170" s="602"/>
      <c r="J170" s="602"/>
      <c r="K170" s="131"/>
      <c r="L170" s="402"/>
      <c r="M170" s="402"/>
      <c r="N170" s="402"/>
      <c r="O170" s="402"/>
      <c r="P170" s="402"/>
      <c r="Q170" s="402"/>
      <c r="R170" s="573"/>
      <c r="S170" s="367"/>
      <c r="T170" s="367"/>
      <c r="U170" s="402"/>
      <c r="V170" s="402"/>
      <c r="W170" s="402"/>
      <c r="X170" s="573"/>
      <c r="Y170" s="367"/>
      <c r="Z170" s="401"/>
      <c r="AA170" s="402"/>
      <c r="AB170" s="402"/>
      <c r="AC170" s="402"/>
      <c r="AD170" s="362"/>
      <c r="AE170" s="362"/>
      <c r="AF170" s="362"/>
      <c r="AG170" s="362"/>
      <c r="AH170" s="362"/>
      <c r="AI170" s="362"/>
      <c r="AJ170" s="574"/>
      <c r="AK170" s="575"/>
      <c r="AL170" s="575"/>
      <c r="AM170" s="576"/>
    </row>
    <row r="171" spans="1:39" s="116" customFormat="1" ht="11.4" customHeight="1" x14ac:dyDescent="0.3">
      <c r="A171" s="418"/>
      <c r="B171" s="418"/>
      <c r="C171" s="418"/>
      <c r="D171" s="418"/>
      <c r="E171" s="602"/>
      <c r="F171" s="602"/>
      <c r="G171" s="602"/>
      <c r="H171" s="602"/>
      <c r="I171" s="602"/>
      <c r="J171" s="602"/>
      <c r="K171" s="131"/>
      <c r="L171" s="402"/>
      <c r="M171" s="402"/>
      <c r="N171" s="402"/>
      <c r="O171" s="402"/>
      <c r="P171" s="402"/>
      <c r="Q171" s="402"/>
      <c r="R171" s="573"/>
      <c r="S171" s="367"/>
      <c r="T171" s="367"/>
      <c r="U171" s="402"/>
      <c r="V171" s="402"/>
      <c r="W171" s="402"/>
      <c r="X171" s="573"/>
      <c r="Y171" s="367"/>
      <c r="Z171" s="401"/>
      <c r="AA171" s="402"/>
      <c r="AB171" s="402"/>
      <c r="AC171" s="402"/>
      <c r="AD171" s="362"/>
      <c r="AE171" s="362"/>
      <c r="AF171" s="362"/>
      <c r="AG171" s="362"/>
      <c r="AH171" s="362"/>
      <c r="AI171" s="362"/>
      <c r="AJ171" s="574"/>
      <c r="AK171" s="575"/>
      <c r="AL171" s="575"/>
      <c r="AM171" s="576"/>
    </row>
    <row r="172" spans="1:39" s="116" customFormat="1" ht="11.4" customHeight="1" x14ac:dyDescent="0.3">
      <c r="A172" s="418"/>
      <c r="B172" s="418"/>
      <c r="C172" s="418"/>
      <c r="D172" s="418"/>
      <c r="E172" s="602"/>
      <c r="F172" s="602"/>
      <c r="G172" s="602"/>
      <c r="H172" s="602"/>
      <c r="I172" s="602"/>
      <c r="J172" s="602"/>
      <c r="K172" s="131"/>
      <c r="L172" s="402"/>
      <c r="M172" s="402"/>
      <c r="N172" s="402"/>
      <c r="O172" s="402"/>
      <c r="P172" s="402"/>
      <c r="Q172" s="402"/>
      <c r="R172" s="573"/>
      <c r="S172" s="367"/>
      <c r="T172" s="367"/>
      <c r="U172" s="402"/>
      <c r="V172" s="402"/>
      <c r="W172" s="402"/>
      <c r="X172" s="573"/>
      <c r="Y172" s="367"/>
      <c r="Z172" s="401"/>
      <c r="AA172" s="402"/>
      <c r="AB172" s="402"/>
      <c r="AC172" s="402"/>
      <c r="AD172" s="362"/>
      <c r="AE172" s="362"/>
      <c r="AF172" s="362"/>
      <c r="AG172" s="362"/>
      <c r="AH172" s="362"/>
      <c r="AI172" s="362"/>
      <c r="AJ172" s="574"/>
      <c r="AK172" s="575"/>
      <c r="AL172" s="575"/>
      <c r="AM172" s="576"/>
    </row>
    <row r="173" spans="1:39" s="116" customFormat="1" ht="11.4" customHeight="1" x14ac:dyDescent="0.3">
      <c r="A173" s="418"/>
      <c r="B173" s="418"/>
      <c r="C173" s="418"/>
      <c r="D173" s="418"/>
      <c r="E173" s="602"/>
      <c r="F173" s="602"/>
      <c r="G173" s="602"/>
      <c r="H173" s="602"/>
      <c r="I173" s="602"/>
      <c r="J173" s="602"/>
      <c r="K173" s="131"/>
      <c r="L173" s="402"/>
      <c r="M173" s="402"/>
      <c r="N173" s="402"/>
      <c r="O173" s="402"/>
      <c r="P173" s="402"/>
      <c r="Q173" s="402"/>
      <c r="R173" s="573"/>
      <c r="S173" s="367"/>
      <c r="T173" s="367"/>
      <c r="U173" s="402"/>
      <c r="V173" s="402"/>
      <c r="W173" s="402"/>
      <c r="X173" s="573"/>
      <c r="Y173" s="367"/>
      <c r="Z173" s="401"/>
      <c r="AA173" s="402"/>
      <c r="AB173" s="402"/>
      <c r="AC173" s="402"/>
      <c r="AD173" s="362"/>
      <c r="AE173" s="362"/>
      <c r="AF173" s="362"/>
      <c r="AG173" s="362"/>
      <c r="AH173" s="362"/>
      <c r="AI173" s="362"/>
      <c r="AJ173" s="574"/>
      <c r="AK173" s="575"/>
      <c r="AL173" s="575"/>
      <c r="AM173" s="576"/>
    </row>
    <row r="174" spans="1:39" s="116" customFormat="1" ht="11.4" customHeight="1" x14ac:dyDescent="0.3">
      <c r="A174" s="418"/>
      <c r="B174" s="418"/>
      <c r="C174" s="418"/>
      <c r="D174" s="418"/>
      <c r="E174" s="602"/>
      <c r="F174" s="602"/>
      <c r="G174" s="602"/>
      <c r="H174" s="602"/>
      <c r="I174" s="602"/>
      <c r="J174" s="602"/>
      <c r="K174" s="131"/>
      <c r="L174" s="402"/>
      <c r="M174" s="402"/>
      <c r="N174" s="402"/>
      <c r="O174" s="402"/>
      <c r="P174" s="402"/>
      <c r="Q174" s="402"/>
      <c r="R174" s="573"/>
      <c r="S174" s="367"/>
      <c r="T174" s="367"/>
      <c r="U174" s="402"/>
      <c r="V174" s="402"/>
      <c r="W174" s="402"/>
      <c r="X174" s="573"/>
      <c r="Y174" s="367"/>
      <c r="Z174" s="401"/>
      <c r="AA174" s="402"/>
      <c r="AB174" s="402"/>
      <c r="AC174" s="402"/>
      <c r="AD174" s="362"/>
      <c r="AE174" s="362"/>
      <c r="AF174" s="362"/>
      <c r="AG174" s="362"/>
      <c r="AH174" s="362"/>
      <c r="AI174" s="362"/>
      <c r="AJ174" s="574"/>
      <c r="AK174" s="575"/>
      <c r="AL174" s="575"/>
      <c r="AM174" s="576"/>
    </row>
    <row r="175" spans="1:39" ht="3.75" customHeight="1" x14ac:dyDescent="0.3"/>
  </sheetData>
  <dataConsolidate/>
  <mergeCells count="1188">
    <mergeCell ref="A1:AM1"/>
    <mergeCell ref="A3:D9"/>
    <mergeCell ref="F3:H3"/>
    <mergeCell ref="I3:O3"/>
    <mergeCell ref="Q3:U3"/>
    <mergeCell ref="V3:AA3"/>
    <mergeCell ref="AE3:AH3"/>
    <mergeCell ref="AI3:AM3"/>
    <mergeCell ref="F5:J5"/>
    <mergeCell ref="Q5:U5"/>
    <mergeCell ref="B11:AM11"/>
    <mergeCell ref="B13:AM13"/>
    <mergeCell ref="A15:J16"/>
    <mergeCell ref="L15:N15"/>
    <mergeCell ref="O15:Q15"/>
    <mergeCell ref="R15:T15"/>
    <mergeCell ref="U15:W15"/>
    <mergeCell ref="X15:Z15"/>
    <mergeCell ref="AA15:AC16"/>
    <mergeCell ref="AD15:AF16"/>
    <mergeCell ref="F9:L9"/>
    <mergeCell ref="M9:O9"/>
    <mergeCell ref="Q9:Y9"/>
    <mergeCell ref="Z9:AC9"/>
    <mergeCell ref="AE9:AJ9"/>
    <mergeCell ref="AK9:AM9"/>
    <mergeCell ref="V5:AA5"/>
    <mergeCell ref="AB5:AC5"/>
    <mergeCell ref="AE5:AH5"/>
    <mergeCell ref="AI5:AM5"/>
    <mergeCell ref="F7:L7"/>
    <mergeCell ref="M7:O7"/>
    <mergeCell ref="Q7:Y7"/>
    <mergeCell ref="Z7:AC7"/>
    <mergeCell ref="AE7:AH7"/>
    <mergeCell ref="AI7:AM7"/>
    <mergeCell ref="A21:J21"/>
    <mergeCell ref="AA21:AC21"/>
    <mergeCell ref="AD21:AF21"/>
    <mergeCell ref="AG21:AM21"/>
    <mergeCell ref="A22:J22"/>
    <mergeCell ref="AA22:AC22"/>
    <mergeCell ref="AD22:AF22"/>
    <mergeCell ref="AG22:AM22"/>
    <mergeCell ref="A19:J19"/>
    <mergeCell ref="AA19:AC19"/>
    <mergeCell ref="AD19:AF19"/>
    <mergeCell ref="AG19:AM19"/>
    <mergeCell ref="A20:J20"/>
    <mergeCell ref="AA20:AC20"/>
    <mergeCell ref="AD20:AF20"/>
    <mergeCell ref="AG20:AM20"/>
    <mergeCell ref="AG15:AM16"/>
    <mergeCell ref="A17:J17"/>
    <mergeCell ref="AA17:AC17"/>
    <mergeCell ref="AD17:AF17"/>
    <mergeCell ref="AG17:AM17"/>
    <mergeCell ref="A18:J18"/>
    <mergeCell ref="AA18:AC18"/>
    <mergeCell ref="AD18:AF18"/>
    <mergeCell ref="AG18:AM18"/>
    <mergeCell ref="A27:J27"/>
    <mergeCell ref="AA27:AC27"/>
    <mergeCell ref="AD27:AF27"/>
    <mergeCell ref="AG27:AM27"/>
    <mergeCell ref="A28:J28"/>
    <mergeCell ref="AA28:AC28"/>
    <mergeCell ref="AD28:AF28"/>
    <mergeCell ref="AG28:AM28"/>
    <mergeCell ref="A25:J25"/>
    <mergeCell ref="AA25:AC25"/>
    <mergeCell ref="AD25:AF25"/>
    <mergeCell ref="AG25:AM25"/>
    <mergeCell ref="A26:J26"/>
    <mergeCell ref="AA26:AC26"/>
    <mergeCell ref="AD26:AF26"/>
    <mergeCell ref="AG26:AM26"/>
    <mergeCell ref="A23:J23"/>
    <mergeCell ref="AA23:AC23"/>
    <mergeCell ref="AD23:AF23"/>
    <mergeCell ref="AG23:AM23"/>
    <mergeCell ref="A24:J24"/>
    <mergeCell ref="AA24:AC24"/>
    <mergeCell ref="AD24:AF24"/>
    <mergeCell ref="AG24:AM24"/>
    <mergeCell ref="A33:J33"/>
    <mergeCell ref="AA33:AC33"/>
    <mergeCell ref="AD33:AF33"/>
    <mergeCell ref="AG33:AM33"/>
    <mergeCell ref="A34:J34"/>
    <mergeCell ref="AA34:AC34"/>
    <mergeCell ref="AD34:AF34"/>
    <mergeCell ref="AG34:AM34"/>
    <mergeCell ref="A31:J31"/>
    <mergeCell ref="AA31:AC31"/>
    <mergeCell ref="AD31:AF31"/>
    <mergeCell ref="AG31:AM31"/>
    <mergeCell ref="A32:J32"/>
    <mergeCell ref="AA32:AC32"/>
    <mergeCell ref="AD32:AF32"/>
    <mergeCell ref="AG32:AM32"/>
    <mergeCell ref="A29:J29"/>
    <mergeCell ref="AA29:AC29"/>
    <mergeCell ref="AD29:AF29"/>
    <mergeCell ref="AG29:AM29"/>
    <mergeCell ref="A30:J30"/>
    <mergeCell ref="AA30:AC30"/>
    <mergeCell ref="AD30:AF30"/>
    <mergeCell ref="AG30:AM30"/>
    <mergeCell ref="A39:J39"/>
    <mergeCell ref="AA39:AC39"/>
    <mergeCell ref="AD39:AF39"/>
    <mergeCell ref="AG39:AM39"/>
    <mergeCell ref="A40:J40"/>
    <mergeCell ref="AA40:AC40"/>
    <mergeCell ref="AD40:AF40"/>
    <mergeCell ref="AG40:AM40"/>
    <mergeCell ref="A37:J37"/>
    <mergeCell ref="AA37:AC37"/>
    <mergeCell ref="AD37:AF37"/>
    <mergeCell ref="AG37:AM37"/>
    <mergeCell ref="A38:J38"/>
    <mergeCell ref="AA38:AC38"/>
    <mergeCell ref="AD38:AF38"/>
    <mergeCell ref="AG38:AM38"/>
    <mergeCell ref="A35:J35"/>
    <mergeCell ref="AA35:AC35"/>
    <mergeCell ref="AD35:AF35"/>
    <mergeCell ref="AG35:AM35"/>
    <mergeCell ref="A36:J36"/>
    <mergeCell ref="AA36:AC36"/>
    <mergeCell ref="AD36:AF36"/>
    <mergeCell ref="AG36:AM36"/>
    <mergeCell ref="A45:J45"/>
    <mergeCell ref="AA45:AC45"/>
    <mergeCell ref="AD45:AF45"/>
    <mergeCell ref="AG45:AM45"/>
    <mergeCell ref="A46:J46"/>
    <mergeCell ref="AA46:AC46"/>
    <mergeCell ref="AD46:AF46"/>
    <mergeCell ref="AG46:AM46"/>
    <mergeCell ref="A43:J43"/>
    <mergeCell ref="AA43:AC43"/>
    <mergeCell ref="AD43:AF43"/>
    <mergeCell ref="AG43:AM43"/>
    <mergeCell ref="A44:J44"/>
    <mergeCell ref="AA44:AC44"/>
    <mergeCell ref="AD44:AF44"/>
    <mergeCell ref="AG44:AM44"/>
    <mergeCell ref="A41:J41"/>
    <mergeCell ref="AA41:AC41"/>
    <mergeCell ref="AD41:AF41"/>
    <mergeCell ref="AG41:AM41"/>
    <mergeCell ref="A42:J42"/>
    <mergeCell ref="AA42:AC42"/>
    <mergeCell ref="AD42:AF42"/>
    <mergeCell ref="AG42:AM42"/>
    <mergeCell ref="A51:J51"/>
    <mergeCell ref="AA51:AC51"/>
    <mergeCell ref="AD51:AF51"/>
    <mergeCell ref="AG51:AM51"/>
    <mergeCell ref="A52:J52"/>
    <mergeCell ref="AA52:AC52"/>
    <mergeCell ref="AD52:AF52"/>
    <mergeCell ref="AG52:AM52"/>
    <mergeCell ref="A49:J49"/>
    <mergeCell ref="AA49:AC49"/>
    <mergeCell ref="AD49:AF49"/>
    <mergeCell ref="AG49:AM49"/>
    <mergeCell ref="A50:J50"/>
    <mergeCell ref="AA50:AC50"/>
    <mergeCell ref="AD50:AF50"/>
    <mergeCell ref="AG50:AM50"/>
    <mergeCell ref="A47:J47"/>
    <mergeCell ref="AA47:AC47"/>
    <mergeCell ref="AD47:AF47"/>
    <mergeCell ref="AG47:AM47"/>
    <mergeCell ref="A48:J48"/>
    <mergeCell ref="AA48:AC48"/>
    <mergeCell ref="AD48:AF48"/>
    <mergeCell ref="AG48:AM48"/>
    <mergeCell ref="A57:J57"/>
    <mergeCell ref="AA57:AC57"/>
    <mergeCell ref="AD57:AF57"/>
    <mergeCell ref="AG57:AM57"/>
    <mergeCell ref="A58:J58"/>
    <mergeCell ref="AA58:AC58"/>
    <mergeCell ref="AD58:AF58"/>
    <mergeCell ref="AG58:AM58"/>
    <mergeCell ref="A55:J55"/>
    <mergeCell ref="AA55:AC55"/>
    <mergeCell ref="AD55:AF55"/>
    <mergeCell ref="AG55:AM55"/>
    <mergeCell ref="A56:J56"/>
    <mergeCell ref="AA56:AC56"/>
    <mergeCell ref="AD56:AF56"/>
    <mergeCell ref="AG56:AM56"/>
    <mergeCell ref="A53:J53"/>
    <mergeCell ref="AA53:AC53"/>
    <mergeCell ref="AD53:AF53"/>
    <mergeCell ref="AG53:AM53"/>
    <mergeCell ref="A54:J54"/>
    <mergeCell ref="AA54:AC54"/>
    <mergeCell ref="AD54:AF54"/>
    <mergeCell ref="AG54:AM54"/>
    <mergeCell ref="A63:J63"/>
    <mergeCell ref="AA63:AC63"/>
    <mergeCell ref="AD63:AF63"/>
    <mergeCell ref="AG63:AM63"/>
    <mergeCell ref="A64:J64"/>
    <mergeCell ref="AA64:AC64"/>
    <mergeCell ref="AD64:AF64"/>
    <mergeCell ref="AG64:AM64"/>
    <mergeCell ref="A61:J61"/>
    <mergeCell ref="AA61:AC61"/>
    <mergeCell ref="AD61:AF61"/>
    <mergeCell ref="AG61:AM61"/>
    <mergeCell ref="A62:J62"/>
    <mergeCell ref="AA62:AC62"/>
    <mergeCell ref="AD62:AF62"/>
    <mergeCell ref="AG62:AM62"/>
    <mergeCell ref="A59:J59"/>
    <mergeCell ref="AA59:AC59"/>
    <mergeCell ref="AD59:AF59"/>
    <mergeCell ref="AG59:AM59"/>
    <mergeCell ref="A60:J60"/>
    <mergeCell ref="AA60:AC60"/>
    <mergeCell ref="AD60:AF60"/>
    <mergeCell ref="AG60:AM60"/>
    <mergeCell ref="A69:J69"/>
    <mergeCell ref="AA69:AC69"/>
    <mergeCell ref="AD69:AF69"/>
    <mergeCell ref="AG69:AM69"/>
    <mergeCell ref="A70:J70"/>
    <mergeCell ref="AA70:AC70"/>
    <mergeCell ref="AD70:AF70"/>
    <mergeCell ref="AG70:AM70"/>
    <mergeCell ref="A67:J67"/>
    <mergeCell ref="AA67:AC67"/>
    <mergeCell ref="AD67:AF67"/>
    <mergeCell ref="AG67:AM67"/>
    <mergeCell ref="A68:J68"/>
    <mergeCell ref="AA68:AC68"/>
    <mergeCell ref="AD68:AF68"/>
    <mergeCell ref="AG68:AM68"/>
    <mergeCell ref="A65:J65"/>
    <mergeCell ref="AA65:AC65"/>
    <mergeCell ref="AD65:AF65"/>
    <mergeCell ref="AG65:AM65"/>
    <mergeCell ref="A66:J66"/>
    <mergeCell ref="AA66:AC66"/>
    <mergeCell ref="AD66:AF66"/>
    <mergeCell ref="AG66:AM66"/>
    <mergeCell ref="A75:J75"/>
    <mergeCell ref="AA75:AC75"/>
    <mergeCell ref="AD75:AF75"/>
    <mergeCell ref="AG75:AM75"/>
    <mergeCell ref="A76:J76"/>
    <mergeCell ref="AA76:AC76"/>
    <mergeCell ref="AD76:AF76"/>
    <mergeCell ref="AG76:AM76"/>
    <mergeCell ref="A73:J73"/>
    <mergeCell ref="AA73:AC73"/>
    <mergeCell ref="AD73:AF73"/>
    <mergeCell ref="AG73:AM73"/>
    <mergeCell ref="A74:J74"/>
    <mergeCell ref="AA74:AC74"/>
    <mergeCell ref="AD74:AF74"/>
    <mergeCell ref="AG74:AM74"/>
    <mergeCell ref="A71:J71"/>
    <mergeCell ref="AA71:AC71"/>
    <mergeCell ref="AD71:AF71"/>
    <mergeCell ref="AG71:AM71"/>
    <mergeCell ref="A72:J72"/>
    <mergeCell ref="AA72:AC72"/>
    <mergeCell ref="AD72:AF72"/>
    <mergeCell ref="AG72:AM72"/>
    <mergeCell ref="A79:J79"/>
    <mergeCell ref="AA79:AC79"/>
    <mergeCell ref="AD79:AF79"/>
    <mergeCell ref="AG79:AM79"/>
    <mergeCell ref="B81:AM81"/>
    <mergeCell ref="A83:J84"/>
    <mergeCell ref="L83:Q83"/>
    <mergeCell ref="R83:W83"/>
    <mergeCell ref="X83:AC83"/>
    <mergeCell ref="AD83:AF84"/>
    <mergeCell ref="A77:J77"/>
    <mergeCell ref="AA77:AC77"/>
    <mergeCell ref="AD77:AF77"/>
    <mergeCell ref="AG77:AM77"/>
    <mergeCell ref="A78:J78"/>
    <mergeCell ref="AA78:AC78"/>
    <mergeCell ref="AD78:AF78"/>
    <mergeCell ref="AG78:AM78"/>
    <mergeCell ref="AA85:AC85"/>
    <mergeCell ref="AD85:AF85"/>
    <mergeCell ref="AG85:AI85"/>
    <mergeCell ref="AJ85:AM85"/>
    <mergeCell ref="A86:J86"/>
    <mergeCell ref="L86:N86"/>
    <mergeCell ref="O86:Q86"/>
    <mergeCell ref="R86:T86"/>
    <mergeCell ref="U86:W86"/>
    <mergeCell ref="X86:Z86"/>
    <mergeCell ref="A85:J85"/>
    <mergeCell ref="L85:N85"/>
    <mergeCell ref="O85:Q85"/>
    <mergeCell ref="R85:T85"/>
    <mergeCell ref="U85:W85"/>
    <mergeCell ref="X85:Z85"/>
    <mergeCell ref="AG83:AI84"/>
    <mergeCell ref="AJ83:AM84"/>
    <mergeCell ref="L84:N84"/>
    <mergeCell ref="O84:Q84"/>
    <mergeCell ref="R84:T84"/>
    <mergeCell ref="U84:W84"/>
    <mergeCell ref="X84:Z84"/>
    <mergeCell ref="AA84:AC84"/>
    <mergeCell ref="AA87:AC87"/>
    <mergeCell ref="AD87:AF87"/>
    <mergeCell ref="AG87:AI87"/>
    <mergeCell ref="AJ87:AM87"/>
    <mergeCell ref="A88:J88"/>
    <mergeCell ref="L88:N88"/>
    <mergeCell ref="O88:Q88"/>
    <mergeCell ref="R88:T88"/>
    <mergeCell ref="U88:W88"/>
    <mergeCell ref="X88:Z88"/>
    <mergeCell ref="AA86:AC86"/>
    <mergeCell ref="AD86:AF86"/>
    <mergeCell ref="AG86:AI86"/>
    <mergeCell ref="AJ86:AM86"/>
    <mergeCell ref="A87:J87"/>
    <mergeCell ref="L87:N87"/>
    <mergeCell ref="O87:Q87"/>
    <mergeCell ref="R87:T87"/>
    <mergeCell ref="U87:W87"/>
    <mergeCell ref="X87:Z87"/>
    <mergeCell ref="AA89:AC89"/>
    <mergeCell ref="AD89:AF89"/>
    <mergeCell ref="AG89:AI89"/>
    <mergeCell ref="AJ89:AM89"/>
    <mergeCell ref="A90:J90"/>
    <mergeCell ref="L90:N90"/>
    <mergeCell ref="O90:Q90"/>
    <mergeCell ref="R90:T90"/>
    <mergeCell ref="U90:W90"/>
    <mergeCell ref="X90:Z90"/>
    <mergeCell ref="AA88:AC88"/>
    <mergeCell ref="AD88:AF88"/>
    <mergeCell ref="AG88:AI88"/>
    <mergeCell ref="AJ88:AM88"/>
    <mergeCell ref="A89:J89"/>
    <mergeCell ref="L89:N89"/>
    <mergeCell ref="O89:Q89"/>
    <mergeCell ref="R89:T89"/>
    <mergeCell ref="U89:W89"/>
    <mergeCell ref="X89:Z89"/>
    <mergeCell ref="AA91:AC91"/>
    <mergeCell ref="AD91:AF91"/>
    <mergeCell ref="AG91:AI91"/>
    <mergeCell ref="AJ91:AM91"/>
    <mergeCell ref="A92:J92"/>
    <mergeCell ref="L92:N92"/>
    <mergeCell ref="O92:Q92"/>
    <mergeCell ref="R92:T92"/>
    <mergeCell ref="U92:W92"/>
    <mergeCell ref="X92:Z92"/>
    <mergeCell ref="AA90:AC90"/>
    <mergeCell ref="AD90:AF90"/>
    <mergeCell ref="AG90:AI90"/>
    <mergeCell ref="AJ90:AM90"/>
    <mergeCell ref="A91:J91"/>
    <mergeCell ref="L91:N91"/>
    <mergeCell ref="O91:Q91"/>
    <mergeCell ref="R91:T91"/>
    <mergeCell ref="U91:W91"/>
    <mergeCell ref="X91:Z91"/>
    <mergeCell ref="AA93:AC93"/>
    <mergeCell ref="AD93:AF93"/>
    <mergeCell ref="AG93:AI93"/>
    <mergeCell ref="AJ93:AM93"/>
    <mergeCell ref="A94:J94"/>
    <mergeCell ref="L94:N94"/>
    <mergeCell ref="O94:Q94"/>
    <mergeCell ref="R94:T94"/>
    <mergeCell ref="U94:W94"/>
    <mergeCell ref="X94:Z94"/>
    <mergeCell ref="AA92:AC92"/>
    <mergeCell ref="AD92:AF92"/>
    <mergeCell ref="AG92:AI92"/>
    <mergeCell ref="AJ92:AM92"/>
    <mergeCell ref="A93:J93"/>
    <mergeCell ref="L93:N93"/>
    <mergeCell ref="O93:Q93"/>
    <mergeCell ref="R93:T93"/>
    <mergeCell ref="U93:W93"/>
    <mergeCell ref="X93:Z93"/>
    <mergeCell ref="AA95:AC95"/>
    <mergeCell ref="AD95:AF95"/>
    <mergeCell ref="AG95:AI95"/>
    <mergeCell ref="AJ95:AM95"/>
    <mergeCell ref="A96:J96"/>
    <mergeCell ref="L96:N96"/>
    <mergeCell ref="O96:Q96"/>
    <mergeCell ref="R96:T96"/>
    <mergeCell ref="U96:W96"/>
    <mergeCell ref="X96:Z96"/>
    <mergeCell ref="AA94:AC94"/>
    <mergeCell ref="AD94:AF94"/>
    <mergeCell ref="AG94:AI94"/>
    <mergeCell ref="AJ94:AM94"/>
    <mergeCell ref="A95:J95"/>
    <mergeCell ref="L95:N95"/>
    <mergeCell ref="O95:Q95"/>
    <mergeCell ref="R95:T95"/>
    <mergeCell ref="U95:W95"/>
    <mergeCell ref="X95:Z95"/>
    <mergeCell ref="AA97:AC97"/>
    <mergeCell ref="AD97:AF97"/>
    <mergeCell ref="AG97:AI97"/>
    <mergeCell ref="AJ97:AM97"/>
    <mergeCell ref="A98:J98"/>
    <mergeCell ref="L98:N98"/>
    <mergeCell ref="O98:Q98"/>
    <mergeCell ref="R98:T98"/>
    <mergeCell ref="U98:W98"/>
    <mergeCell ref="X98:Z98"/>
    <mergeCell ref="AA96:AC96"/>
    <mergeCell ref="AD96:AF96"/>
    <mergeCell ref="AG96:AI96"/>
    <mergeCell ref="AJ96:AM96"/>
    <mergeCell ref="A97:J97"/>
    <mergeCell ref="L97:N97"/>
    <mergeCell ref="O97:Q97"/>
    <mergeCell ref="R97:T97"/>
    <mergeCell ref="U97:W97"/>
    <mergeCell ref="X97:Z97"/>
    <mergeCell ref="AA99:AC99"/>
    <mergeCell ref="AD99:AF99"/>
    <mergeCell ref="AG99:AI99"/>
    <mergeCell ref="AJ99:AM99"/>
    <mergeCell ref="A100:J100"/>
    <mergeCell ref="L100:N100"/>
    <mergeCell ref="O100:Q100"/>
    <mergeCell ref="R100:T100"/>
    <mergeCell ref="U100:W100"/>
    <mergeCell ref="X100:Z100"/>
    <mergeCell ref="AA98:AC98"/>
    <mergeCell ref="AD98:AF98"/>
    <mergeCell ref="AG98:AI98"/>
    <mergeCell ref="AJ98:AM98"/>
    <mergeCell ref="A99:J99"/>
    <mergeCell ref="L99:N99"/>
    <mergeCell ref="O99:Q99"/>
    <mergeCell ref="R99:T99"/>
    <mergeCell ref="U99:W99"/>
    <mergeCell ref="X99:Z99"/>
    <mergeCell ref="AA101:AC101"/>
    <mergeCell ref="AD101:AF101"/>
    <mergeCell ref="AG101:AI101"/>
    <mergeCell ref="AJ101:AM101"/>
    <mergeCell ref="A102:J102"/>
    <mergeCell ref="L102:N102"/>
    <mergeCell ref="O102:Q102"/>
    <mergeCell ref="R102:T102"/>
    <mergeCell ref="U102:W102"/>
    <mergeCell ref="X102:Z102"/>
    <mergeCell ref="AA100:AC100"/>
    <mergeCell ref="AD100:AF100"/>
    <mergeCell ref="AG100:AI100"/>
    <mergeCell ref="AJ100:AM100"/>
    <mergeCell ref="A101:J101"/>
    <mergeCell ref="L101:N101"/>
    <mergeCell ref="O101:Q101"/>
    <mergeCell ref="R101:T101"/>
    <mergeCell ref="U101:W101"/>
    <mergeCell ref="X101:Z101"/>
    <mergeCell ref="AA103:AC103"/>
    <mergeCell ref="AD103:AF103"/>
    <mergeCell ref="AG103:AI103"/>
    <mergeCell ref="AJ103:AM103"/>
    <mergeCell ref="A104:J104"/>
    <mergeCell ref="L104:N104"/>
    <mergeCell ref="O104:Q104"/>
    <mergeCell ref="R104:T104"/>
    <mergeCell ref="U104:W104"/>
    <mergeCell ref="X104:Z104"/>
    <mergeCell ref="AA102:AC102"/>
    <mergeCell ref="AD102:AF102"/>
    <mergeCell ref="AG102:AI102"/>
    <mergeCell ref="AJ102:AM102"/>
    <mergeCell ref="A103:J103"/>
    <mergeCell ref="L103:N103"/>
    <mergeCell ref="O103:Q103"/>
    <mergeCell ref="R103:T103"/>
    <mergeCell ref="U103:W103"/>
    <mergeCell ref="X103:Z103"/>
    <mergeCell ref="AA105:AC105"/>
    <mergeCell ref="AD105:AF105"/>
    <mergeCell ref="AG105:AI105"/>
    <mergeCell ref="AJ105:AM105"/>
    <mergeCell ref="A106:J106"/>
    <mergeCell ref="L106:N106"/>
    <mergeCell ref="O106:Q106"/>
    <mergeCell ref="R106:T106"/>
    <mergeCell ref="U106:W106"/>
    <mergeCell ref="X106:Z106"/>
    <mergeCell ref="AA104:AC104"/>
    <mergeCell ref="AD104:AF104"/>
    <mergeCell ref="AG104:AI104"/>
    <mergeCell ref="AJ104:AM104"/>
    <mergeCell ref="A105:J105"/>
    <mergeCell ref="L105:N105"/>
    <mergeCell ref="O105:Q105"/>
    <mergeCell ref="R105:T105"/>
    <mergeCell ref="U105:W105"/>
    <mergeCell ref="X105:Z105"/>
    <mergeCell ref="AA107:AC107"/>
    <mergeCell ref="AD107:AF107"/>
    <mergeCell ref="AG107:AI107"/>
    <mergeCell ref="AJ107:AM107"/>
    <mergeCell ref="A108:J108"/>
    <mergeCell ref="L108:N108"/>
    <mergeCell ref="O108:Q108"/>
    <mergeCell ref="R108:T108"/>
    <mergeCell ref="U108:W108"/>
    <mergeCell ref="X108:Z108"/>
    <mergeCell ref="AA106:AC106"/>
    <mergeCell ref="AD106:AF106"/>
    <mergeCell ref="AG106:AI106"/>
    <mergeCell ref="AJ106:AM106"/>
    <mergeCell ref="A107:J107"/>
    <mergeCell ref="L107:N107"/>
    <mergeCell ref="O107:Q107"/>
    <mergeCell ref="R107:T107"/>
    <mergeCell ref="U107:W107"/>
    <mergeCell ref="X107:Z107"/>
    <mergeCell ref="AA109:AC109"/>
    <mergeCell ref="AD109:AF109"/>
    <mergeCell ref="AG109:AI109"/>
    <mergeCell ref="AJ109:AM109"/>
    <mergeCell ref="A110:J110"/>
    <mergeCell ref="L110:N110"/>
    <mergeCell ref="O110:Q110"/>
    <mergeCell ref="R110:T110"/>
    <mergeCell ref="U110:W110"/>
    <mergeCell ref="X110:Z110"/>
    <mergeCell ref="AA108:AC108"/>
    <mergeCell ref="AD108:AF108"/>
    <mergeCell ref="AG108:AI108"/>
    <mergeCell ref="AJ108:AM108"/>
    <mergeCell ref="A109:J109"/>
    <mergeCell ref="L109:N109"/>
    <mergeCell ref="O109:Q109"/>
    <mergeCell ref="R109:T109"/>
    <mergeCell ref="U109:W109"/>
    <mergeCell ref="X109:Z109"/>
    <mergeCell ref="AA111:AC111"/>
    <mergeCell ref="AD111:AF111"/>
    <mergeCell ref="AG111:AI111"/>
    <mergeCell ref="AJ111:AM111"/>
    <mergeCell ref="A112:J112"/>
    <mergeCell ref="L112:N112"/>
    <mergeCell ref="O112:Q112"/>
    <mergeCell ref="R112:T112"/>
    <mergeCell ref="U112:W112"/>
    <mergeCell ref="X112:Z112"/>
    <mergeCell ref="AA110:AC110"/>
    <mergeCell ref="AD110:AF110"/>
    <mergeCell ref="AG110:AI110"/>
    <mergeCell ref="AJ110:AM110"/>
    <mergeCell ref="A111:J111"/>
    <mergeCell ref="L111:N111"/>
    <mergeCell ref="O111:Q111"/>
    <mergeCell ref="R111:T111"/>
    <mergeCell ref="U111:W111"/>
    <mergeCell ref="X111:Z111"/>
    <mergeCell ref="AA113:AC113"/>
    <mergeCell ref="AD113:AF113"/>
    <mergeCell ref="AG113:AI113"/>
    <mergeCell ref="AJ113:AM113"/>
    <mergeCell ref="A114:J114"/>
    <mergeCell ref="L114:N114"/>
    <mergeCell ref="O114:Q114"/>
    <mergeCell ref="R114:T114"/>
    <mergeCell ref="U114:W114"/>
    <mergeCell ref="X114:Z114"/>
    <mergeCell ref="AA112:AC112"/>
    <mergeCell ref="AD112:AF112"/>
    <mergeCell ref="AG112:AI112"/>
    <mergeCell ref="AJ112:AM112"/>
    <mergeCell ref="A113:J113"/>
    <mergeCell ref="L113:N113"/>
    <mergeCell ref="O113:Q113"/>
    <mergeCell ref="R113:T113"/>
    <mergeCell ref="U113:W113"/>
    <mergeCell ref="X113:Z113"/>
    <mergeCell ref="AA115:AC115"/>
    <mergeCell ref="AD115:AF115"/>
    <mergeCell ref="AG115:AI115"/>
    <mergeCell ref="AJ115:AM115"/>
    <mergeCell ref="A116:J116"/>
    <mergeCell ref="L116:N116"/>
    <mergeCell ref="O116:Q116"/>
    <mergeCell ref="R116:T116"/>
    <mergeCell ref="U116:W116"/>
    <mergeCell ref="X116:Z116"/>
    <mergeCell ref="AA114:AC114"/>
    <mergeCell ref="AD114:AF114"/>
    <mergeCell ref="AG114:AI114"/>
    <mergeCell ref="AJ114:AM114"/>
    <mergeCell ref="A115:J115"/>
    <mergeCell ref="L115:N115"/>
    <mergeCell ref="O115:Q115"/>
    <mergeCell ref="R115:T115"/>
    <mergeCell ref="U115:W115"/>
    <mergeCell ref="X115:Z115"/>
    <mergeCell ref="AA117:AC117"/>
    <mergeCell ref="AD117:AF117"/>
    <mergeCell ref="AG117:AI117"/>
    <mergeCell ref="AJ117:AM117"/>
    <mergeCell ref="A118:J118"/>
    <mergeCell ref="L118:N118"/>
    <mergeCell ref="O118:Q118"/>
    <mergeCell ref="R118:T118"/>
    <mergeCell ref="U118:W118"/>
    <mergeCell ref="X118:Z118"/>
    <mergeCell ref="AA116:AC116"/>
    <mergeCell ref="AD116:AF116"/>
    <mergeCell ref="AG116:AI116"/>
    <mergeCell ref="AJ116:AM116"/>
    <mergeCell ref="A117:J117"/>
    <mergeCell ref="L117:N117"/>
    <mergeCell ref="O117:Q117"/>
    <mergeCell ref="R117:T117"/>
    <mergeCell ref="U117:W117"/>
    <mergeCell ref="X117:Z117"/>
    <mergeCell ref="AA119:AC119"/>
    <mergeCell ref="AD119:AF119"/>
    <mergeCell ref="AG119:AI119"/>
    <mergeCell ref="AJ119:AM119"/>
    <mergeCell ref="A120:J120"/>
    <mergeCell ref="L120:N120"/>
    <mergeCell ref="O120:Q120"/>
    <mergeCell ref="R120:T120"/>
    <mergeCell ref="U120:W120"/>
    <mergeCell ref="X120:Z120"/>
    <mergeCell ref="AA118:AC118"/>
    <mergeCell ref="AD118:AF118"/>
    <mergeCell ref="AG118:AI118"/>
    <mergeCell ref="AJ118:AM118"/>
    <mergeCell ref="A119:J119"/>
    <mergeCell ref="L119:N119"/>
    <mergeCell ref="O119:Q119"/>
    <mergeCell ref="R119:T119"/>
    <mergeCell ref="U119:W119"/>
    <mergeCell ref="X119:Z119"/>
    <mergeCell ref="AA121:AC121"/>
    <mergeCell ref="AD121:AF121"/>
    <mergeCell ref="AG121:AI121"/>
    <mergeCell ref="AJ121:AM121"/>
    <mergeCell ref="A122:J122"/>
    <mergeCell ref="L122:N122"/>
    <mergeCell ref="O122:Q122"/>
    <mergeCell ref="R122:T122"/>
    <mergeCell ref="U122:W122"/>
    <mergeCell ref="X122:Z122"/>
    <mergeCell ref="AA120:AC120"/>
    <mergeCell ref="AD120:AF120"/>
    <mergeCell ref="AG120:AI120"/>
    <mergeCell ref="AJ120:AM120"/>
    <mergeCell ref="A121:J121"/>
    <mergeCell ref="L121:N121"/>
    <mergeCell ref="O121:Q121"/>
    <mergeCell ref="R121:T121"/>
    <mergeCell ref="U121:W121"/>
    <mergeCell ref="X121:Z121"/>
    <mergeCell ref="AA123:AC123"/>
    <mergeCell ref="AD123:AF123"/>
    <mergeCell ref="AG123:AI123"/>
    <mergeCell ref="AJ123:AM123"/>
    <mergeCell ref="A124:J124"/>
    <mergeCell ref="L124:N124"/>
    <mergeCell ref="O124:Q124"/>
    <mergeCell ref="R124:T124"/>
    <mergeCell ref="U124:W124"/>
    <mergeCell ref="X124:Z124"/>
    <mergeCell ref="AA122:AC122"/>
    <mergeCell ref="AD122:AF122"/>
    <mergeCell ref="AG122:AI122"/>
    <mergeCell ref="AJ122:AM122"/>
    <mergeCell ref="A123:J123"/>
    <mergeCell ref="L123:N123"/>
    <mergeCell ref="O123:Q123"/>
    <mergeCell ref="R123:T123"/>
    <mergeCell ref="U123:W123"/>
    <mergeCell ref="X123:Z123"/>
    <mergeCell ref="AA125:AC125"/>
    <mergeCell ref="AD125:AF125"/>
    <mergeCell ref="AG125:AI125"/>
    <mergeCell ref="AJ125:AM125"/>
    <mergeCell ref="A126:J126"/>
    <mergeCell ref="L126:N126"/>
    <mergeCell ref="O126:Q126"/>
    <mergeCell ref="R126:T126"/>
    <mergeCell ref="U126:W126"/>
    <mergeCell ref="X126:Z126"/>
    <mergeCell ref="AA124:AC124"/>
    <mergeCell ref="AD124:AF124"/>
    <mergeCell ref="AG124:AI124"/>
    <mergeCell ref="AJ124:AM124"/>
    <mergeCell ref="A125:J125"/>
    <mergeCell ref="L125:N125"/>
    <mergeCell ref="O125:Q125"/>
    <mergeCell ref="R125:T125"/>
    <mergeCell ref="U125:W125"/>
    <mergeCell ref="X125:Z125"/>
    <mergeCell ref="AA127:AC127"/>
    <mergeCell ref="AD127:AF127"/>
    <mergeCell ref="AG127:AI127"/>
    <mergeCell ref="AJ127:AM127"/>
    <mergeCell ref="A128:J128"/>
    <mergeCell ref="L128:N128"/>
    <mergeCell ref="O128:Q128"/>
    <mergeCell ref="R128:T128"/>
    <mergeCell ref="U128:W128"/>
    <mergeCell ref="X128:Z128"/>
    <mergeCell ref="AA126:AC126"/>
    <mergeCell ref="AD126:AF126"/>
    <mergeCell ref="AG126:AI126"/>
    <mergeCell ref="AJ126:AM126"/>
    <mergeCell ref="A127:J127"/>
    <mergeCell ref="L127:N127"/>
    <mergeCell ref="O127:Q127"/>
    <mergeCell ref="R127:T127"/>
    <mergeCell ref="U127:W127"/>
    <mergeCell ref="X127:Z127"/>
    <mergeCell ref="AA129:AC129"/>
    <mergeCell ref="AD129:AF129"/>
    <mergeCell ref="AG129:AI129"/>
    <mergeCell ref="AJ129:AM129"/>
    <mergeCell ref="A130:J130"/>
    <mergeCell ref="L130:N130"/>
    <mergeCell ref="O130:Q130"/>
    <mergeCell ref="R130:T130"/>
    <mergeCell ref="U130:W130"/>
    <mergeCell ref="X130:Z130"/>
    <mergeCell ref="AA128:AC128"/>
    <mergeCell ref="AD128:AF128"/>
    <mergeCell ref="AG128:AI128"/>
    <mergeCell ref="AJ128:AM128"/>
    <mergeCell ref="A129:J129"/>
    <mergeCell ref="L129:N129"/>
    <mergeCell ref="O129:Q129"/>
    <mergeCell ref="R129:T129"/>
    <mergeCell ref="U129:W129"/>
    <mergeCell ref="X129:Z129"/>
    <mergeCell ref="AA131:AC131"/>
    <mergeCell ref="AD131:AF131"/>
    <mergeCell ref="AG131:AI131"/>
    <mergeCell ref="AJ131:AM131"/>
    <mergeCell ref="A132:J132"/>
    <mergeCell ref="L132:N132"/>
    <mergeCell ref="O132:Q132"/>
    <mergeCell ref="R132:T132"/>
    <mergeCell ref="U132:W132"/>
    <mergeCell ref="X132:Z132"/>
    <mergeCell ref="AA130:AC130"/>
    <mergeCell ref="AD130:AF130"/>
    <mergeCell ref="AG130:AI130"/>
    <mergeCell ref="AJ130:AM130"/>
    <mergeCell ref="A131:J131"/>
    <mergeCell ref="L131:N131"/>
    <mergeCell ref="O131:Q131"/>
    <mergeCell ref="R131:T131"/>
    <mergeCell ref="U131:W131"/>
    <mergeCell ref="X131:Z131"/>
    <mergeCell ref="AA133:AC133"/>
    <mergeCell ref="AD133:AF133"/>
    <mergeCell ref="AG133:AI133"/>
    <mergeCell ref="AJ133:AM133"/>
    <mergeCell ref="A134:J134"/>
    <mergeCell ref="L134:N134"/>
    <mergeCell ref="O134:Q134"/>
    <mergeCell ref="R134:T134"/>
    <mergeCell ref="U134:W134"/>
    <mergeCell ref="X134:Z134"/>
    <mergeCell ref="AA132:AC132"/>
    <mergeCell ref="AD132:AF132"/>
    <mergeCell ref="AG132:AI132"/>
    <mergeCell ref="AJ132:AM132"/>
    <mergeCell ref="A133:J133"/>
    <mergeCell ref="L133:N133"/>
    <mergeCell ref="O133:Q133"/>
    <mergeCell ref="R133:T133"/>
    <mergeCell ref="U133:W133"/>
    <mergeCell ref="X133:Z133"/>
    <mergeCell ref="AA135:AC135"/>
    <mergeCell ref="AD135:AF135"/>
    <mergeCell ref="AG135:AI135"/>
    <mergeCell ref="AJ135:AM135"/>
    <mergeCell ref="A136:J136"/>
    <mergeCell ref="L136:N136"/>
    <mergeCell ref="O136:Q136"/>
    <mergeCell ref="R136:T136"/>
    <mergeCell ref="U136:W136"/>
    <mergeCell ref="X136:Z136"/>
    <mergeCell ref="AA134:AC134"/>
    <mergeCell ref="AD134:AF134"/>
    <mergeCell ref="AG134:AI134"/>
    <mergeCell ref="AJ134:AM134"/>
    <mergeCell ref="A135:J135"/>
    <mergeCell ref="L135:N135"/>
    <mergeCell ref="O135:Q135"/>
    <mergeCell ref="R135:T135"/>
    <mergeCell ref="U135:W135"/>
    <mergeCell ref="X135:Z135"/>
    <mergeCell ref="AA137:AC137"/>
    <mergeCell ref="AD137:AF137"/>
    <mergeCell ref="AG137:AI137"/>
    <mergeCell ref="AJ137:AM137"/>
    <mergeCell ref="A138:J138"/>
    <mergeCell ref="L138:N138"/>
    <mergeCell ref="O138:Q138"/>
    <mergeCell ref="R138:T138"/>
    <mergeCell ref="U138:W138"/>
    <mergeCell ref="X138:Z138"/>
    <mergeCell ref="AA136:AC136"/>
    <mergeCell ref="AD136:AF136"/>
    <mergeCell ref="AG136:AI136"/>
    <mergeCell ref="AJ136:AM136"/>
    <mergeCell ref="A137:J137"/>
    <mergeCell ref="L137:N137"/>
    <mergeCell ref="O137:Q137"/>
    <mergeCell ref="R137:T137"/>
    <mergeCell ref="U137:W137"/>
    <mergeCell ref="X137:Z137"/>
    <mergeCell ref="AA139:AC139"/>
    <mergeCell ref="AD139:AF139"/>
    <mergeCell ref="AG139:AI139"/>
    <mergeCell ref="AJ139:AM139"/>
    <mergeCell ref="A140:J140"/>
    <mergeCell ref="L140:N140"/>
    <mergeCell ref="O140:Q140"/>
    <mergeCell ref="R140:T140"/>
    <mergeCell ref="U140:W140"/>
    <mergeCell ref="X140:Z140"/>
    <mergeCell ref="AA138:AC138"/>
    <mergeCell ref="AD138:AF138"/>
    <mergeCell ref="AG138:AI138"/>
    <mergeCell ref="AJ138:AM138"/>
    <mergeCell ref="A139:J139"/>
    <mergeCell ref="L139:N139"/>
    <mergeCell ref="O139:Q139"/>
    <mergeCell ref="R139:T139"/>
    <mergeCell ref="U139:W139"/>
    <mergeCell ref="X139:Z139"/>
    <mergeCell ref="AA141:AC141"/>
    <mergeCell ref="AD141:AF141"/>
    <mergeCell ref="AG141:AI141"/>
    <mergeCell ref="AJ141:AM141"/>
    <mergeCell ref="A142:J142"/>
    <mergeCell ref="L142:N142"/>
    <mergeCell ref="O142:Q142"/>
    <mergeCell ref="R142:T142"/>
    <mergeCell ref="U142:W142"/>
    <mergeCell ref="X142:Z142"/>
    <mergeCell ref="AA140:AC140"/>
    <mergeCell ref="AD140:AF140"/>
    <mergeCell ref="AG140:AI140"/>
    <mergeCell ref="AJ140:AM140"/>
    <mergeCell ref="A141:J141"/>
    <mergeCell ref="L141:N141"/>
    <mergeCell ref="O141:Q141"/>
    <mergeCell ref="R141:T141"/>
    <mergeCell ref="U141:W141"/>
    <mergeCell ref="X141:Z141"/>
    <mergeCell ref="AA143:AC143"/>
    <mergeCell ref="AD143:AF143"/>
    <mergeCell ref="AG143:AI143"/>
    <mergeCell ref="AJ143:AM143"/>
    <mergeCell ref="A144:J144"/>
    <mergeCell ref="L144:N144"/>
    <mergeCell ref="O144:Q144"/>
    <mergeCell ref="R144:T144"/>
    <mergeCell ref="U144:W144"/>
    <mergeCell ref="X144:Z144"/>
    <mergeCell ref="AA142:AC142"/>
    <mergeCell ref="AD142:AF142"/>
    <mergeCell ref="AG142:AI142"/>
    <mergeCell ref="AJ142:AM142"/>
    <mergeCell ref="A143:J143"/>
    <mergeCell ref="L143:N143"/>
    <mergeCell ref="O143:Q143"/>
    <mergeCell ref="R143:T143"/>
    <mergeCell ref="U143:W143"/>
    <mergeCell ref="X143:Z143"/>
    <mergeCell ref="AA145:AC145"/>
    <mergeCell ref="AD145:AF145"/>
    <mergeCell ref="AG145:AI145"/>
    <mergeCell ref="AJ145:AM145"/>
    <mergeCell ref="A146:J146"/>
    <mergeCell ref="L146:N146"/>
    <mergeCell ref="O146:Q146"/>
    <mergeCell ref="R146:T146"/>
    <mergeCell ref="U146:W146"/>
    <mergeCell ref="X146:Z146"/>
    <mergeCell ref="AA144:AC144"/>
    <mergeCell ref="AD144:AF144"/>
    <mergeCell ref="AG144:AI144"/>
    <mergeCell ref="AJ144:AM144"/>
    <mergeCell ref="A145:J145"/>
    <mergeCell ref="L145:N145"/>
    <mergeCell ref="O145:Q145"/>
    <mergeCell ref="R145:T145"/>
    <mergeCell ref="U145:W145"/>
    <mergeCell ref="X145:Z145"/>
    <mergeCell ref="AA147:AC147"/>
    <mergeCell ref="AD147:AF147"/>
    <mergeCell ref="AG147:AI147"/>
    <mergeCell ref="AJ147:AM147"/>
    <mergeCell ref="A148:J148"/>
    <mergeCell ref="L148:N148"/>
    <mergeCell ref="O148:Q148"/>
    <mergeCell ref="R148:T148"/>
    <mergeCell ref="U148:W148"/>
    <mergeCell ref="X148:Z148"/>
    <mergeCell ref="AA146:AC146"/>
    <mergeCell ref="AD146:AF146"/>
    <mergeCell ref="AG146:AI146"/>
    <mergeCell ref="AJ146:AM146"/>
    <mergeCell ref="A147:J147"/>
    <mergeCell ref="L147:N147"/>
    <mergeCell ref="O147:Q147"/>
    <mergeCell ref="R147:T147"/>
    <mergeCell ref="U147:W147"/>
    <mergeCell ref="X147:Z147"/>
    <mergeCell ref="AA149:AC149"/>
    <mergeCell ref="AD149:AF149"/>
    <mergeCell ref="AG149:AI149"/>
    <mergeCell ref="AJ149:AM149"/>
    <mergeCell ref="A150:J150"/>
    <mergeCell ref="L150:N150"/>
    <mergeCell ref="O150:Q150"/>
    <mergeCell ref="R150:T150"/>
    <mergeCell ref="U150:W150"/>
    <mergeCell ref="X150:Z150"/>
    <mergeCell ref="AA148:AC148"/>
    <mergeCell ref="AD148:AF148"/>
    <mergeCell ref="AG148:AI148"/>
    <mergeCell ref="AJ148:AM148"/>
    <mergeCell ref="A149:J149"/>
    <mergeCell ref="L149:N149"/>
    <mergeCell ref="O149:Q149"/>
    <mergeCell ref="R149:T149"/>
    <mergeCell ref="U149:W149"/>
    <mergeCell ref="X149:Z149"/>
    <mergeCell ref="AA151:AC151"/>
    <mergeCell ref="AD151:AF151"/>
    <mergeCell ref="AG151:AI151"/>
    <mergeCell ref="AJ151:AM151"/>
    <mergeCell ref="A152:J152"/>
    <mergeCell ref="L152:N152"/>
    <mergeCell ref="O152:Q152"/>
    <mergeCell ref="R152:T152"/>
    <mergeCell ref="U152:W152"/>
    <mergeCell ref="X152:Z152"/>
    <mergeCell ref="AA150:AC150"/>
    <mergeCell ref="AD150:AF150"/>
    <mergeCell ref="AG150:AI150"/>
    <mergeCell ref="AJ150:AM150"/>
    <mergeCell ref="A151:J151"/>
    <mergeCell ref="L151:N151"/>
    <mergeCell ref="O151:Q151"/>
    <mergeCell ref="R151:T151"/>
    <mergeCell ref="U151:W151"/>
    <mergeCell ref="X151:Z151"/>
    <mergeCell ref="AA153:AC153"/>
    <mergeCell ref="AD153:AF153"/>
    <mergeCell ref="AG153:AI153"/>
    <mergeCell ref="AJ153:AM153"/>
    <mergeCell ref="A154:J154"/>
    <mergeCell ref="L154:N154"/>
    <mergeCell ref="O154:Q154"/>
    <mergeCell ref="R154:T154"/>
    <mergeCell ref="U154:W154"/>
    <mergeCell ref="X154:Z154"/>
    <mergeCell ref="AA152:AC152"/>
    <mergeCell ref="AD152:AF152"/>
    <mergeCell ref="AG152:AI152"/>
    <mergeCell ref="AJ152:AM152"/>
    <mergeCell ref="A153:J153"/>
    <mergeCell ref="L153:N153"/>
    <mergeCell ref="O153:Q153"/>
    <mergeCell ref="R153:T153"/>
    <mergeCell ref="U153:W153"/>
    <mergeCell ref="X153:Z153"/>
    <mergeCell ref="AA155:AC155"/>
    <mergeCell ref="AD155:AF155"/>
    <mergeCell ref="AG155:AI155"/>
    <mergeCell ref="AJ155:AM155"/>
    <mergeCell ref="A156:J156"/>
    <mergeCell ref="L156:N156"/>
    <mergeCell ref="O156:Q156"/>
    <mergeCell ref="R156:T156"/>
    <mergeCell ref="U156:W156"/>
    <mergeCell ref="X156:Z156"/>
    <mergeCell ref="AA154:AC154"/>
    <mergeCell ref="AD154:AF154"/>
    <mergeCell ref="AG154:AI154"/>
    <mergeCell ref="AJ154:AM154"/>
    <mergeCell ref="A155:J155"/>
    <mergeCell ref="L155:N155"/>
    <mergeCell ref="O155:Q155"/>
    <mergeCell ref="R155:T155"/>
    <mergeCell ref="U155:W155"/>
    <mergeCell ref="X155:Z155"/>
    <mergeCell ref="AA157:AC157"/>
    <mergeCell ref="AD157:AF157"/>
    <mergeCell ref="AG157:AI157"/>
    <mergeCell ref="AJ157:AM157"/>
    <mergeCell ref="B159:AM159"/>
    <mergeCell ref="A161:D161"/>
    <mergeCell ref="E161:J161"/>
    <mergeCell ref="L161:N161"/>
    <mergeCell ref="O161:Q161"/>
    <mergeCell ref="R161:T161"/>
    <mergeCell ref="AA156:AC156"/>
    <mergeCell ref="AD156:AF156"/>
    <mergeCell ref="AG156:AI156"/>
    <mergeCell ref="AJ156:AM156"/>
    <mergeCell ref="A157:J157"/>
    <mergeCell ref="L157:N157"/>
    <mergeCell ref="O157:Q157"/>
    <mergeCell ref="R157:T157"/>
    <mergeCell ref="U157:W157"/>
    <mergeCell ref="X157:Z157"/>
    <mergeCell ref="X162:Z162"/>
    <mergeCell ref="AA162:AC162"/>
    <mergeCell ref="AD162:AF162"/>
    <mergeCell ref="AG162:AI162"/>
    <mergeCell ref="AJ162:AM162"/>
    <mergeCell ref="A163:D163"/>
    <mergeCell ref="E163:J163"/>
    <mergeCell ref="L163:N163"/>
    <mergeCell ref="O163:Q163"/>
    <mergeCell ref="R163:T163"/>
    <mergeCell ref="A162:D162"/>
    <mergeCell ref="E162:J162"/>
    <mergeCell ref="L162:N162"/>
    <mergeCell ref="O162:Q162"/>
    <mergeCell ref="R162:T162"/>
    <mergeCell ref="U162:W162"/>
    <mergeCell ref="U161:W161"/>
    <mergeCell ref="X161:Z161"/>
    <mergeCell ref="AA161:AC161"/>
    <mergeCell ref="AD161:AF161"/>
    <mergeCell ref="AG161:AI161"/>
    <mergeCell ref="AJ161:AM161"/>
    <mergeCell ref="X164:Z164"/>
    <mergeCell ref="AA164:AC164"/>
    <mergeCell ref="AD164:AF164"/>
    <mergeCell ref="AG164:AI164"/>
    <mergeCell ref="AJ164:AM164"/>
    <mergeCell ref="A165:D165"/>
    <mergeCell ref="E165:J165"/>
    <mergeCell ref="L165:N165"/>
    <mergeCell ref="O165:Q165"/>
    <mergeCell ref="R165:T165"/>
    <mergeCell ref="A164:D164"/>
    <mergeCell ref="E164:J164"/>
    <mergeCell ref="L164:N164"/>
    <mergeCell ref="O164:Q164"/>
    <mergeCell ref="R164:T164"/>
    <mergeCell ref="U164:W164"/>
    <mergeCell ref="U163:W163"/>
    <mergeCell ref="X163:Z163"/>
    <mergeCell ref="AA163:AC163"/>
    <mergeCell ref="AD163:AF163"/>
    <mergeCell ref="AG163:AI163"/>
    <mergeCell ref="AJ163:AM163"/>
    <mergeCell ref="X166:Z166"/>
    <mergeCell ref="AA166:AC166"/>
    <mergeCell ref="AD166:AF166"/>
    <mergeCell ref="AG166:AI166"/>
    <mergeCell ref="AJ166:AM166"/>
    <mergeCell ref="A167:D167"/>
    <mergeCell ref="E167:J167"/>
    <mergeCell ref="L167:N167"/>
    <mergeCell ref="O167:Q167"/>
    <mergeCell ref="R167:T167"/>
    <mergeCell ref="A166:D166"/>
    <mergeCell ref="E166:J166"/>
    <mergeCell ref="L166:N166"/>
    <mergeCell ref="O166:Q166"/>
    <mergeCell ref="R166:T166"/>
    <mergeCell ref="U166:W166"/>
    <mergeCell ref="U165:W165"/>
    <mergeCell ref="X165:Z165"/>
    <mergeCell ref="AA165:AC165"/>
    <mergeCell ref="AD165:AF165"/>
    <mergeCell ref="AG165:AI165"/>
    <mergeCell ref="AJ165:AM165"/>
    <mergeCell ref="X168:Z168"/>
    <mergeCell ref="AA168:AC168"/>
    <mergeCell ref="AD168:AF168"/>
    <mergeCell ref="AG168:AI168"/>
    <mergeCell ref="AJ168:AM168"/>
    <mergeCell ref="A169:D169"/>
    <mergeCell ref="E169:J169"/>
    <mergeCell ref="L169:N169"/>
    <mergeCell ref="O169:Q169"/>
    <mergeCell ref="R169:T169"/>
    <mergeCell ref="A168:D168"/>
    <mergeCell ref="E168:J168"/>
    <mergeCell ref="L168:N168"/>
    <mergeCell ref="O168:Q168"/>
    <mergeCell ref="R168:T168"/>
    <mergeCell ref="U168:W168"/>
    <mergeCell ref="U167:W167"/>
    <mergeCell ref="X167:Z167"/>
    <mergeCell ref="AA167:AC167"/>
    <mergeCell ref="AD167:AF167"/>
    <mergeCell ref="AG167:AI167"/>
    <mergeCell ref="AJ167:AM167"/>
    <mergeCell ref="X170:Z170"/>
    <mergeCell ref="AA170:AC170"/>
    <mergeCell ref="AD170:AF170"/>
    <mergeCell ref="AG170:AI170"/>
    <mergeCell ref="AJ170:AM170"/>
    <mergeCell ref="A171:D171"/>
    <mergeCell ref="E171:J171"/>
    <mergeCell ref="L171:N171"/>
    <mergeCell ref="O171:Q171"/>
    <mergeCell ref="R171:T171"/>
    <mergeCell ref="A170:D170"/>
    <mergeCell ref="E170:J170"/>
    <mergeCell ref="L170:N170"/>
    <mergeCell ref="O170:Q170"/>
    <mergeCell ref="R170:T170"/>
    <mergeCell ref="U170:W170"/>
    <mergeCell ref="U169:W169"/>
    <mergeCell ref="X169:Z169"/>
    <mergeCell ref="AA169:AC169"/>
    <mergeCell ref="AD169:AF169"/>
    <mergeCell ref="AG169:AI169"/>
    <mergeCell ref="AJ169:AM169"/>
    <mergeCell ref="X172:Z172"/>
    <mergeCell ref="AA172:AC172"/>
    <mergeCell ref="AD172:AF172"/>
    <mergeCell ref="AG172:AI172"/>
    <mergeCell ref="AJ172:AM172"/>
    <mergeCell ref="A173:D173"/>
    <mergeCell ref="E173:J173"/>
    <mergeCell ref="L173:N173"/>
    <mergeCell ref="O173:Q173"/>
    <mergeCell ref="R173:T173"/>
    <mergeCell ref="A172:D172"/>
    <mergeCell ref="E172:J172"/>
    <mergeCell ref="L172:N172"/>
    <mergeCell ref="O172:Q172"/>
    <mergeCell ref="R172:T172"/>
    <mergeCell ref="U172:W172"/>
    <mergeCell ref="U171:W171"/>
    <mergeCell ref="X171:Z171"/>
    <mergeCell ref="AA171:AC171"/>
    <mergeCell ref="AD171:AF171"/>
    <mergeCell ref="AG171:AI171"/>
    <mergeCell ref="AJ171:AM171"/>
    <mergeCell ref="X174:Z174"/>
    <mergeCell ref="AA174:AC174"/>
    <mergeCell ref="AD174:AF174"/>
    <mergeCell ref="AG174:AI174"/>
    <mergeCell ref="AJ174:AM174"/>
    <mergeCell ref="A174:D174"/>
    <mergeCell ref="E174:J174"/>
    <mergeCell ref="L174:N174"/>
    <mergeCell ref="O174:Q174"/>
    <mergeCell ref="R174:T174"/>
    <mergeCell ref="U174:W174"/>
    <mergeCell ref="U173:W173"/>
    <mergeCell ref="X173:Z173"/>
    <mergeCell ref="AA173:AC173"/>
    <mergeCell ref="AD173:AF173"/>
    <mergeCell ref="AG173:AI173"/>
    <mergeCell ref="AJ173:AM173"/>
  </mergeCells>
  <printOptions horizontalCentered="1"/>
  <pageMargins left="0.15748031496062992" right="0.15748031496062992" top="0.39370078740157483" bottom="0.27559055118110237" header="0.31496062992125984" footer="0.15748031496062992"/>
  <pageSetup paperSize="9" scale="95" fitToHeight="0"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D48218BF-4329-436B-BB1B-5A3992F9C843}">
          <x14:formula1>
            <xm:f>'Drop list'!$E$3:$E$7</xm:f>
          </x14:formula1>
          <xm:sqref>AG17:AG79</xm:sqref>
        </x14:dataValidation>
        <x14:dataValidation type="list" allowBlank="1" showInputMessage="1" showErrorMessage="1" xr:uid="{74762030-079B-4A4D-8CA8-B9D848DCA1C3}">
          <x14:formula1>
            <xm:f>'Drop list'!$A$3:$A$19</xm:f>
          </x14:formula1>
          <xm:sqref>I3:O3</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08700-DBA6-4A73-9780-DD3BFA90297C}">
  <sheetPr>
    <tabColor theme="7" tint="0.59999389629810485"/>
    <pageSetUpPr fitToPage="1"/>
  </sheetPr>
  <dimension ref="A1:AS61"/>
  <sheetViews>
    <sheetView showGridLines="0" tabSelected="1" zoomScale="150" zoomScaleNormal="150" workbookViewId="0">
      <selection activeCell="T20" sqref="T20:X20"/>
    </sheetView>
  </sheetViews>
  <sheetFormatPr defaultColWidth="4.6640625" defaultRowHeight="14.4" x14ac:dyDescent="0.3"/>
  <cols>
    <col min="1" max="1" width="3.5546875" customWidth="1"/>
    <col min="2" max="3" width="2" customWidth="1"/>
    <col min="4" max="4" width="3.5546875" customWidth="1"/>
    <col min="5" max="5" width="1" customWidth="1"/>
    <col min="6" max="6" width="0.88671875" customWidth="1"/>
    <col min="7" max="7" width="2.5546875" customWidth="1"/>
    <col min="8" max="8" width="3.33203125" customWidth="1"/>
    <col min="9" max="9" width="3.44140625" customWidth="1"/>
    <col min="10" max="10" width="2.33203125" customWidth="1"/>
    <col min="11" max="11" width="0.6640625" customWidth="1"/>
    <col min="12" max="12" width="2.33203125" customWidth="1"/>
    <col min="13" max="13" width="2.44140625" customWidth="1"/>
    <col min="14" max="14" width="3.109375" customWidth="1"/>
    <col min="15" max="15" width="2.5546875" customWidth="1"/>
    <col min="16" max="16" width="2" customWidth="1"/>
    <col min="17" max="17" width="3.109375" customWidth="1"/>
    <col min="18" max="18" width="2.6640625" customWidth="1"/>
    <col min="19" max="19" width="2.33203125" customWidth="1"/>
    <col min="20" max="20" width="2" customWidth="1"/>
    <col min="21" max="21" width="2.5546875" customWidth="1"/>
    <col min="22" max="22" width="2.33203125" customWidth="1"/>
    <col min="23" max="23" width="2.5546875" customWidth="1"/>
    <col min="24" max="24" width="2.109375" customWidth="1"/>
    <col min="25" max="25" width="2.88671875" customWidth="1"/>
    <col min="26" max="26" width="3.109375" customWidth="1"/>
    <col min="27" max="27" width="2.88671875" customWidth="1"/>
    <col min="28" max="28" width="4" customWidth="1"/>
    <col min="29" max="29" width="3.44140625" customWidth="1"/>
    <col min="30" max="30" width="3.33203125" customWidth="1"/>
    <col min="31" max="31" width="3.5546875" customWidth="1"/>
    <col min="32" max="32" width="3.44140625" customWidth="1"/>
    <col min="33" max="34" width="3.33203125" customWidth="1"/>
    <col min="35" max="35" width="2.5546875" customWidth="1"/>
    <col min="36" max="36" width="2.6640625" customWidth="1"/>
    <col min="37" max="37" width="2.5546875" customWidth="1"/>
    <col min="38" max="38" width="3.6640625" customWidth="1"/>
    <col min="39" max="39" width="3.44140625" customWidth="1"/>
  </cols>
  <sheetData>
    <row r="1" spans="1:45" ht="36" customHeight="1" x14ac:dyDescent="0.3">
      <c r="A1" s="502" t="s">
        <v>827</v>
      </c>
      <c r="B1" s="502"/>
      <c r="C1" s="502"/>
      <c r="D1" s="502"/>
      <c r="E1" s="502"/>
      <c r="F1" s="502"/>
      <c r="G1" s="502"/>
      <c r="H1" s="502"/>
      <c r="I1" s="502"/>
      <c r="J1" s="502"/>
      <c r="K1" s="502"/>
      <c r="L1" s="502"/>
      <c r="M1" s="502"/>
      <c r="N1" s="502"/>
      <c r="O1" s="502"/>
      <c r="P1" s="502"/>
      <c r="Q1" s="502"/>
      <c r="R1" s="502"/>
      <c r="S1" s="502"/>
      <c r="T1" s="502"/>
      <c r="U1" s="502"/>
      <c r="V1" s="502"/>
      <c r="W1" s="502"/>
      <c r="X1" s="502"/>
      <c r="Y1" s="502"/>
      <c r="Z1" s="502"/>
      <c r="AA1" s="502"/>
      <c r="AB1" s="502"/>
      <c r="AC1" s="502"/>
      <c r="AD1" s="502"/>
      <c r="AE1" s="502"/>
      <c r="AF1" s="502"/>
      <c r="AG1" s="502"/>
      <c r="AH1" s="502"/>
      <c r="AI1" s="502"/>
      <c r="AJ1" s="502"/>
      <c r="AK1" s="502"/>
      <c r="AL1" s="502"/>
      <c r="AM1" s="502"/>
    </row>
    <row r="2" spans="1:45" ht="4.5" customHeight="1" x14ac:dyDescent="0.3"/>
    <row r="3" spans="1:45" ht="11.4" customHeight="1" x14ac:dyDescent="0.3">
      <c r="A3" s="642" t="s">
        <v>793</v>
      </c>
      <c r="B3" s="642"/>
      <c r="C3" s="642"/>
      <c r="D3" s="642"/>
      <c r="F3" s="646" t="s">
        <v>607</v>
      </c>
      <c r="G3" s="646"/>
      <c r="H3" s="646"/>
      <c r="I3" s="633"/>
      <c r="J3" s="633"/>
      <c r="K3" s="633"/>
      <c r="L3" s="633"/>
      <c r="M3" s="633"/>
      <c r="N3" s="633"/>
      <c r="O3" s="633"/>
      <c r="P3" s="222"/>
      <c r="Q3" s="644" t="s">
        <v>788</v>
      </c>
      <c r="R3" s="645"/>
      <c r="S3" s="645"/>
      <c r="T3" s="645"/>
      <c r="U3" s="645"/>
      <c r="V3" s="636"/>
      <c r="W3" s="636"/>
      <c r="X3" s="636"/>
      <c r="Y3" s="636"/>
      <c r="Z3" s="636"/>
      <c r="AA3" s="637"/>
      <c r="AB3" s="306"/>
      <c r="AC3" s="307"/>
      <c r="AE3" s="647" t="s">
        <v>670</v>
      </c>
      <c r="AF3" s="648"/>
      <c r="AG3" s="648"/>
      <c r="AH3" s="648"/>
      <c r="AI3" s="634"/>
      <c r="AJ3" s="634"/>
      <c r="AK3" s="634"/>
      <c r="AL3" s="634"/>
      <c r="AM3" s="635"/>
    </row>
    <row r="4" spans="1:45" ht="4.5" customHeight="1" x14ac:dyDescent="0.3">
      <c r="A4" s="643"/>
      <c r="B4" s="643"/>
      <c r="C4" s="643"/>
      <c r="D4" s="643"/>
      <c r="F4" s="222"/>
      <c r="G4" s="222"/>
      <c r="H4" s="222"/>
      <c r="I4" s="222"/>
      <c r="J4" s="222"/>
      <c r="K4" s="222"/>
      <c r="L4" s="222"/>
      <c r="M4" s="222"/>
      <c r="N4" s="222"/>
      <c r="O4" s="222"/>
      <c r="P4" s="222"/>
      <c r="Q4" s="222"/>
      <c r="R4" s="222"/>
      <c r="S4" s="222"/>
      <c r="T4" s="222"/>
      <c r="U4" s="222"/>
      <c r="V4" s="222"/>
      <c r="W4" s="222"/>
      <c r="X4" s="222"/>
      <c r="Y4" s="222"/>
      <c r="Z4" s="222"/>
      <c r="AA4" s="222"/>
      <c r="AB4" s="222"/>
      <c r="AC4" s="222"/>
      <c r="AD4" s="222"/>
      <c r="AE4" s="222"/>
      <c r="AF4" s="222"/>
      <c r="AG4" s="222"/>
      <c r="AH4" s="222"/>
      <c r="AI4" s="222"/>
      <c r="AJ4" s="222"/>
      <c r="AK4" s="222"/>
      <c r="AL4" s="222"/>
      <c r="AM4" s="222"/>
    </row>
    <row r="5" spans="1:45" ht="11.4" customHeight="1" x14ac:dyDescent="0.3">
      <c r="A5" s="643"/>
      <c r="B5" s="643"/>
      <c r="C5" s="643"/>
      <c r="D5" s="643"/>
      <c r="E5" s="5"/>
      <c r="F5" s="640" t="s">
        <v>791</v>
      </c>
      <c r="G5" s="641"/>
      <c r="H5" s="641"/>
      <c r="I5" s="641"/>
      <c r="J5" s="641"/>
      <c r="K5" s="308"/>
      <c r="L5" s="308"/>
      <c r="M5" s="308"/>
      <c r="N5" s="308"/>
      <c r="O5" s="309"/>
      <c r="P5" s="279"/>
      <c r="Q5" s="638" t="s">
        <v>789</v>
      </c>
      <c r="R5" s="639"/>
      <c r="S5" s="639"/>
      <c r="T5" s="639"/>
      <c r="U5" s="639"/>
      <c r="V5" s="540"/>
      <c r="W5" s="540"/>
      <c r="X5" s="540"/>
      <c r="Y5" s="540"/>
      <c r="Z5" s="540"/>
      <c r="AA5" s="452"/>
      <c r="AB5" s="539"/>
      <c r="AC5" s="452"/>
      <c r="AE5" s="644" t="s">
        <v>656</v>
      </c>
      <c r="AF5" s="645"/>
      <c r="AG5" s="645"/>
      <c r="AH5" s="645"/>
      <c r="AI5" s="636"/>
      <c r="AJ5" s="636"/>
      <c r="AK5" s="636"/>
      <c r="AL5" s="636"/>
      <c r="AM5" s="637"/>
      <c r="AN5" s="279"/>
      <c r="AO5" s="279"/>
      <c r="AP5" s="279"/>
      <c r="AQ5" s="279"/>
      <c r="AR5" s="279"/>
      <c r="AS5" s="279"/>
    </row>
    <row r="6" spans="1:45" ht="3.75" customHeight="1" x14ac:dyDescent="0.3">
      <c r="A6" s="643"/>
      <c r="B6" s="643"/>
      <c r="C6" s="643"/>
      <c r="D6" s="643"/>
    </row>
    <row r="7" spans="1:45" ht="11.4" customHeight="1" x14ac:dyDescent="0.3">
      <c r="A7" s="643"/>
      <c r="B7" s="643"/>
      <c r="C7" s="643"/>
      <c r="D7" s="643"/>
      <c r="F7" s="640" t="s">
        <v>790</v>
      </c>
      <c r="G7" s="641"/>
      <c r="H7" s="641"/>
      <c r="I7" s="641"/>
      <c r="J7" s="641"/>
      <c r="K7" s="641"/>
      <c r="L7" s="641"/>
      <c r="M7" s="634"/>
      <c r="N7" s="634"/>
      <c r="O7" s="635"/>
      <c r="Q7" s="638" t="s">
        <v>792</v>
      </c>
      <c r="R7" s="639"/>
      <c r="S7" s="639"/>
      <c r="T7" s="639"/>
      <c r="U7" s="639"/>
      <c r="V7" s="639"/>
      <c r="W7" s="639"/>
      <c r="X7" s="639"/>
      <c r="Y7" s="639"/>
      <c r="Z7" s="540"/>
      <c r="AA7" s="540"/>
      <c r="AB7" s="540"/>
      <c r="AC7" s="452"/>
      <c r="AE7" s="644" t="s">
        <v>787</v>
      </c>
      <c r="AF7" s="645"/>
      <c r="AG7" s="645"/>
      <c r="AH7" s="645"/>
      <c r="AI7" s="636"/>
      <c r="AJ7" s="636"/>
      <c r="AK7" s="636"/>
      <c r="AL7" s="636"/>
      <c r="AM7" s="637"/>
    </row>
    <row r="8" spans="1:45" ht="3.75" customHeight="1" x14ac:dyDescent="0.3">
      <c r="A8" s="643"/>
      <c r="B8" s="643"/>
      <c r="C8" s="643"/>
      <c r="D8" s="643"/>
    </row>
    <row r="9" spans="1:45" ht="11.4" customHeight="1" x14ac:dyDescent="0.3">
      <c r="A9" s="643"/>
      <c r="B9" s="643"/>
      <c r="C9" s="643"/>
      <c r="D9" s="643"/>
      <c r="F9" s="640" t="s">
        <v>823</v>
      </c>
      <c r="G9" s="641"/>
      <c r="H9" s="641"/>
      <c r="I9" s="641"/>
      <c r="J9" s="641"/>
      <c r="K9" s="641"/>
      <c r="L9" s="641"/>
      <c r="M9" s="634"/>
      <c r="N9" s="634"/>
      <c r="O9" s="635"/>
      <c r="Q9" s="638" t="s">
        <v>824</v>
      </c>
      <c r="R9" s="639"/>
      <c r="S9" s="639"/>
      <c r="T9" s="639"/>
      <c r="U9" s="639"/>
      <c r="V9" s="639"/>
      <c r="W9" s="639"/>
      <c r="X9" s="639"/>
      <c r="Y9" s="639"/>
      <c r="Z9" s="540"/>
      <c r="AA9" s="540"/>
      <c r="AB9" s="540"/>
      <c r="AC9" s="452"/>
      <c r="AE9" s="622" t="s">
        <v>822</v>
      </c>
      <c r="AF9" s="623"/>
      <c r="AG9" s="623"/>
      <c r="AH9" s="623"/>
      <c r="AI9" s="623"/>
      <c r="AJ9" s="623"/>
      <c r="AK9" s="634"/>
      <c r="AL9" s="634"/>
      <c r="AM9" s="635"/>
    </row>
    <row r="10" spans="1:45" ht="3.75" customHeight="1" x14ac:dyDescent="0.3"/>
    <row r="11" spans="1:45" ht="3.75" customHeight="1" x14ac:dyDescent="0.3"/>
    <row r="12" spans="1:45" s="111" customFormat="1" ht="12.9" customHeight="1" x14ac:dyDescent="0.3">
      <c r="A12" s="347">
        <v>2</v>
      </c>
      <c r="B12" s="685" t="s">
        <v>877</v>
      </c>
      <c r="C12" s="686"/>
      <c r="D12" s="686"/>
      <c r="E12" s="686"/>
      <c r="F12" s="686"/>
      <c r="G12" s="686"/>
      <c r="H12" s="686"/>
      <c r="I12" s="686"/>
      <c r="J12" s="686"/>
      <c r="K12" s="686"/>
      <c r="L12" s="686"/>
      <c r="M12" s="686"/>
      <c r="N12" s="686"/>
      <c r="O12" s="686"/>
      <c r="P12" s="686"/>
      <c r="Q12" s="686"/>
      <c r="R12" s="686"/>
      <c r="S12" s="686"/>
      <c r="T12" s="686"/>
      <c r="U12" s="686"/>
      <c r="V12" s="686"/>
      <c r="W12" s="686"/>
      <c r="X12" s="686"/>
      <c r="Y12" s="686"/>
      <c r="Z12" s="686"/>
      <c r="AA12" s="686"/>
      <c r="AB12" s="686"/>
      <c r="AC12" s="686"/>
      <c r="AD12" s="686"/>
      <c r="AE12" s="686"/>
      <c r="AF12" s="686"/>
      <c r="AG12" s="686"/>
      <c r="AH12" s="686"/>
      <c r="AI12" s="686"/>
      <c r="AJ12" s="686"/>
      <c r="AK12" s="686"/>
      <c r="AL12" s="686"/>
      <c r="AM12" s="687"/>
    </row>
    <row r="13" spans="1:45" s="287" customFormat="1" ht="3" customHeight="1" x14ac:dyDescent="0.3">
      <c r="A13" s="286"/>
      <c r="B13" s="286"/>
      <c r="C13" s="286"/>
      <c r="D13" s="286"/>
      <c r="E13" s="286"/>
      <c r="F13" s="286"/>
      <c r="G13" s="286"/>
      <c r="H13" s="286"/>
      <c r="I13" s="286"/>
      <c r="J13" s="286"/>
      <c r="L13" s="283"/>
      <c r="M13" s="283"/>
      <c r="N13" s="283"/>
      <c r="O13" s="283"/>
      <c r="P13" s="283"/>
      <c r="Q13" s="283"/>
      <c r="R13" s="283"/>
      <c r="S13" s="283"/>
      <c r="T13" s="283"/>
      <c r="U13" s="283"/>
      <c r="V13" s="283"/>
      <c r="W13" s="283"/>
      <c r="X13" s="283"/>
      <c r="Y13" s="283"/>
      <c r="Z13" s="283"/>
      <c r="AA13" s="283"/>
      <c r="AB13" s="283"/>
      <c r="AC13" s="283"/>
      <c r="AD13" s="283"/>
      <c r="AE13" s="283"/>
      <c r="AF13" s="283"/>
      <c r="AG13" s="283"/>
      <c r="AH13" s="283"/>
      <c r="AI13" s="283"/>
      <c r="AJ13" s="283"/>
      <c r="AK13" s="283"/>
      <c r="AL13" s="283"/>
      <c r="AM13" s="283"/>
    </row>
    <row r="14" spans="1:45" ht="12.9" customHeight="1" x14ac:dyDescent="0.3">
      <c r="A14" s="324" t="s">
        <v>873</v>
      </c>
      <c r="B14" s="589" t="s">
        <v>874</v>
      </c>
      <c r="C14" s="590"/>
      <c r="D14" s="590"/>
      <c r="E14" s="590"/>
      <c r="F14" s="590"/>
      <c r="G14" s="590"/>
      <c r="H14" s="590"/>
      <c r="I14" s="590"/>
      <c r="J14" s="590"/>
      <c r="K14" s="590"/>
      <c r="L14" s="590"/>
      <c r="M14" s="590"/>
      <c r="N14" s="590"/>
      <c r="O14" s="590"/>
      <c r="P14" s="590"/>
      <c r="Q14" s="590"/>
      <c r="R14" s="590"/>
      <c r="S14" s="590"/>
      <c r="T14" s="590"/>
      <c r="U14" s="590"/>
      <c r="V14" s="590"/>
      <c r="W14" s="590"/>
      <c r="X14" s="590"/>
      <c r="Y14" s="590"/>
      <c r="Z14" s="590"/>
      <c r="AA14" s="590"/>
      <c r="AB14" s="590"/>
      <c r="AC14" s="590"/>
      <c r="AD14" s="590"/>
      <c r="AE14" s="590"/>
      <c r="AF14" s="590"/>
      <c r="AG14" s="590"/>
      <c r="AH14" s="590"/>
      <c r="AI14" s="590"/>
      <c r="AJ14" s="590"/>
      <c r="AK14" s="590"/>
      <c r="AL14" s="590"/>
      <c r="AM14" s="591"/>
    </row>
    <row r="15" spans="1:45" s="287" customFormat="1" ht="3" customHeight="1" x14ac:dyDescent="0.3">
      <c r="A15" s="286"/>
      <c r="B15" s="286"/>
      <c r="C15" s="286"/>
      <c r="D15" s="286"/>
      <c r="E15" s="286"/>
      <c r="F15" s="286"/>
      <c r="G15" s="286"/>
      <c r="H15" s="286"/>
      <c r="I15" s="286"/>
      <c r="J15" s="286"/>
      <c r="L15" s="283"/>
      <c r="M15" s="283"/>
      <c r="N15" s="283"/>
      <c r="O15" s="283"/>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row>
    <row r="16" spans="1:45" s="287" customFormat="1" ht="23.25" customHeight="1" x14ac:dyDescent="0.3">
      <c r="A16" s="631"/>
      <c r="B16" s="631"/>
      <c r="C16" s="631"/>
      <c r="D16" s="631"/>
      <c r="E16" s="631"/>
      <c r="F16" s="631"/>
      <c r="G16" s="631"/>
      <c r="H16" s="631"/>
      <c r="I16" s="631"/>
      <c r="J16" s="631"/>
      <c r="K16" s="283"/>
      <c r="L16" s="444" t="s">
        <v>785</v>
      </c>
      <c r="M16" s="444"/>
      <c r="N16" s="444"/>
      <c r="O16" s="444"/>
      <c r="P16" s="444" t="s">
        <v>858</v>
      </c>
      <c r="Q16" s="444"/>
      <c r="R16" s="444"/>
      <c r="S16" s="444"/>
      <c r="T16" s="632" t="s">
        <v>779</v>
      </c>
      <c r="U16" s="632"/>
      <c r="V16" s="632"/>
      <c r="W16" s="632"/>
      <c r="X16" s="632"/>
      <c r="Y16" s="444" t="s">
        <v>758</v>
      </c>
      <c r="Z16" s="444"/>
      <c r="AA16" s="444"/>
      <c r="AB16" s="444"/>
      <c r="AC16" s="444" t="s">
        <v>855</v>
      </c>
      <c r="AD16" s="444"/>
      <c r="AE16" s="444"/>
      <c r="AF16" s="444" t="s">
        <v>854</v>
      </c>
      <c r="AG16" s="444"/>
      <c r="AH16" s="444"/>
      <c r="AI16" s="444" t="s">
        <v>656</v>
      </c>
      <c r="AJ16" s="444"/>
      <c r="AK16" s="444"/>
      <c r="AL16" s="444"/>
      <c r="AM16" s="444"/>
    </row>
    <row r="17" spans="1:39" s="287" customFormat="1" ht="3" customHeight="1" x14ac:dyDescent="0.3">
      <c r="A17" s="346"/>
      <c r="B17" s="346"/>
      <c r="C17" s="346"/>
      <c r="D17" s="346"/>
      <c r="E17" s="346"/>
      <c r="F17" s="346"/>
      <c r="G17" s="346"/>
      <c r="H17" s="346"/>
      <c r="I17" s="346"/>
      <c r="J17" s="346"/>
      <c r="K17" s="283"/>
      <c r="L17" s="296"/>
      <c r="M17" s="296"/>
      <c r="N17" s="296"/>
      <c r="O17" s="296"/>
      <c r="P17" s="296"/>
      <c r="Q17" s="296"/>
      <c r="R17" s="283"/>
      <c r="S17" s="283"/>
      <c r="T17" s="283"/>
      <c r="U17" s="283"/>
      <c r="V17" s="283"/>
      <c r="W17" s="283"/>
      <c r="X17" s="296"/>
      <c r="Y17" s="296"/>
      <c r="Z17" s="296"/>
      <c r="AA17" s="296"/>
      <c r="AB17" s="296"/>
      <c r="AC17" s="296"/>
      <c r="AD17" s="296"/>
      <c r="AE17" s="296"/>
      <c r="AF17" s="296"/>
      <c r="AG17" s="296"/>
      <c r="AH17" s="296"/>
      <c r="AI17" s="296"/>
      <c r="AJ17" s="296"/>
      <c r="AK17" s="296"/>
      <c r="AL17" s="296"/>
      <c r="AM17" s="296"/>
    </row>
    <row r="18" spans="1:39" s="287" customFormat="1" ht="11.4" customHeight="1" x14ac:dyDescent="0.3">
      <c r="A18" s="563" t="s">
        <v>751</v>
      </c>
      <c r="B18" s="563"/>
      <c r="C18" s="563"/>
      <c r="D18" s="563"/>
      <c r="E18" s="563"/>
      <c r="G18" s="556" t="s">
        <v>806</v>
      </c>
      <c r="H18" s="448"/>
      <c r="I18" s="448"/>
      <c r="J18" s="557"/>
      <c r="L18" s="539"/>
      <c r="M18" s="540"/>
      <c r="N18" s="540"/>
      <c r="O18" s="452"/>
      <c r="P18" s="539"/>
      <c r="Q18" s="540"/>
      <c r="R18" s="540"/>
      <c r="S18" s="452"/>
      <c r="T18" s="539"/>
      <c r="U18" s="540"/>
      <c r="V18" s="540"/>
      <c r="W18" s="540"/>
      <c r="X18" s="452"/>
      <c r="Y18" s="539"/>
      <c r="Z18" s="540"/>
      <c r="AA18" s="540"/>
      <c r="AB18" s="452"/>
      <c r="AC18" s="539"/>
      <c r="AD18" s="540"/>
      <c r="AE18" s="452"/>
      <c r="AF18" s="531"/>
      <c r="AG18" s="532"/>
      <c r="AH18" s="533"/>
      <c r="AI18" s="628"/>
      <c r="AJ18" s="629"/>
      <c r="AK18" s="629"/>
      <c r="AL18" s="629"/>
      <c r="AM18" s="630"/>
    </row>
    <row r="19" spans="1:39" s="287" customFormat="1" ht="11.4" customHeight="1" x14ac:dyDescent="0.3">
      <c r="A19" s="563"/>
      <c r="B19" s="563"/>
      <c r="C19" s="563"/>
      <c r="D19" s="563"/>
      <c r="E19" s="563"/>
      <c r="F19" s="218"/>
      <c r="G19" s="558"/>
      <c r="H19" s="449"/>
      <c r="I19" s="449"/>
      <c r="J19" s="559"/>
      <c r="L19" s="539"/>
      <c r="M19" s="540"/>
      <c r="N19" s="540"/>
      <c r="O19" s="452"/>
      <c r="P19" s="539"/>
      <c r="Q19" s="540"/>
      <c r="R19" s="540"/>
      <c r="S19" s="452"/>
      <c r="T19" s="539"/>
      <c r="U19" s="540"/>
      <c r="V19" s="540"/>
      <c r="W19" s="540"/>
      <c r="X19" s="452"/>
      <c r="Y19" s="539"/>
      <c r="Z19" s="540"/>
      <c r="AA19" s="540"/>
      <c r="AB19" s="452"/>
      <c r="AC19" s="539"/>
      <c r="AD19" s="540"/>
      <c r="AE19" s="452"/>
      <c r="AF19" s="531"/>
      <c r="AG19" s="532"/>
      <c r="AH19" s="533"/>
      <c r="AI19" s="628"/>
      <c r="AJ19" s="629"/>
      <c r="AK19" s="629"/>
      <c r="AL19" s="629"/>
      <c r="AM19" s="630"/>
    </row>
    <row r="20" spans="1:39" s="287" customFormat="1" ht="11.4" customHeight="1" x14ac:dyDescent="0.3">
      <c r="A20" s="563"/>
      <c r="B20" s="563"/>
      <c r="C20" s="563"/>
      <c r="D20" s="563"/>
      <c r="E20" s="563"/>
      <c r="F20" s="218"/>
      <c r="G20" s="558"/>
      <c r="H20" s="449"/>
      <c r="I20" s="449"/>
      <c r="J20" s="559"/>
      <c r="L20" s="539"/>
      <c r="M20" s="540"/>
      <c r="N20" s="540"/>
      <c r="O20" s="452"/>
      <c r="P20" s="539"/>
      <c r="Q20" s="540"/>
      <c r="R20" s="540"/>
      <c r="S20" s="452"/>
      <c r="T20" s="539"/>
      <c r="U20" s="540"/>
      <c r="V20" s="540"/>
      <c r="W20" s="540"/>
      <c r="X20" s="452"/>
      <c r="Y20" s="539"/>
      <c r="Z20" s="540"/>
      <c r="AA20" s="540"/>
      <c r="AB20" s="452"/>
      <c r="AC20" s="539"/>
      <c r="AD20" s="540"/>
      <c r="AE20" s="452"/>
      <c r="AF20" s="531"/>
      <c r="AG20" s="532"/>
      <c r="AH20" s="533"/>
      <c r="AI20" s="628"/>
      <c r="AJ20" s="629"/>
      <c r="AK20" s="629"/>
      <c r="AL20" s="629"/>
      <c r="AM20" s="630"/>
    </row>
    <row r="21" spans="1:39" s="287" customFormat="1" ht="11.4" customHeight="1" x14ac:dyDescent="0.3">
      <c r="A21" s="563"/>
      <c r="B21" s="563"/>
      <c r="C21" s="563"/>
      <c r="D21" s="563"/>
      <c r="E21" s="563"/>
      <c r="F21" s="218"/>
      <c r="G21" s="558"/>
      <c r="H21" s="449"/>
      <c r="I21" s="449"/>
      <c r="J21" s="559"/>
      <c r="L21" s="539"/>
      <c r="M21" s="540"/>
      <c r="N21" s="540"/>
      <c r="O21" s="452"/>
      <c r="P21" s="539"/>
      <c r="Q21" s="540"/>
      <c r="R21" s="540"/>
      <c r="S21" s="452"/>
      <c r="T21" s="539"/>
      <c r="U21" s="540"/>
      <c r="V21" s="540"/>
      <c r="W21" s="540"/>
      <c r="X21" s="452"/>
      <c r="Y21" s="539"/>
      <c r="Z21" s="540"/>
      <c r="AA21" s="540"/>
      <c r="AB21" s="452"/>
      <c r="AC21" s="539"/>
      <c r="AD21" s="540"/>
      <c r="AE21" s="452"/>
      <c r="AF21" s="531"/>
      <c r="AG21" s="532"/>
      <c r="AH21" s="533"/>
      <c r="AI21" s="628"/>
      <c r="AJ21" s="629"/>
      <c r="AK21" s="629"/>
      <c r="AL21" s="629"/>
      <c r="AM21" s="630"/>
    </row>
    <row r="22" spans="1:39" s="287" customFormat="1" ht="11.4" customHeight="1" x14ac:dyDescent="0.3">
      <c r="A22" s="563"/>
      <c r="B22" s="563"/>
      <c r="C22" s="563"/>
      <c r="D22" s="563"/>
      <c r="E22" s="563"/>
      <c r="F22" s="218"/>
      <c r="G22" s="558"/>
      <c r="H22" s="449"/>
      <c r="I22" s="449"/>
      <c r="J22" s="559"/>
      <c r="L22" s="539"/>
      <c r="M22" s="540"/>
      <c r="N22" s="540"/>
      <c r="O22" s="452"/>
      <c r="P22" s="539"/>
      <c r="Q22" s="540"/>
      <c r="R22" s="540"/>
      <c r="S22" s="452"/>
      <c r="T22" s="539"/>
      <c r="U22" s="540"/>
      <c r="V22" s="540"/>
      <c r="W22" s="540"/>
      <c r="X22" s="452"/>
      <c r="Y22" s="539"/>
      <c r="Z22" s="540"/>
      <c r="AA22" s="540"/>
      <c r="AB22" s="452"/>
      <c r="AC22" s="539"/>
      <c r="AD22" s="540"/>
      <c r="AE22" s="452"/>
      <c r="AF22" s="531"/>
      <c r="AG22" s="532"/>
      <c r="AH22" s="533"/>
      <c r="AI22" s="628"/>
      <c r="AJ22" s="629"/>
      <c r="AK22" s="629"/>
      <c r="AL22" s="629"/>
      <c r="AM22" s="630"/>
    </row>
    <row r="23" spans="1:39" s="287" customFormat="1" ht="11.4" customHeight="1" thickBot="1" x14ac:dyDescent="0.35">
      <c r="A23" s="563"/>
      <c r="B23" s="563"/>
      <c r="C23" s="563"/>
      <c r="D23" s="563"/>
      <c r="E23" s="563"/>
      <c r="F23" s="218"/>
      <c r="G23" s="558"/>
      <c r="H23" s="449"/>
      <c r="I23" s="449"/>
      <c r="J23" s="559"/>
      <c r="L23" s="541"/>
      <c r="M23" s="542"/>
      <c r="N23" s="542"/>
      <c r="O23" s="543"/>
      <c r="P23" s="541"/>
      <c r="Q23" s="542"/>
      <c r="R23" s="542"/>
      <c r="S23" s="543"/>
      <c r="T23" s="541"/>
      <c r="U23" s="542"/>
      <c r="V23" s="542"/>
      <c r="W23" s="542"/>
      <c r="X23" s="543"/>
      <c r="Y23" s="541"/>
      <c r="Z23" s="542"/>
      <c r="AA23" s="542"/>
      <c r="AB23" s="543"/>
      <c r="AC23" s="541"/>
      <c r="AD23" s="542"/>
      <c r="AE23" s="543"/>
      <c r="AF23" s="534"/>
      <c r="AG23" s="535"/>
      <c r="AH23" s="536"/>
      <c r="AI23" s="625"/>
      <c r="AJ23" s="626"/>
      <c r="AK23" s="626"/>
      <c r="AL23" s="626"/>
      <c r="AM23" s="627"/>
    </row>
    <row r="24" spans="1:39" s="287" customFormat="1" ht="3" customHeight="1" x14ac:dyDescent="0.3">
      <c r="A24" s="286"/>
      <c r="B24" s="286"/>
      <c r="C24" s="286"/>
      <c r="D24" s="286"/>
      <c r="E24" s="286"/>
      <c r="F24" s="218"/>
      <c r="G24" s="558"/>
      <c r="H24" s="449"/>
      <c r="I24" s="449"/>
      <c r="J24" s="559"/>
      <c r="L24" s="283"/>
      <c r="M24" s="283"/>
      <c r="N24" s="283"/>
      <c r="O24" s="283"/>
      <c r="P24" s="294"/>
      <c r="Q24" s="294"/>
      <c r="R24" s="294"/>
      <c r="S24" s="294"/>
      <c r="T24" s="283"/>
      <c r="U24" s="283"/>
      <c r="V24" s="283"/>
      <c r="W24" s="283"/>
      <c r="X24" s="283"/>
      <c r="Y24" s="283"/>
      <c r="Z24" s="283"/>
      <c r="AA24" s="283"/>
      <c r="AB24" s="283"/>
      <c r="AC24" s="294"/>
      <c r="AD24" s="283"/>
      <c r="AE24" s="283"/>
      <c r="AF24" s="283"/>
      <c r="AG24" s="283"/>
      <c r="AH24" s="283"/>
      <c r="AI24" s="310"/>
      <c r="AJ24" s="310"/>
      <c r="AK24" s="310"/>
      <c r="AL24" s="310"/>
      <c r="AM24" s="310"/>
    </row>
    <row r="25" spans="1:39" s="287" customFormat="1" ht="11.4" customHeight="1" x14ac:dyDescent="0.3">
      <c r="A25" s="563" t="s">
        <v>650</v>
      </c>
      <c r="B25" s="563"/>
      <c r="C25" s="563"/>
      <c r="D25" s="563"/>
      <c r="E25" s="563"/>
      <c r="F25" s="218"/>
      <c r="G25" s="558"/>
      <c r="H25" s="449"/>
      <c r="I25" s="449"/>
      <c r="J25" s="559"/>
      <c r="L25" s="547"/>
      <c r="M25" s="548"/>
      <c r="N25" s="548"/>
      <c r="O25" s="549"/>
      <c r="P25" s="531"/>
      <c r="Q25" s="532"/>
      <c r="R25" s="532"/>
      <c r="S25" s="533"/>
      <c r="T25" s="531"/>
      <c r="U25" s="532"/>
      <c r="V25" s="532"/>
      <c r="W25" s="532"/>
      <c r="X25" s="533"/>
      <c r="Y25" s="547"/>
      <c r="Z25" s="548"/>
      <c r="AA25" s="548"/>
      <c r="AB25" s="549"/>
      <c r="AC25" s="531"/>
      <c r="AD25" s="532"/>
      <c r="AE25" s="533"/>
      <c r="AF25" s="531"/>
      <c r="AG25" s="532"/>
      <c r="AH25" s="533"/>
      <c r="AI25" s="688"/>
      <c r="AJ25" s="689"/>
      <c r="AK25" s="689"/>
      <c r="AL25" s="689"/>
      <c r="AM25" s="690"/>
    </row>
    <row r="26" spans="1:39" s="287" customFormat="1" ht="11.4" customHeight="1" x14ac:dyDescent="0.3">
      <c r="A26" s="563"/>
      <c r="B26" s="563"/>
      <c r="C26" s="563"/>
      <c r="D26" s="563"/>
      <c r="E26" s="563"/>
      <c r="F26" s="218"/>
      <c r="G26" s="558"/>
      <c r="H26" s="449"/>
      <c r="I26" s="449"/>
      <c r="J26" s="559"/>
      <c r="L26" s="547"/>
      <c r="M26" s="548"/>
      <c r="N26" s="548"/>
      <c r="O26" s="549"/>
      <c r="P26" s="531"/>
      <c r="Q26" s="532"/>
      <c r="R26" s="532"/>
      <c r="S26" s="533"/>
      <c r="T26" s="531"/>
      <c r="U26" s="532"/>
      <c r="V26" s="532"/>
      <c r="W26" s="532"/>
      <c r="X26" s="533"/>
      <c r="Y26" s="547"/>
      <c r="Z26" s="548"/>
      <c r="AA26" s="548"/>
      <c r="AB26" s="549"/>
      <c r="AC26" s="531"/>
      <c r="AD26" s="532"/>
      <c r="AE26" s="533"/>
      <c r="AF26" s="531"/>
      <c r="AG26" s="532"/>
      <c r="AH26" s="533"/>
      <c r="AI26" s="688"/>
      <c r="AJ26" s="689"/>
      <c r="AK26" s="689"/>
      <c r="AL26" s="689"/>
      <c r="AM26" s="690"/>
    </row>
    <row r="27" spans="1:39" s="287" customFormat="1" ht="11.4" customHeight="1" x14ac:dyDescent="0.3">
      <c r="A27" s="563"/>
      <c r="B27" s="563"/>
      <c r="C27" s="563"/>
      <c r="D27" s="563"/>
      <c r="E27" s="563"/>
      <c r="F27" s="218"/>
      <c r="G27" s="558"/>
      <c r="H27" s="449"/>
      <c r="I27" s="449"/>
      <c r="J27" s="559"/>
      <c r="L27" s="547"/>
      <c r="M27" s="548"/>
      <c r="N27" s="548"/>
      <c r="O27" s="549"/>
      <c r="P27" s="531"/>
      <c r="Q27" s="532"/>
      <c r="R27" s="532"/>
      <c r="S27" s="533"/>
      <c r="T27" s="531"/>
      <c r="U27" s="532"/>
      <c r="V27" s="532"/>
      <c r="W27" s="532"/>
      <c r="X27" s="533"/>
      <c r="Y27" s="547"/>
      <c r="Z27" s="548"/>
      <c r="AA27" s="548"/>
      <c r="AB27" s="549"/>
      <c r="AC27" s="531"/>
      <c r="AD27" s="532"/>
      <c r="AE27" s="533"/>
      <c r="AF27" s="531"/>
      <c r="AG27" s="532"/>
      <c r="AH27" s="533"/>
      <c r="AI27" s="688"/>
      <c r="AJ27" s="689"/>
      <c r="AK27" s="689"/>
      <c r="AL27" s="689"/>
      <c r="AM27" s="690"/>
    </row>
    <row r="28" spans="1:39" s="287" customFormat="1" ht="11.4" customHeight="1" x14ac:dyDescent="0.3">
      <c r="A28" s="563"/>
      <c r="B28" s="563"/>
      <c r="C28" s="563"/>
      <c r="D28" s="563"/>
      <c r="E28" s="563"/>
      <c r="F28" s="218"/>
      <c r="G28" s="558"/>
      <c r="H28" s="449"/>
      <c r="I28" s="449"/>
      <c r="J28" s="559"/>
      <c r="L28" s="547"/>
      <c r="M28" s="548"/>
      <c r="N28" s="548"/>
      <c r="O28" s="549"/>
      <c r="P28" s="531"/>
      <c r="Q28" s="532"/>
      <c r="R28" s="532"/>
      <c r="S28" s="533"/>
      <c r="T28" s="531"/>
      <c r="U28" s="532"/>
      <c r="V28" s="532"/>
      <c r="W28" s="532"/>
      <c r="X28" s="533"/>
      <c r="Y28" s="547"/>
      <c r="Z28" s="548"/>
      <c r="AA28" s="548"/>
      <c r="AB28" s="549"/>
      <c r="AC28" s="531"/>
      <c r="AD28" s="532"/>
      <c r="AE28" s="533"/>
      <c r="AF28" s="531"/>
      <c r="AG28" s="532"/>
      <c r="AH28" s="533"/>
      <c r="AI28" s="688"/>
      <c r="AJ28" s="689"/>
      <c r="AK28" s="689"/>
      <c r="AL28" s="689"/>
      <c r="AM28" s="690"/>
    </row>
    <row r="29" spans="1:39" s="287" customFormat="1" ht="11.4" customHeight="1" x14ac:dyDescent="0.3">
      <c r="A29" s="563"/>
      <c r="B29" s="563"/>
      <c r="C29" s="563"/>
      <c r="D29" s="563"/>
      <c r="E29" s="563"/>
      <c r="F29" s="218"/>
      <c r="G29" s="558"/>
      <c r="H29" s="449"/>
      <c r="I29" s="449"/>
      <c r="J29" s="559"/>
      <c r="L29" s="547"/>
      <c r="M29" s="548"/>
      <c r="N29" s="548"/>
      <c r="O29" s="549"/>
      <c r="P29" s="531"/>
      <c r="Q29" s="532"/>
      <c r="R29" s="532"/>
      <c r="S29" s="533"/>
      <c r="T29" s="531"/>
      <c r="U29" s="532"/>
      <c r="V29" s="532"/>
      <c r="W29" s="532"/>
      <c r="X29" s="533"/>
      <c r="Y29" s="547"/>
      <c r="Z29" s="548"/>
      <c r="AA29" s="548"/>
      <c r="AB29" s="549"/>
      <c r="AC29" s="531"/>
      <c r="AD29" s="532"/>
      <c r="AE29" s="533"/>
      <c r="AF29" s="531"/>
      <c r="AG29" s="532"/>
      <c r="AH29" s="533"/>
      <c r="AI29" s="688"/>
      <c r="AJ29" s="689"/>
      <c r="AK29" s="689"/>
      <c r="AL29" s="689"/>
      <c r="AM29" s="690"/>
    </row>
    <row r="30" spans="1:39" s="287" customFormat="1" ht="11.4" customHeight="1" thickBot="1" x14ac:dyDescent="0.35">
      <c r="A30" s="563"/>
      <c r="B30" s="563"/>
      <c r="C30" s="563"/>
      <c r="D30" s="563"/>
      <c r="E30" s="563"/>
      <c r="F30" s="218"/>
      <c r="G30" s="558"/>
      <c r="H30" s="449"/>
      <c r="I30" s="449"/>
      <c r="J30" s="559"/>
      <c r="L30" s="550"/>
      <c r="M30" s="551"/>
      <c r="N30" s="551"/>
      <c r="O30" s="552"/>
      <c r="P30" s="534"/>
      <c r="Q30" s="535"/>
      <c r="R30" s="535"/>
      <c r="S30" s="536"/>
      <c r="T30" s="534"/>
      <c r="U30" s="535"/>
      <c r="V30" s="535"/>
      <c r="W30" s="535"/>
      <c r="X30" s="536"/>
      <c r="Y30" s="550"/>
      <c r="Z30" s="551"/>
      <c r="AA30" s="551"/>
      <c r="AB30" s="552"/>
      <c r="AC30" s="534"/>
      <c r="AD30" s="535"/>
      <c r="AE30" s="536"/>
      <c r="AF30" s="534"/>
      <c r="AG30" s="535"/>
      <c r="AH30" s="536"/>
      <c r="AI30" s="691"/>
      <c r="AJ30" s="692"/>
      <c r="AK30" s="692"/>
      <c r="AL30" s="692"/>
      <c r="AM30" s="693"/>
    </row>
    <row r="31" spans="1:39" s="287" customFormat="1" ht="3" customHeight="1" x14ac:dyDescent="0.3">
      <c r="A31" s="286"/>
      <c r="B31" s="286"/>
      <c r="C31" s="286"/>
      <c r="D31" s="286"/>
      <c r="E31" s="286"/>
      <c r="F31" s="218"/>
      <c r="G31" s="558"/>
      <c r="H31" s="449"/>
      <c r="I31" s="449"/>
      <c r="J31" s="559"/>
      <c r="L31" s="283"/>
      <c r="M31" s="283"/>
      <c r="N31" s="283"/>
      <c r="O31" s="283"/>
      <c r="P31" s="294"/>
      <c r="Q31" s="294"/>
      <c r="R31" s="294"/>
      <c r="S31" s="294"/>
      <c r="T31" s="283"/>
      <c r="U31" s="283"/>
      <c r="V31" s="283"/>
      <c r="W31" s="283"/>
      <c r="X31" s="283"/>
      <c r="Y31" s="283"/>
      <c r="Z31" s="283"/>
      <c r="AA31" s="283"/>
      <c r="AB31" s="283"/>
      <c r="AC31" s="294"/>
      <c r="AD31" s="283"/>
      <c r="AE31" s="283"/>
      <c r="AF31" s="283"/>
      <c r="AG31" s="283"/>
      <c r="AH31" s="283"/>
      <c r="AI31" s="283"/>
      <c r="AJ31" s="283"/>
      <c r="AK31" s="283"/>
      <c r="AL31" s="283"/>
      <c r="AM31" s="283"/>
    </row>
    <row r="32" spans="1:39" s="287" customFormat="1" ht="11.4" customHeight="1" x14ac:dyDescent="0.3">
      <c r="A32" s="563" t="s">
        <v>752</v>
      </c>
      <c r="B32" s="563"/>
      <c r="C32" s="563"/>
      <c r="D32" s="563"/>
      <c r="E32" s="563"/>
      <c r="F32" s="218"/>
      <c r="G32" s="558"/>
      <c r="H32" s="449"/>
      <c r="I32" s="449"/>
      <c r="J32" s="559"/>
      <c r="L32" s="547"/>
      <c r="M32" s="548"/>
      <c r="N32" s="548"/>
      <c r="O32" s="549"/>
      <c r="P32" s="531"/>
      <c r="Q32" s="532"/>
      <c r="R32" s="532"/>
      <c r="S32" s="533"/>
      <c r="T32" s="531"/>
      <c r="U32" s="532"/>
      <c r="V32" s="532"/>
      <c r="W32" s="532"/>
      <c r="X32" s="533"/>
      <c r="Y32" s="547"/>
      <c r="Z32" s="548"/>
      <c r="AA32" s="548"/>
      <c r="AB32" s="549"/>
      <c r="AC32" s="531"/>
      <c r="AD32" s="532"/>
      <c r="AE32" s="533"/>
      <c r="AF32" s="531"/>
      <c r="AG32" s="532"/>
      <c r="AH32" s="533"/>
      <c r="AI32" s="544"/>
      <c r="AJ32" s="545"/>
      <c r="AK32" s="545"/>
      <c r="AL32" s="545"/>
      <c r="AM32" s="546"/>
    </row>
    <row r="33" spans="1:39" s="287" customFormat="1" ht="11.4" customHeight="1" x14ac:dyDescent="0.3">
      <c r="A33" s="563"/>
      <c r="B33" s="563"/>
      <c r="C33" s="563"/>
      <c r="D33" s="563"/>
      <c r="E33" s="563"/>
      <c r="F33" s="218"/>
      <c r="G33" s="558"/>
      <c r="H33" s="449"/>
      <c r="I33" s="449"/>
      <c r="J33" s="559"/>
      <c r="L33" s="547"/>
      <c r="M33" s="548"/>
      <c r="N33" s="548"/>
      <c r="O33" s="549"/>
      <c r="P33" s="531"/>
      <c r="Q33" s="532"/>
      <c r="R33" s="532"/>
      <c r="S33" s="533"/>
      <c r="T33" s="531"/>
      <c r="U33" s="532"/>
      <c r="V33" s="532"/>
      <c r="W33" s="532"/>
      <c r="X33" s="533"/>
      <c r="Y33" s="547"/>
      <c r="Z33" s="548"/>
      <c r="AA33" s="548"/>
      <c r="AB33" s="549"/>
      <c r="AC33" s="531"/>
      <c r="AD33" s="532"/>
      <c r="AE33" s="533"/>
      <c r="AF33" s="531"/>
      <c r="AG33" s="532"/>
      <c r="AH33" s="533"/>
      <c r="AI33" s="544"/>
      <c r="AJ33" s="545"/>
      <c r="AK33" s="545"/>
      <c r="AL33" s="545"/>
      <c r="AM33" s="546"/>
    </row>
    <row r="34" spans="1:39" s="287" customFormat="1" ht="11.4" customHeight="1" x14ac:dyDescent="0.3">
      <c r="A34" s="563"/>
      <c r="B34" s="563"/>
      <c r="C34" s="563"/>
      <c r="D34" s="563"/>
      <c r="E34" s="563"/>
      <c r="F34" s="218"/>
      <c r="G34" s="558"/>
      <c r="H34" s="449"/>
      <c r="I34" s="449"/>
      <c r="J34" s="559"/>
      <c r="L34" s="547"/>
      <c r="M34" s="548"/>
      <c r="N34" s="548"/>
      <c r="O34" s="549"/>
      <c r="P34" s="531"/>
      <c r="Q34" s="532"/>
      <c r="R34" s="532"/>
      <c r="S34" s="533"/>
      <c r="T34" s="531"/>
      <c r="U34" s="532"/>
      <c r="V34" s="532"/>
      <c r="W34" s="532"/>
      <c r="X34" s="533"/>
      <c r="Y34" s="547"/>
      <c r="Z34" s="548"/>
      <c r="AA34" s="548"/>
      <c r="AB34" s="549"/>
      <c r="AC34" s="531"/>
      <c r="AD34" s="532"/>
      <c r="AE34" s="533"/>
      <c r="AF34" s="531"/>
      <c r="AG34" s="532"/>
      <c r="AH34" s="533"/>
      <c r="AI34" s="544"/>
      <c r="AJ34" s="545"/>
      <c r="AK34" s="545"/>
      <c r="AL34" s="545"/>
      <c r="AM34" s="546"/>
    </row>
    <row r="35" spans="1:39" s="287" customFormat="1" ht="11.4" customHeight="1" x14ac:dyDescent="0.3">
      <c r="A35" s="563"/>
      <c r="B35" s="563"/>
      <c r="C35" s="563"/>
      <c r="D35" s="563"/>
      <c r="E35" s="563"/>
      <c r="F35" s="218"/>
      <c r="G35" s="558"/>
      <c r="H35" s="449"/>
      <c r="I35" s="449"/>
      <c r="J35" s="559"/>
      <c r="L35" s="547"/>
      <c r="M35" s="548"/>
      <c r="N35" s="548"/>
      <c r="O35" s="549"/>
      <c r="P35" s="531"/>
      <c r="Q35" s="532"/>
      <c r="R35" s="532"/>
      <c r="S35" s="533"/>
      <c r="T35" s="531"/>
      <c r="U35" s="532"/>
      <c r="V35" s="532"/>
      <c r="W35" s="532"/>
      <c r="X35" s="533"/>
      <c r="Y35" s="547"/>
      <c r="Z35" s="548"/>
      <c r="AA35" s="548"/>
      <c r="AB35" s="549"/>
      <c r="AC35" s="531"/>
      <c r="AD35" s="532"/>
      <c r="AE35" s="533"/>
      <c r="AF35" s="531"/>
      <c r="AG35" s="532"/>
      <c r="AH35" s="533"/>
      <c r="AI35" s="544"/>
      <c r="AJ35" s="545"/>
      <c r="AK35" s="545"/>
      <c r="AL35" s="545"/>
      <c r="AM35" s="546"/>
    </row>
    <row r="36" spans="1:39" s="287" customFormat="1" ht="11.4" customHeight="1" x14ac:dyDescent="0.3">
      <c r="A36" s="563"/>
      <c r="B36" s="563"/>
      <c r="C36" s="563"/>
      <c r="D36" s="563"/>
      <c r="E36" s="563"/>
      <c r="F36" s="218"/>
      <c r="G36" s="558"/>
      <c r="H36" s="449"/>
      <c r="I36" s="449"/>
      <c r="J36" s="559"/>
      <c r="L36" s="547"/>
      <c r="M36" s="548"/>
      <c r="N36" s="548"/>
      <c r="O36" s="549"/>
      <c r="P36" s="531"/>
      <c r="Q36" s="532"/>
      <c r="R36" s="532"/>
      <c r="S36" s="533"/>
      <c r="T36" s="531"/>
      <c r="U36" s="532"/>
      <c r="V36" s="532"/>
      <c r="W36" s="532"/>
      <c r="X36" s="533"/>
      <c r="Y36" s="547"/>
      <c r="Z36" s="548"/>
      <c r="AA36" s="548"/>
      <c r="AB36" s="549"/>
      <c r="AC36" s="531"/>
      <c r="AD36" s="532"/>
      <c r="AE36" s="533"/>
      <c r="AF36" s="531"/>
      <c r="AG36" s="532"/>
      <c r="AH36" s="533"/>
      <c r="AI36" s="544"/>
      <c r="AJ36" s="545"/>
      <c r="AK36" s="545"/>
      <c r="AL36" s="545"/>
      <c r="AM36" s="546"/>
    </row>
    <row r="37" spans="1:39" s="287" customFormat="1" ht="11.4" customHeight="1" thickBot="1" x14ac:dyDescent="0.35">
      <c r="A37" s="563"/>
      <c r="B37" s="563"/>
      <c r="C37" s="563"/>
      <c r="D37" s="563"/>
      <c r="E37" s="563"/>
      <c r="F37" s="218"/>
      <c r="G37" s="558"/>
      <c r="H37" s="449"/>
      <c r="I37" s="449"/>
      <c r="J37" s="559"/>
      <c r="L37" s="550"/>
      <c r="M37" s="551"/>
      <c r="N37" s="551"/>
      <c r="O37" s="552"/>
      <c r="P37" s="534"/>
      <c r="Q37" s="535"/>
      <c r="R37" s="535"/>
      <c r="S37" s="536"/>
      <c r="T37" s="534"/>
      <c r="U37" s="535"/>
      <c r="V37" s="535"/>
      <c r="W37" s="535"/>
      <c r="X37" s="536"/>
      <c r="Y37" s="550"/>
      <c r="Z37" s="551"/>
      <c r="AA37" s="551"/>
      <c r="AB37" s="552"/>
      <c r="AC37" s="534"/>
      <c r="AD37" s="535"/>
      <c r="AE37" s="536"/>
      <c r="AF37" s="534"/>
      <c r="AG37" s="535"/>
      <c r="AH37" s="536"/>
      <c r="AI37" s="553"/>
      <c r="AJ37" s="554"/>
      <c r="AK37" s="554"/>
      <c r="AL37" s="554"/>
      <c r="AM37" s="555"/>
    </row>
    <row r="38" spans="1:39" s="287" customFormat="1" ht="3" customHeight="1" x14ac:dyDescent="0.3">
      <c r="A38" s="286"/>
      <c r="B38" s="286"/>
      <c r="C38" s="286"/>
      <c r="D38" s="286"/>
      <c r="E38" s="286"/>
      <c r="F38" s="286"/>
      <c r="G38" s="558"/>
      <c r="H38" s="449"/>
      <c r="I38" s="449"/>
      <c r="J38" s="559"/>
      <c r="L38" s="283"/>
      <c r="M38" s="283"/>
      <c r="N38" s="283"/>
      <c r="O38" s="283"/>
      <c r="P38" s="283"/>
      <c r="Q38" s="283"/>
      <c r="R38" s="283"/>
      <c r="S38" s="283"/>
      <c r="T38" s="283"/>
      <c r="U38" s="283"/>
      <c r="V38" s="283"/>
      <c r="W38" s="283"/>
      <c r="X38" s="283"/>
      <c r="Y38" s="283"/>
      <c r="Z38" s="283"/>
      <c r="AA38" s="283"/>
      <c r="AB38" s="283"/>
      <c r="AC38" s="283"/>
      <c r="AD38" s="283"/>
      <c r="AE38" s="283"/>
      <c r="AF38" s="283"/>
      <c r="AG38" s="283"/>
      <c r="AH38" s="283"/>
      <c r="AI38" s="283"/>
      <c r="AJ38" s="283"/>
      <c r="AK38" s="283"/>
      <c r="AL38" s="283"/>
      <c r="AM38" s="283"/>
    </row>
    <row r="39" spans="1:39" s="287" customFormat="1" ht="11.4" customHeight="1" x14ac:dyDescent="0.3">
      <c r="A39" s="563" t="s">
        <v>830</v>
      </c>
      <c r="B39" s="563"/>
      <c r="C39" s="563"/>
      <c r="D39" s="563"/>
      <c r="E39" s="563"/>
      <c r="F39" s="218"/>
      <c r="G39" s="558"/>
      <c r="H39" s="449"/>
      <c r="I39" s="449"/>
      <c r="J39" s="559"/>
      <c r="L39" s="547"/>
      <c r="M39" s="548"/>
      <c r="N39" s="548"/>
      <c r="O39" s="549"/>
      <c r="P39" s="537"/>
      <c r="Q39" s="537"/>
      <c r="R39" s="537"/>
      <c r="S39" s="537"/>
      <c r="T39" s="531"/>
      <c r="U39" s="532"/>
      <c r="V39" s="532"/>
      <c r="W39" s="532"/>
      <c r="X39" s="533"/>
      <c r="Y39" s="547"/>
      <c r="Z39" s="548"/>
      <c r="AA39" s="548"/>
      <c r="AB39" s="549"/>
      <c r="AC39" s="531"/>
      <c r="AD39" s="532"/>
      <c r="AE39" s="533"/>
      <c r="AF39" s="531"/>
      <c r="AG39" s="532"/>
      <c r="AH39" s="533"/>
      <c r="AI39" s="544"/>
      <c r="AJ39" s="545"/>
      <c r="AK39" s="545"/>
      <c r="AL39" s="545"/>
      <c r="AM39" s="546"/>
    </row>
    <row r="40" spans="1:39" s="287" customFormat="1" ht="11.4" customHeight="1" x14ac:dyDescent="0.3">
      <c r="A40" s="563"/>
      <c r="B40" s="563"/>
      <c r="C40" s="563"/>
      <c r="D40" s="563"/>
      <c r="E40" s="563"/>
      <c r="F40" s="218"/>
      <c r="G40" s="558"/>
      <c r="H40" s="449"/>
      <c r="I40" s="449"/>
      <c r="J40" s="559"/>
      <c r="L40" s="547"/>
      <c r="M40" s="548"/>
      <c r="N40" s="548"/>
      <c r="O40" s="549"/>
      <c r="P40" s="537"/>
      <c r="Q40" s="537"/>
      <c r="R40" s="537"/>
      <c r="S40" s="537"/>
      <c r="T40" s="531"/>
      <c r="U40" s="532"/>
      <c r="V40" s="532"/>
      <c r="W40" s="532"/>
      <c r="X40" s="533"/>
      <c r="Y40" s="547"/>
      <c r="Z40" s="548"/>
      <c r="AA40" s="548"/>
      <c r="AB40" s="549"/>
      <c r="AC40" s="531"/>
      <c r="AD40" s="532"/>
      <c r="AE40" s="533"/>
      <c r="AF40" s="531"/>
      <c r="AG40" s="532"/>
      <c r="AH40" s="533"/>
      <c r="AI40" s="544"/>
      <c r="AJ40" s="545"/>
      <c r="AK40" s="545"/>
      <c r="AL40" s="545"/>
      <c r="AM40" s="546"/>
    </row>
    <row r="41" spans="1:39" s="287" customFormat="1" ht="11.4" customHeight="1" x14ac:dyDescent="0.3">
      <c r="A41" s="563"/>
      <c r="B41" s="563"/>
      <c r="C41" s="563"/>
      <c r="D41" s="563"/>
      <c r="E41" s="563"/>
      <c r="F41" s="218"/>
      <c r="G41" s="558"/>
      <c r="H41" s="449"/>
      <c r="I41" s="449"/>
      <c r="J41" s="559"/>
      <c r="L41" s="547"/>
      <c r="M41" s="548"/>
      <c r="N41" s="548"/>
      <c r="O41" s="549"/>
      <c r="P41" s="537"/>
      <c r="Q41" s="537"/>
      <c r="R41" s="537"/>
      <c r="S41" s="537"/>
      <c r="T41" s="531"/>
      <c r="U41" s="532"/>
      <c r="V41" s="532"/>
      <c r="W41" s="532"/>
      <c r="X41" s="533"/>
      <c r="Y41" s="547"/>
      <c r="Z41" s="548"/>
      <c r="AA41" s="548"/>
      <c r="AB41" s="549"/>
      <c r="AC41" s="531"/>
      <c r="AD41" s="532"/>
      <c r="AE41" s="533"/>
      <c r="AF41" s="531"/>
      <c r="AG41" s="532"/>
      <c r="AH41" s="533"/>
      <c r="AI41" s="544"/>
      <c r="AJ41" s="545"/>
      <c r="AK41" s="545"/>
      <c r="AL41" s="545"/>
      <c r="AM41" s="546"/>
    </row>
    <row r="42" spans="1:39" s="287" customFormat="1" ht="11.4" customHeight="1" x14ac:dyDescent="0.3">
      <c r="A42" s="563"/>
      <c r="B42" s="563"/>
      <c r="C42" s="563"/>
      <c r="D42" s="563"/>
      <c r="E42" s="563"/>
      <c r="F42" s="218"/>
      <c r="G42" s="558"/>
      <c r="H42" s="449"/>
      <c r="I42" s="449"/>
      <c r="J42" s="559"/>
      <c r="L42" s="547"/>
      <c r="M42" s="548"/>
      <c r="N42" s="548"/>
      <c r="O42" s="549"/>
      <c r="P42" s="537"/>
      <c r="Q42" s="537"/>
      <c r="R42" s="537"/>
      <c r="S42" s="537"/>
      <c r="T42" s="531"/>
      <c r="U42" s="532"/>
      <c r="V42" s="532"/>
      <c r="W42" s="532"/>
      <c r="X42" s="533"/>
      <c r="Y42" s="547"/>
      <c r="Z42" s="548"/>
      <c r="AA42" s="548"/>
      <c r="AB42" s="549"/>
      <c r="AC42" s="531"/>
      <c r="AD42" s="532"/>
      <c r="AE42" s="533"/>
      <c r="AF42" s="531"/>
      <c r="AG42" s="532"/>
      <c r="AH42" s="533"/>
      <c r="AI42" s="544"/>
      <c r="AJ42" s="545"/>
      <c r="AK42" s="545"/>
      <c r="AL42" s="545"/>
      <c r="AM42" s="546"/>
    </row>
    <row r="43" spans="1:39" s="287" customFormat="1" ht="11.4" customHeight="1" x14ac:dyDescent="0.3">
      <c r="A43" s="563"/>
      <c r="B43" s="563"/>
      <c r="C43" s="563"/>
      <c r="D43" s="563"/>
      <c r="E43" s="563"/>
      <c r="F43" s="218"/>
      <c r="G43" s="558"/>
      <c r="H43" s="449"/>
      <c r="I43" s="449"/>
      <c r="J43" s="559"/>
      <c r="L43" s="547"/>
      <c r="M43" s="548"/>
      <c r="N43" s="548"/>
      <c r="O43" s="549"/>
      <c r="P43" s="537"/>
      <c r="Q43" s="537"/>
      <c r="R43" s="537"/>
      <c r="S43" s="537"/>
      <c r="T43" s="531"/>
      <c r="U43" s="532"/>
      <c r="V43" s="532"/>
      <c r="W43" s="532"/>
      <c r="X43" s="533"/>
      <c r="Y43" s="547"/>
      <c r="Z43" s="548"/>
      <c r="AA43" s="548"/>
      <c r="AB43" s="549"/>
      <c r="AC43" s="531"/>
      <c r="AD43" s="532"/>
      <c r="AE43" s="533"/>
      <c r="AF43" s="531"/>
      <c r="AG43" s="532"/>
      <c r="AH43" s="533"/>
      <c r="AI43" s="544"/>
      <c r="AJ43" s="545"/>
      <c r="AK43" s="545"/>
      <c r="AL43" s="545"/>
      <c r="AM43" s="546"/>
    </row>
    <row r="44" spans="1:39" s="287" customFormat="1" ht="11.4" customHeight="1" thickBot="1" x14ac:dyDescent="0.35">
      <c r="A44" s="563"/>
      <c r="B44" s="563"/>
      <c r="C44" s="563"/>
      <c r="D44" s="563"/>
      <c r="E44" s="563"/>
      <c r="F44" s="218"/>
      <c r="G44" s="560"/>
      <c r="H44" s="561"/>
      <c r="I44" s="561"/>
      <c r="J44" s="562"/>
      <c r="L44" s="550"/>
      <c r="M44" s="551"/>
      <c r="N44" s="551"/>
      <c r="O44" s="552"/>
      <c r="P44" s="538"/>
      <c r="Q44" s="538"/>
      <c r="R44" s="538"/>
      <c r="S44" s="538"/>
      <c r="T44" s="534"/>
      <c r="U44" s="535"/>
      <c r="V44" s="535"/>
      <c r="W44" s="535"/>
      <c r="X44" s="536"/>
      <c r="Y44" s="550"/>
      <c r="Z44" s="551"/>
      <c r="AA44" s="551"/>
      <c r="AB44" s="552"/>
      <c r="AC44" s="534"/>
      <c r="AD44" s="535"/>
      <c r="AE44" s="536"/>
      <c r="AF44" s="534"/>
      <c r="AG44" s="535"/>
      <c r="AH44" s="536"/>
      <c r="AI44" s="553"/>
      <c r="AJ44" s="554"/>
      <c r="AK44" s="554"/>
      <c r="AL44" s="554"/>
      <c r="AM44" s="555"/>
    </row>
    <row r="45" spans="1:39" s="287" customFormat="1" ht="5.0999999999999996" customHeight="1" x14ac:dyDescent="0.3">
      <c r="A45" s="286"/>
      <c r="B45" s="286"/>
      <c r="C45" s="286"/>
      <c r="D45" s="286"/>
      <c r="E45" s="286"/>
      <c r="F45" s="286"/>
      <c r="G45" s="286"/>
      <c r="H45" s="286"/>
      <c r="I45" s="286"/>
      <c r="J45" s="286"/>
      <c r="L45" s="283"/>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row>
    <row r="46" spans="1:39" ht="12.9" customHeight="1" x14ac:dyDescent="0.3">
      <c r="A46" s="324" t="s">
        <v>875</v>
      </c>
      <c r="B46" s="589" t="s">
        <v>876</v>
      </c>
      <c r="C46" s="590"/>
      <c r="D46" s="590"/>
      <c r="E46" s="590"/>
      <c r="F46" s="590"/>
      <c r="G46" s="590"/>
      <c r="H46" s="590"/>
      <c r="I46" s="590"/>
      <c r="J46" s="590"/>
      <c r="K46" s="590"/>
      <c r="L46" s="590"/>
      <c r="M46" s="590"/>
      <c r="N46" s="590"/>
      <c r="O46" s="590"/>
      <c r="P46" s="590"/>
      <c r="Q46" s="590"/>
      <c r="R46" s="590"/>
      <c r="S46" s="590"/>
      <c r="T46" s="590"/>
      <c r="U46" s="590"/>
      <c r="V46" s="590"/>
      <c r="W46" s="590"/>
      <c r="X46" s="590"/>
      <c r="Y46" s="590"/>
      <c r="Z46" s="590"/>
      <c r="AA46" s="590"/>
      <c r="AB46" s="590"/>
      <c r="AC46" s="590"/>
      <c r="AD46" s="590"/>
      <c r="AE46" s="590"/>
      <c r="AF46" s="590"/>
      <c r="AG46" s="590"/>
      <c r="AH46" s="590"/>
      <c r="AI46" s="590"/>
      <c r="AJ46" s="590"/>
      <c r="AK46" s="590"/>
      <c r="AL46" s="590"/>
      <c r="AM46" s="591"/>
    </row>
    <row r="47" spans="1:39" ht="5.0999999999999996" customHeight="1" x14ac:dyDescent="0.3"/>
    <row r="48" spans="1:39" ht="35.25" customHeight="1" x14ac:dyDescent="0.3">
      <c r="A48" s="444" t="s">
        <v>833</v>
      </c>
      <c r="B48" s="444"/>
      <c r="C48" s="444"/>
      <c r="D48" s="444"/>
      <c r="E48" s="592" t="s">
        <v>834</v>
      </c>
      <c r="F48" s="593"/>
      <c r="G48" s="593"/>
      <c r="H48" s="593"/>
      <c r="I48" s="593"/>
      <c r="J48" s="594"/>
      <c r="K48" s="218"/>
      <c r="L48" s="444" t="s">
        <v>832</v>
      </c>
      <c r="M48" s="444"/>
      <c r="N48" s="444"/>
      <c r="O48" s="444" t="s">
        <v>650</v>
      </c>
      <c r="P48" s="444"/>
      <c r="Q48" s="444"/>
      <c r="R48" s="444" t="s">
        <v>835</v>
      </c>
      <c r="S48" s="444"/>
      <c r="T48" s="444"/>
      <c r="U48" s="444" t="s">
        <v>836</v>
      </c>
      <c r="V48" s="444"/>
      <c r="W48" s="444"/>
      <c r="X48" s="444" t="s">
        <v>837</v>
      </c>
      <c r="Y48" s="444"/>
      <c r="Z48" s="444"/>
      <c r="AA48" s="444" t="s">
        <v>839</v>
      </c>
      <c r="AB48" s="444"/>
      <c r="AC48" s="444"/>
      <c r="AD48" s="444" t="s">
        <v>838</v>
      </c>
      <c r="AE48" s="444"/>
      <c r="AF48" s="444"/>
      <c r="AG48" s="444" t="s">
        <v>830</v>
      </c>
      <c r="AH48" s="444"/>
      <c r="AI48" s="444"/>
      <c r="AJ48" s="595" t="s">
        <v>655</v>
      </c>
      <c r="AK48" s="595"/>
      <c r="AL48" s="595"/>
      <c r="AM48" s="595"/>
    </row>
    <row r="49" spans="1:39" x14ac:dyDescent="0.3">
      <c r="A49" s="427"/>
      <c r="B49" s="427"/>
      <c r="C49" s="427"/>
      <c r="D49" s="427"/>
      <c r="E49" s="398"/>
      <c r="F49" s="399"/>
      <c r="G49" s="399"/>
      <c r="H49" s="399"/>
      <c r="I49" s="399"/>
      <c r="J49" s="510"/>
      <c r="K49" s="327"/>
      <c r="L49" s="424"/>
      <c r="M49" s="424"/>
      <c r="N49" s="424"/>
      <c r="O49" s="424"/>
      <c r="P49" s="424"/>
      <c r="Q49" s="424"/>
      <c r="R49" s="596"/>
      <c r="S49" s="597"/>
      <c r="T49" s="597"/>
      <c r="U49" s="424"/>
      <c r="V49" s="424"/>
      <c r="W49" s="424"/>
      <c r="X49" s="596"/>
      <c r="Y49" s="597"/>
      <c r="Z49" s="598"/>
      <c r="AA49" s="424"/>
      <c r="AB49" s="424"/>
      <c r="AC49" s="424"/>
      <c r="AD49" s="425"/>
      <c r="AE49" s="425"/>
      <c r="AF49" s="425"/>
      <c r="AG49" s="425"/>
      <c r="AH49" s="425"/>
      <c r="AI49" s="425"/>
      <c r="AJ49" s="599"/>
      <c r="AK49" s="600"/>
      <c r="AL49" s="600"/>
      <c r="AM49" s="601"/>
    </row>
    <row r="50" spans="1:39" x14ac:dyDescent="0.3">
      <c r="A50" s="418"/>
      <c r="B50" s="418"/>
      <c r="C50" s="418"/>
      <c r="D50" s="418"/>
      <c r="E50" s="398"/>
      <c r="F50" s="399"/>
      <c r="G50" s="399"/>
      <c r="H50" s="399"/>
      <c r="I50" s="399"/>
      <c r="J50" s="510"/>
      <c r="K50" s="327"/>
      <c r="L50" s="402"/>
      <c r="M50" s="402"/>
      <c r="N50" s="402"/>
      <c r="O50" s="402"/>
      <c r="P50" s="402"/>
      <c r="Q50" s="402"/>
      <c r="R50" s="573"/>
      <c r="S50" s="367"/>
      <c r="T50" s="367"/>
      <c r="U50" s="402"/>
      <c r="V50" s="402"/>
      <c r="W50" s="402"/>
      <c r="X50" s="573"/>
      <c r="Y50" s="367"/>
      <c r="Z50" s="401"/>
      <c r="AA50" s="402"/>
      <c r="AB50" s="402"/>
      <c r="AC50" s="402"/>
      <c r="AD50" s="362"/>
      <c r="AE50" s="362"/>
      <c r="AF50" s="362"/>
      <c r="AG50" s="362"/>
      <c r="AH50" s="362"/>
      <c r="AI50" s="362"/>
      <c r="AJ50" s="574"/>
      <c r="AK50" s="575"/>
      <c r="AL50" s="575"/>
      <c r="AM50" s="576"/>
    </row>
    <row r="51" spans="1:39" x14ac:dyDescent="0.3">
      <c r="A51" s="418"/>
      <c r="B51" s="418"/>
      <c r="C51" s="418"/>
      <c r="D51" s="418"/>
      <c r="E51" s="398"/>
      <c r="F51" s="399"/>
      <c r="G51" s="399"/>
      <c r="H51" s="399"/>
      <c r="I51" s="399"/>
      <c r="J51" s="510"/>
      <c r="K51" s="327"/>
      <c r="L51" s="402"/>
      <c r="M51" s="402"/>
      <c r="N51" s="402"/>
      <c r="O51" s="402"/>
      <c r="P51" s="402"/>
      <c r="Q51" s="402"/>
      <c r="R51" s="573"/>
      <c r="S51" s="367"/>
      <c r="T51" s="367"/>
      <c r="U51" s="402"/>
      <c r="V51" s="402"/>
      <c r="W51" s="402"/>
      <c r="X51" s="573"/>
      <c r="Y51" s="367"/>
      <c r="Z51" s="401"/>
      <c r="AA51" s="402"/>
      <c r="AB51" s="402"/>
      <c r="AC51" s="402"/>
      <c r="AD51" s="362"/>
      <c r="AE51" s="362"/>
      <c r="AF51" s="362"/>
      <c r="AG51" s="362"/>
      <c r="AH51" s="362"/>
      <c r="AI51" s="362"/>
      <c r="AJ51" s="574"/>
      <c r="AK51" s="575"/>
      <c r="AL51" s="575"/>
      <c r="AM51" s="576"/>
    </row>
    <row r="52" spans="1:39" x14ac:dyDescent="0.3">
      <c r="A52" s="418"/>
      <c r="B52" s="418"/>
      <c r="C52" s="418"/>
      <c r="D52" s="418"/>
      <c r="E52" s="398"/>
      <c r="F52" s="399"/>
      <c r="G52" s="399"/>
      <c r="H52" s="399"/>
      <c r="I52" s="399"/>
      <c r="J52" s="510"/>
      <c r="K52" s="327"/>
      <c r="L52" s="402"/>
      <c r="M52" s="402"/>
      <c r="N52" s="402"/>
      <c r="O52" s="402"/>
      <c r="P52" s="402"/>
      <c r="Q52" s="402"/>
      <c r="R52" s="573"/>
      <c r="S52" s="367"/>
      <c r="T52" s="367"/>
      <c r="U52" s="402"/>
      <c r="V52" s="402"/>
      <c r="W52" s="402"/>
      <c r="X52" s="573"/>
      <c r="Y52" s="367"/>
      <c r="Z52" s="401"/>
      <c r="AA52" s="402"/>
      <c r="AB52" s="402"/>
      <c r="AC52" s="402"/>
      <c r="AD52" s="362"/>
      <c r="AE52" s="362"/>
      <c r="AF52" s="362"/>
      <c r="AG52" s="362"/>
      <c r="AH52" s="362"/>
      <c r="AI52" s="362"/>
      <c r="AJ52" s="574"/>
      <c r="AK52" s="575"/>
      <c r="AL52" s="575"/>
      <c r="AM52" s="576"/>
    </row>
    <row r="53" spans="1:39" x14ac:dyDescent="0.3">
      <c r="A53" s="418"/>
      <c r="B53" s="418"/>
      <c r="C53" s="418"/>
      <c r="D53" s="418"/>
      <c r="E53" s="398"/>
      <c r="F53" s="399"/>
      <c r="G53" s="399"/>
      <c r="H53" s="399"/>
      <c r="I53" s="399"/>
      <c r="J53" s="510"/>
      <c r="K53" s="327"/>
      <c r="L53" s="402"/>
      <c r="M53" s="402"/>
      <c r="N53" s="402"/>
      <c r="O53" s="402"/>
      <c r="P53" s="402"/>
      <c r="Q53" s="402"/>
      <c r="R53" s="573"/>
      <c r="S53" s="367"/>
      <c r="T53" s="367"/>
      <c r="U53" s="402"/>
      <c r="V53" s="402"/>
      <c r="W53" s="402"/>
      <c r="X53" s="573"/>
      <c r="Y53" s="367"/>
      <c r="Z53" s="401"/>
      <c r="AA53" s="402"/>
      <c r="AB53" s="402"/>
      <c r="AC53" s="402"/>
      <c r="AD53" s="362"/>
      <c r="AE53" s="362"/>
      <c r="AF53" s="362"/>
      <c r="AG53" s="362"/>
      <c r="AH53" s="362"/>
      <c r="AI53" s="362"/>
      <c r="AJ53" s="574"/>
      <c r="AK53" s="575"/>
      <c r="AL53" s="575"/>
      <c r="AM53" s="576"/>
    </row>
    <row r="54" spans="1:39" x14ac:dyDescent="0.3">
      <c r="A54" s="418"/>
      <c r="B54" s="418"/>
      <c r="C54" s="418"/>
      <c r="D54" s="418"/>
      <c r="E54" s="398"/>
      <c r="F54" s="399"/>
      <c r="G54" s="399"/>
      <c r="H54" s="399"/>
      <c r="I54" s="399"/>
      <c r="J54" s="510"/>
      <c r="K54" s="327"/>
      <c r="L54" s="402"/>
      <c r="M54" s="402"/>
      <c r="N54" s="402"/>
      <c r="O54" s="402"/>
      <c r="P54" s="402"/>
      <c r="Q54" s="402"/>
      <c r="R54" s="573"/>
      <c r="S54" s="367"/>
      <c r="T54" s="367"/>
      <c r="U54" s="402"/>
      <c r="V54" s="402"/>
      <c r="W54" s="402"/>
      <c r="X54" s="573"/>
      <c r="Y54" s="367"/>
      <c r="Z54" s="401"/>
      <c r="AA54" s="402"/>
      <c r="AB54" s="402"/>
      <c r="AC54" s="402"/>
      <c r="AD54" s="362"/>
      <c r="AE54" s="362"/>
      <c r="AF54" s="362"/>
      <c r="AG54" s="362"/>
      <c r="AH54" s="362"/>
      <c r="AI54" s="362"/>
      <c r="AJ54" s="574"/>
      <c r="AK54" s="575"/>
      <c r="AL54" s="575"/>
      <c r="AM54" s="576"/>
    </row>
    <row r="55" spans="1:39" x14ac:dyDescent="0.3">
      <c r="A55" s="418"/>
      <c r="B55" s="418"/>
      <c r="C55" s="418"/>
      <c r="D55" s="418"/>
      <c r="E55" s="398"/>
      <c r="F55" s="399"/>
      <c r="G55" s="399"/>
      <c r="H55" s="399"/>
      <c r="I55" s="399"/>
      <c r="J55" s="510"/>
      <c r="K55" s="327"/>
      <c r="L55" s="402"/>
      <c r="M55" s="402"/>
      <c r="N55" s="402"/>
      <c r="O55" s="402"/>
      <c r="P55" s="402"/>
      <c r="Q55" s="402"/>
      <c r="R55" s="573"/>
      <c r="S55" s="367"/>
      <c r="T55" s="367"/>
      <c r="U55" s="402"/>
      <c r="V55" s="402"/>
      <c r="W55" s="402"/>
      <c r="X55" s="573"/>
      <c r="Y55" s="367"/>
      <c r="Z55" s="401"/>
      <c r="AA55" s="402"/>
      <c r="AB55" s="402"/>
      <c r="AC55" s="402"/>
      <c r="AD55" s="362"/>
      <c r="AE55" s="362"/>
      <c r="AF55" s="362"/>
      <c r="AG55" s="362"/>
      <c r="AH55" s="362"/>
      <c r="AI55" s="362"/>
      <c r="AJ55" s="574"/>
      <c r="AK55" s="575"/>
      <c r="AL55" s="575"/>
      <c r="AM55" s="576"/>
    </row>
    <row r="56" spans="1:39" x14ac:dyDescent="0.3">
      <c r="A56" s="418"/>
      <c r="B56" s="418"/>
      <c r="C56" s="418"/>
      <c r="D56" s="418"/>
      <c r="E56" s="398"/>
      <c r="F56" s="399"/>
      <c r="G56" s="399"/>
      <c r="H56" s="399"/>
      <c r="I56" s="399"/>
      <c r="J56" s="510"/>
      <c r="K56" s="131"/>
      <c r="L56" s="402"/>
      <c r="M56" s="402"/>
      <c r="N56" s="402"/>
      <c r="O56" s="402"/>
      <c r="P56" s="402"/>
      <c r="Q56" s="402"/>
      <c r="R56" s="573"/>
      <c r="S56" s="367"/>
      <c r="T56" s="367"/>
      <c r="U56" s="402"/>
      <c r="V56" s="402"/>
      <c r="W56" s="402"/>
      <c r="X56" s="573"/>
      <c r="Y56" s="367"/>
      <c r="Z56" s="401"/>
      <c r="AA56" s="402"/>
      <c r="AB56" s="402"/>
      <c r="AC56" s="402"/>
      <c r="AD56" s="362"/>
      <c r="AE56" s="362"/>
      <c r="AF56" s="362"/>
      <c r="AG56" s="362"/>
      <c r="AH56" s="362"/>
      <c r="AI56" s="362"/>
      <c r="AJ56" s="574"/>
      <c r="AK56" s="575"/>
      <c r="AL56" s="575"/>
      <c r="AM56" s="576"/>
    </row>
    <row r="57" spans="1:39" x14ac:dyDescent="0.3">
      <c r="A57" s="418"/>
      <c r="B57" s="418"/>
      <c r="C57" s="418"/>
      <c r="D57" s="418"/>
      <c r="E57" s="398"/>
      <c r="F57" s="399"/>
      <c r="G57" s="399"/>
      <c r="H57" s="399"/>
      <c r="I57" s="399"/>
      <c r="J57" s="510"/>
      <c r="K57" s="131"/>
      <c r="L57" s="402"/>
      <c r="M57" s="402"/>
      <c r="N57" s="402"/>
      <c r="O57" s="402"/>
      <c r="P57" s="402"/>
      <c r="Q57" s="402"/>
      <c r="R57" s="573"/>
      <c r="S57" s="367"/>
      <c r="T57" s="367"/>
      <c r="U57" s="402"/>
      <c r="V57" s="402"/>
      <c r="W57" s="402"/>
      <c r="X57" s="573"/>
      <c r="Y57" s="367"/>
      <c r="Z57" s="401"/>
      <c r="AA57" s="402"/>
      <c r="AB57" s="402"/>
      <c r="AC57" s="402"/>
      <c r="AD57" s="362"/>
      <c r="AE57" s="362"/>
      <c r="AF57" s="362"/>
      <c r="AG57" s="362"/>
      <c r="AH57" s="362"/>
      <c r="AI57" s="362"/>
      <c r="AJ57" s="574"/>
      <c r="AK57" s="575"/>
      <c r="AL57" s="575"/>
      <c r="AM57" s="576"/>
    </row>
    <row r="58" spans="1:39" x14ac:dyDescent="0.3">
      <c r="A58" s="418"/>
      <c r="B58" s="418"/>
      <c r="C58" s="418"/>
      <c r="D58" s="418"/>
      <c r="E58" s="398"/>
      <c r="F58" s="399"/>
      <c r="G58" s="399"/>
      <c r="H58" s="399"/>
      <c r="I58" s="399"/>
      <c r="J58" s="510"/>
      <c r="K58" s="131"/>
      <c r="L58" s="402"/>
      <c r="M58" s="402"/>
      <c r="N58" s="402"/>
      <c r="O58" s="402"/>
      <c r="P58" s="402"/>
      <c r="Q58" s="402"/>
      <c r="R58" s="573"/>
      <c r="S58" s="367"/>
      <c r="T58" s="367"/>
      <c r="U58" s="402"/>
      <c r="V58" s="402"/>
      <c r="W58" s="402"/>
      <c r="X58" s="573"/>
      <c r="Y58" s="367"/>
      <c r="Z58" s="401"/>
      <c r="AA58" s="402"/>
      <c r="AB58" s="402"/>
      <c r="AC58" s="402"/>
      <c r="AD58" s="362"/>
      <c r="AE58" s="362"/>
      <c r="AF58" s="362"/>
      <c r="AG58" s="362"/>
      <c r="AH58" s="362"/>
      <c r="AI58" s="362"/>
      <c r="AJ58" s="574"/>
      <c r="AK58" s="575"/>
      <c r="AL58" s="575"/>
      <c r="AM58" s="576"/>
    </row>
    <row r="59" spans="1:39" x14ac:dyDescent="0.3">
      <c r="A59" s="418"/>
      <c r="B59" s="418"/>
      <c r="C59" s="418"/>
      <c r="D59" s="418"/>
      <c r="E59" s="398"/>
      <c r="F59" s="399"/>
      <c r="G59" s="399"/>
      <c r="H59" s="399"/>
      <c r="I59" s="399"/>
      <c r="J59" s="510"/>
      <c r="K59" s="131"/>
      <c r="L59" s="402"/>
      <c r="M59" s="402"/>
      <c r="N59" s="402"/>
      <c r="O59" s="402"/>
      <c r="P59" s="402"/>
      <c r="Q59" s="402"/>
      <c r="R59" s="573"/>
      <c r="S59" s="367"/>
      <c r="T59" s="367"/>
      <c r="U59" s="402"/>
      <c r="V59" s="402"/>
      <c r="W59" s="402"/>
      <c r="X59" s="573"/>
      <c r="Y59" s="367"/>
      <c r="Z59" s="401"/>
      <c r="AA59" s="402"/>
      <c r="AB59" s="402"/>
      <c r="AC59" s="402"/>
      <c r="AD59" s="362"/>
      <c r="AE59" s="362"/>
      <c r="AF59" s="362"/>
      <c r="AG59" s="362"/>
      <c r="AH59" s="362"/>
      <c r="AI59" s="362"/>
      <c r="AJ59" s="574"/>
      <c r="AK59" s="575"/>
      <c r="AL59" s="575"/>
      <c r="AM59" s="576"/>
    </row>
    <row r="60" spans="1:39" x14ac:dyDescent="0.3">
      <c r="A60" s="418"/>
      <c r="B60" s="418"/>
      <c r="C60" s="418"/>
      <c r="D60" s="418"/>
      <c r="E60" s="398"/>
      <c r="F60" s="399"/>
      <c r="G60" s="399"/>
      <c r="H60" s="399"/>
      <c r="I60" s="399"/>
      <c r="J60" s="510"/>
      <c r="K60" s="131"/>
      <c r="L60" s="402"/>
      <c r="M60" s="402"/>
      <c r="N60" s="402"/>
      <c r="O60" s="402"/>
      <c r="P60" s="402"/>
      <c r="Q60" s="402"/>
      <c r="R60" s="573"/>
      <c r="S60" s="367"/>
      <c r="T60" s="367"/>
      <c r="U60" s="402"/>
      <c r="V60" s="402"/>
      <c r="W60" s="402"/>
      <c r="X60" s="573"/>
      <c r="Y60" s="367"/>
      <c r="Z60" s="401"/>
      <c r="AA60" s="402"/>
      <c r="AB60" s="402"/>
      <c r="AC60" s="402"/>
      <c r="AD60" s="362"/>
      <c r="AE60" s="362"/>
      <c r="AF60" s="362"/>
      <c r="AG60" s="362"/>
      <c r="AH60" s="362"/>
      <c r="AI60" s="362"/>
      <c r="AJ60" s="574"/>
      <c r="AK60" s="575"/>
      <c r="AL60" s="575"/>
      <c r="AM60" s="576"/>
    </row>
    <row r="61" spans="1:39" ht="15" thickBot="1" x14ac:dyDescent="0.35">
      <c r="A61" s="577"/>
      <c r="B61" s="577"/>
      <c r="C61" s="577"/>
      <c r="D61" s="577"/>
      <c r="E61" s="578"/>
      <c r="F61" s="579"/>
      <c r="G61" s="579"/>
      <c r="H61" s="579"/>
      <c r="I61" s="579"/>
      <c r="J61" s="580"/>
      <c r="K61" s="131"/>
      <c r="L61" s="581"/>
      <c r="M61" s="581"/>
      <c r="N61" s="581"/>
      <c r="O61" s="581"/>
      <c r="P61" s="581"/>
      <c r="Q61" s="581"/>
      <c r="R61" s="582"/>
      <c r="S61" s="583"/>
      <c r="T61" s="583"/>
      <c r="U61" s="581"/>
      <c r="V61" s="581"/>
      <c r="W61" s="581"/>
      <c r="X61" s="582"/>
      <c r="Y61" s="583"/>
      <c r="Z61" s="584"/>
      <c r="AA61" s="581"/>
      <c r="AB61" s="581"/>
      <c r="AC61" s="581"/>
      <c r="AD61" s="585"/>
      <c r="AE61" s="585"/>
      <c r="AF61" s="585"/>
      <c r="AG61" s="585"/>
      <c r="AH61" s="585"/>
      <c r="AI61" s="585"/>
      <c r="AJ61" s="586"/>
      <c r="AK61" s="587"/>
      <c r="AL61" s="587"/>
      <c r="AM61" s="588"/>
    </row>
  </sheetData>
  <dataConsolidate/>
  <mergeCells count="364">
    <mergeCell ref="B12:AM12"/>
    <mergeCell ref="U48:W48"/>
    <mergeCell ref="X48:Z48"/>
    <mergeCell ref="AG48:AI48"/>
    <mergeCell ref="AJ48:AM48"/>
    <mergeCell ref="A18:E23"/>
    <mergeCell ref="G18:J44"/>
    <mergeCell ref="A1:AM1"/>
    <mergeCell ref="A3:D9"/>
    <mergeCell ref="F3:H3"/>
    <mergeCell ref="I3:O3"/>
    <mergeCell ref="Q3:U3"/>
    <mergeCell ref="V3:AA3"/>
    <mergeCell ref="AE3:AH3"/>
    <mergeCell ref="AI3:AM3"/>
    <mergeCell ref="F5:J5"/>
    <mergeCell ref="Q5:U5"/>
    <mergeCell ref="F9:L9"/>
    <mergeCell ref="M9:O9"/>
    <mergeCell ref="Q9:Y9"/>
    <mergeCell ref="Z9:AC9"/>
    <mergeCell ref="AE9:AJ9"/>
    <mergeCell ref="AK9:AM9"/>
    <mergeCell ref="V5:AA5"/>
    <mergeCell ref="AB5:AC5"/>
    <mergeCell ref="AE5:AH5"/>
    <mergeCell ref="AI5:AM5"/>
    <mergeCell ref="F7:L7"/>
    <mergeCell ref="M7:O7"/>
    <mergeCell ref="Q7:Y7"/>
    <mergeCell ref="Z7:AC7"/>
    <mergeCell ref="AE7:AH7"/>
    <mergeCell ref="AI7:AM7"/>
    <mergeCell ref="AA61:AC61"/>
    <mergeCell ref="AD61:AF61"/>
    <mergeCell ref="R61:T61"/>
    <mergeCell ref="U61:W61"/>
    <mergeCell ref="AA59:AC59"/>
    <mergeCell ref="AD59:AF59"/>
    <mergeCell ref="AA60:AC60"/>
    <mergeCell ref="AD60:AF60"/>
    <mergeCell ref="A60:D60"/>
    <mergeCell ref="E60:J60"/>
    <mergeCell ref="AJ57:AM57"/>
    <mergeCell ref="A58:D58"/>
    <mergeCell ref="AA55:AC55"/>
    <mergeCell ref="AD55:AF55"/>
    <mergeCell ref="AA56:AC56"/>
    <mergeCell ref="X56:Z56"/>
    <mergeCell ref="AG56:AI56"/>
    <mergeCell ref="AJ56:AM56"/>
    <mergeCell ref="A57:D57"/>
    <mergeCell ref="E57:J57"/>
    <mergeCell ref="L57:N57"/>
    <mergeCell ref="O57:Q57"/>
    <mergeCell ref="R57:T57"/>
    <mergeCell ref="U57:W57"/>
    <mergeCell ref="AG57:AI57"/>
    <mergeCell ref="A56:D56"/>
    <mergeCell ref="E56:J56"/>
    <mergeCell ref="L56:N56"/>
    <mergeCell ref="O56:Q56"/>
    <mergeCell ref="R56:T56"/>
    <mergeCell ref="AG55:AI55"/>
    <mergeCell ref="AJ55:AM55"/>
    <mergeCell ref="A16:J16"/>
    <mergeCell ref="L16:O16"/>
    <mergeCell ref="P16:S16"/>
    <mergeCell ref="T16:X16"/>
    <mergeCell ref="Y16:AB16"/>
    <mergeCell ref="AC16:AE16"/>
    <mergeCell ref="AA57:AC57"/>
    <mergeCell ref="AD57:AF57"/>
    <mergeCell ref="AA58:AC58"/>
    <mergeCell ref="AD58:AF58"/>
    <mergeCell ref="AA53:AC53"/>
    <mergeCell ref="AD53:AF53"/>
    <mergeCell ref="AA54:AC54"/>
    <mergeCell ref="AD54:AF54"/>
    <mergeCell ref="R53:T53"/>
    <mergeCell ref="U53:W53"/>
    <mergeCell ref="AA51:AC51"/>
    <mergeCell ref="AD51:AF51"/>
    <mergeCell ref="AA52:AC52"/>
    <mergeCell ref="AD52:AF52"/>
    <mergeCell ref="R51:T51"/>
    <mergeCell ref="U51:W51"/>
    <mergeCell ref="X51:Z51"/>
    <mergeCell ref="AD48:AF48"/>
    <mergeCell ref="AI18:AM18"/>
    <mergeCell ref="L19:O19"/>
    <mergeCell ref="P19:S19"/>
    <mergeCell ref="T19:X19"/>
    <mergeCell ref="Y19:AB19"/>
    <mergeCell ref="AC19:AE19"/>
    <mergeCell ref="AF19:AH19"/>
    <mergeCell ref="AI19:AM19"/>
    <mergeCell ref="AF16:AH16"/>
    <mergeCell ref="AI16:AM16"/>
    <mergeCell ref="L18:O18"/>
    <mergeCell ref="P18:S18"/>
    <mergeCell ref="T18:X18"/>
    <mergeCell ref="Y18:AB18"/>
    <mergeCell ref="AC18:AE18"/>
    <mergeCell ref="AF18:AH18"/>
    <mergeCell ref="AI20:AM20"/>
    <mergeCell ref="L21:O21"/>
    <mergeCell ref="P21:S21"/>
    <mergeCell ref="T21:X21"/>
    <mergeCell ref="Y21:AB21"/>
    <mergeCell ref="AC21:AE21"/>
    <mergeCell ref="AF21:AH21"/>
    <mergeCell ref="AI21:AM21"/>
    <mergeCell ref="L20:O20"/>
    <mergeCell ref="P20:S20"/>
    <mergeCell ref="T20:X20"/>
    <mergeCell ref="Y20:AB20"/>
    <mergeCell ref="AC20:AE20"/>
    <mergeCell ref="AF20:AH20"/>
    <mergeCell ref="AI22:AM22"/>
    <mergeCell ref="L23:O23"/>
    <mergeCell ref="P23:S23"/>
    <mergeCell ref="T23:X23"/>
    <mergeCell ref="Y23:AB23"/>
    <mergeCell ref="AC23:AE23"/>
    <mergeCell ref="AF23:AH23"/>
    <mergeCell ref="AI23:AM23"/>
    <mergeCell ref="L22:O22"/>
    <mergeCell ref="P22:S22"/>
    <mergeCell ref="T22:X22"/>
    <mergeCell ref="Y22:AB22"/>
    <mergeCell ref="AC22:AE22"/>
    <mergeCell ref="AF22:AH22"/>
    <mergeCell ref="A25:E30"/>
    <mergeCell ref="L25:O25"/>
    <mergeCell ref="P25:S25"/>
    <mergeCell ref="T25:X25"/>
    <mergeCell ref="Y25:AB25"/>
    <mergeCell ref="AC25:AE25"/>
    <mergeCell ref="L27:O27"/>
    <mergeCell ref="P27:S27"/>
    <mergeCell ref="T27:X27"/>
    <mergeCell ref="Y27:AB27"/>
    <mergeCell ref="AC27:AE27"/>
    <mergeCell ref="AF25:AH25"/>
    <mergeCell ref="AI25:AM25"/>
    <mergeCell ref="L26:O26"/>
    <mergeCell ref="P26:S26"/>
    <mergeCell ref="T26:X26"/>
    <mergeCell ref="Y26:AB26"/>
    <mergeCell ref="AC26:AE26"/>
    <mergeCell ref="AF26:AH26"/>
    <mergeCell ref="AI26:AM26"/>
    <mergeCell ref="AF27:AH27"/>
    <mergeCell ref="AI27:AM27"/>
    <mergeCell ref="L28:O28"/>
    <mergeCell ref="P28:S28"/>
    <mergeCell ref="T28:X28"/>
    <mergeCell ref="Y28:AB28"/>
    <mergeCell ref="AC28:AE28"/>
    <mergeCell ref="AF28:AH28"/>
    <mergeCell ref="AI28:AM28"/>
    <mergeCell ref="AI29:AM29"/>
    <mergeCell ref="L30:O30"/>
    <mergeCell ref="P30:S30"/>
    <mergeCell ref="T30:X30"/>
    <mergeCell ref="Y30:AB30"/>
    <mergeCell ref="AC30:AE30"/>
    <mergeCell ref="AF30:AH30"/>
    <mergeCell ref="AI30:AM30"/>
    <mergeCell ref="L29:O29"/>
    <mergeCell ref="P29:S29"/>
    <mergeCell ref="T29:X29"/>
    <mergeCell ref="Y29:AB29"/>
    <mergeCell ref="AC29:AE29"/>
    <mergeCell ref="AF29:AH29"/>
    <mergeCell ref="A32:E37"/>
    <mergeCell ref="L32:O32"/>
    <mergeCell ref="P32:S32"/>
    <mergeCell ref="T32:X32"/>
    <mergeCell ref="Y32:AB32"/>
    <mergeCell ref="AC32:AE32"/>
    <mergeCell ref="L34:O34"/>
    <mergeCell ref="P34:S34"/>
    <mergeCell ref="T34:X34"/>
    <mergeCell ref="Y34:AB34"/>
    <mergeCell ref="AC34:AE34"/>
    <mergeCell ref="AF32:AH32"/>
    <mergeCell ref="AI32:AM32"/>
    <mergeCell ref="L33:O33"/>
    <mergeCell ref="P33:S33"/>
    <mergeCell ref="T33:X33"/>
    <mergeCell ref="Y33:AB33"/>
    <mergeCell ref="AC33:AE33"/>
    <mergeCell ref="AF33:AH33"/>
    <mergeCell ref="AI33:AM33"/>
    <mergeCell ref="AF34:AH34"/>
    <mergeCell ref="AI34:AM34"/>
    <mergeCell ref="L35:O35"/>
    <mergeCell ref="P35:S35"/>
    <mergeCell ref="T35:X35"/>
    <mergeCell ref="Y35:AB35"/>
    <mergeCell ref="AC35:AE35"/>
    <mergeCell ref="AF35:AH35"/>
    <mergeCell ref="AI35:AM35"/>
    <mergeCell ref="AI36:AM36"/>
    <mergeCell ref="L37:O37"/>
    <mergeCell ref="P37:S37"/>
    <mergeCell ref="T37:X37"/>
    <mergeCell ref="Y37:AB37"/>
    <mergeCell ref="AC37:AE37"/>
    <mergeCell ref="AF37:AH37"/>
    <mergeCell ref="AI37:AM37"/>
    <mergeCell ref="L36:O36"/>
    <mergeCell ref="P36:S36"/>
    <mergeCell ref="T36:X36"/>
    <mergeCell ref="Y36:AB36"/>
    <mergeCell ref="AC36:AE36"/>
    <mergeCell ref="AF36:AH36"/>
    <mergeCell ref="AF39:AH39"/>
    <mergeCell ref="AI39:AM39"/>
    <mergeCell ref="L40:O40"/>
    <mergeCell ref="P40:S40"/>
    <mergeCell ref="T40:X40"/>
    <mergeCell ref="Y40:AB40"/>
    <mergeCell ref="AC40:AE40"/>
    <mergeCell ref="AF40:AH40"/>
    <mergeCell ref="AI40:AM40"/>
    <mergeCell ref="L39:O39"/>
    <mergeCell ref="P39:S39"/>
    <mergeCell ref="T39:X39"/>
    <mergeCell ref="Y39:AB39"/>
    <mergeCell ref="AC39:AE39"/>
    <mergeCell ref="AC41:AE41"/>
    <mergeCell ref="AF41:AH41"/>
    <mergeCell ref="AI41:AM41"/>
    <mergeCell ref="L42:O42"/>
    <mergeCell ref="P42:S42"/>
    <mergeCell ref="T42:X42"/>
    <mergeCell ref="Y42:AB42"/>
    <mergeCell ref="AC42:AE42"/>
    <mergeCell ref="AF42:AH42"/>
    <mergeCell ref="AI42:AM42"/>
    <mergeCell ref="L41:O41"/>
    <mergeCell ref="P41:S41"/>
    <mergeCell ref="T41:X41"/>
    <mergeCell ref="Y41:AB41"/>
    <mergeCell ref="B46:AM46"/>
    <mergeCell ref="X50:Z50"/>
    <mergeCell ref="AI43:AM43"/>
    <mergeCell ref="L44:O44"/>
    <mergeCell ref="P44:S44"/>
    <mergeCell ref="T44:X44"/>
    <mergeCell ref="Y44:AB44"/>
    <mergeCell ref="AC44:AE44"/>
    <mergeCell ref="AF44:AH44"/>
    <mergeCell ref="AI44:AM44"/>
    <mergeCell ref="L43:O43"/>
    <mergeCell ref="P43:S43"/>
    <mergeCell ref="T43:X43"/>
    <mergeCell ref="Y43:AB43"/>
    <mergeCell ref="AC43:AE43"/>
    <mergeCell ref="AF43:AH43"/>
    <mergeCell ref="A39:E44"/>
    <mergeCell ref="AA49:AC49"/>
    <mergeCell ref="AD49:AF49"/>
    <mergeCell ref="AA50:AC50"/>
    <mergeCell ref="AD50:AF50"/>
    <mergeCell ref="A49:D49"/>
    <mergeCell ref="E49:J49"/>
    <mergeCell ref="AA48:AC48"/>
    <mergeCell ref="A48:D48"/>
    <mergeCell ref="E48:J48"/>
    <mergeCell ref="L48:N48"/>
    <mergeCell ref="O48:Q48"/>
    <mergeCell ref="R48:T48"/>
    <mergeCell ref="X61:Z61"/>
    <mergeCell ref="A61:D61"/>
    <mergeCell ref="E61:J61"/>
    <mergeCell ref="L61:N61"/>
    <mergeCell ref="O61:Q61"/>
    <mergeCell ref="X60:Z60"/>
    <mergeCell ref="X59:Z59"/>
    <mergeCell ref="X58:Z58"/>
    <mergeCell ref="X57:Z57"/>
    <mergeCell ref="L55:N55"/>
    <mergeCell ref="O55:Q55"/>
    <mergeCell ref="X55:Z55"/>
    <mergeCell ref="A55:D55"/>
    <mergeCell ref="E55:J55"/>
    <mergeCell ref="R55:T55"/>
    <mergeCell ref="U55:W55"/>
    <mergeCell ref="X54:Z54"/>
    <mergeCell ref="X53:Z53"/>
    <mergeCell ref="A53:D53"/>
    <mergeCell ref="U52:W52"/>
    <mergeCell ref="AG52:AI52"/>
    <mergeCell ref="AJ52:AM52"/>
    <mergeCell ref="X52:Z52"/>
    <mergeCell ref="AJ49:AM49"/>
    <mergeCell ref="A50:D50"/>
    <mergeCell ref="E50:J50"/>
    <mergeCell ref="L50:N50"/>
    <mergeCell ref="O50:Q50"/>
    <mergeCell ref="R50:T50"/>
    <mergeCell ref="U50:W50"/>
    <mergeCell ref="AG50:AI50"/>
    <mergeCell ref="AJ50:AM50"/>
    <mergeCell ref="L49:N49"/>
    <mergeCell ref="O49:Q49"/>
    <mergeCell ref="R49:T49"/>
    <mergeCell ref="U49:W49"/>
    <mergeCell ref="X49:Z49"/>
    <mergeCell ref="AG49:AI49"/>
    <mergeCell ref="AG51:AI51"/>
    <mergeCell ref="AJ51:AM51"/>
    <mergeCell ref="O58:Q58"/>
    <mergeCell ref="R58:T58"/>
    <mergeCell ref="A51:D51"/>
    <mergeCell ref="E51:J51"/>
    <mergeCell ref="L51:N51"/>
    <mergeCell ref="O51:Q51"/>
    <mergeCell ref="AG53:AI53"/>
    <mergeCell ref="AJ53:AM53"/>
    <mergeCell ref="A54:D54"/>
    <mergeCell ref="E54:J54"/>
    <mergeCell ref="L54:N54"/>
    <mergeCell ref="O54:Q54"/>
    <mergeCell ref="R54:T54"/>
    <mergeCell ref="U54:W54"/>
    <mergeCell ref="AG54:AI54"/>
    <mergeCell ref="AJ54:AM54"/>
    <mergeCell ref="E53:J53"/>
    <mergeCell ref="L53:N53"/>
    <mergeCell ref="O53:Q53"/>
    <mergeCell ref="A52:D52"/>
    <mergeCell ref="E52:J52"/>
    <mergeCell ref="L52:N52"/>
    <mergeCell ref="O52:Q52"/>
    <mergeCell ref="R52:T52"/>
    <mergeCell ref="U58:W58"/>
    <mergeCell ref="AG58:AI58"/>
    <mergeCell ref="U56:W56"/>
    <mergeCell ref="AD56:AF56"/>
    <mergeCell ref="AG61:AI61"/>
    <mergeCell ref="AJ61:AM61"/>
    <mergeCell ref="B14:AM14"/>
    <mergeCell ref="L60:N60"/>
    <mergeCell ref="O60:Q60"/>
    <mergeCell ref="R60:T60"/>
    <mergeCell ref="U60:W60"/>
    <mergeCell ref="AG60:AI60"/>
    <mergeCell ref="AJ60:AM60"/>
    <mergeCell ref="AJ58:AM58"/>
    <mergeCell ref="A59:D59"/>
    <mergeCell ref="E59:J59"/>
    <mergeCell ref="L59:N59"/>
    <mergeCell ref="O59:Q59"/>
    <mergeCell ref="R59:T59"/>
    <mergeCell ref="U59:W59"/>
    <mergeCell ref="AG59:AI59"/>
    <mergeCell ref="AJ59:AM59"/>
    <mergeCell ref="E58:J58"/>
    <mergeCell ref="L58:N58"/>
  </mergeCells>
  <printOptions horizontalCentered="1"/>
  <pageMargins left="0.15748031496062992" right="0.15748031496062992" top="0.39370078740157483" bottom="0.27559055118110237" header="0.31496062992125984" footer="0.15748031496062992"/>
  <pageSetup paperSize="9" scale="95" fitToHeight="0" orientation="portrait" r:id="rId1"/>
  <legacyDrawing r:id="rId2"/>
  <extLst>
    <ext xmlns:x14="http://schemas.microsoft.com/office/spreadsheetml/2009/9/main" uri="{CCE6A557-97BC-4b89-ADB6-D9C93CAAB3DF}">
      <x14:dataValidations xmlns:xm="http://schemas.microsoft.com/office/excel/2006/main" count="13">
        <x14:dataValidation type="list" allowBlank="1" showInputMessage="1" showErrorMessage="1" xr:uid="{A749C595-305C-4B18-9121-8D36E6E5B80A}">
          <x14:formula1>
            <xm:f>'Drop list'!$A$3:$A$19</xm:f>
          </x14:formula1>
          <xm:sqref>I3:O3</xm:sqref>
        </x14:dataValidation>
        <x14:dataValidation type="list" allowBlank="1" showInputMessage="1" showErrorMessage="1" xr:uid="{F888DCFD-554B-4AD3-9419-751C0E7DE31A}">
          <x14:formula1>
            <xm:f>'Drop list'!$C$3:$C$7</xm:f>
          </x14:formula1>
          <xm:sqref>Z35:AB37 Z22:AB23 Y18:Y23 Z18:AB20 Y32:Y37 Z32:AB33</xm:sqref>
        </x14:dataValidation>
        <x14:dataValidation type="list" allowBlank="1" showInputMessage="1" showErrorMessage="1" xr:uid="{7668264C-B315-473F-8D47-416620557326}">
          <x14:formula1>
            <xm:f>'Drop list'!$E$19:$E$24</xm:f>
          </x14:formula1>
          <xm:sqref>AI39:AI44 AI18:AI23 AI25:AI30 AI32:AI37</xm:sqref>
        </x14:dataValidation>
        <x14:dataValidation type="list" allowBlank="1" showInputMessage="1" showErrorMessage="1" xr:uid="{13C5C2ED-E1B1-4580-A91D-7747207838A7}">
          <x14:formula1>
            <xm:f>'Drop list'!$C$12:$C$16</xm:f>
          </x14:formula1>
          <xm:sqref>Y25:AB30</xm:sqref>
        </x14:dataValidation>
        <x14:dataValidation type="list" allowBlank="1" showInputMessage="1" showErrorMessage="1" xr:uid="{AF56D6C8-A580-497B-ACA6-E7F2A6D7C7B2}">
          <x14:formula1>
            <xm:f>'Drop list'!$E$12:$E$16</xm:f>
          </x14:formula1>
          <xm:sqref>T18:X23 T25:X30 T32:X37 T39:X44</xm:sqref>
        </x14:dataValidation>
        <x14:dataValidation type="list" allowBlank="1" showInputMessage="1" showErrorMessage="1" xr:uid="{7FD0ACA6-0C9C-4387-B799-FA1D7273C94D}">
          <x14:formula1>
            <xm:f>'Drop list'!$E$3:$E$7</xm:f>
          </x14:formula1>
          <xm:sqref>L18:O23 L25:O30 L32:O37 L39:O44</xm:sqref>
        </x14:dataValidation>
        <x14:dataValidation type="list" allowBlank="1" showInputMessage="1" showErrorMessage="1" xr:uid="{4FD08B49-532C-416E-9817-52185096A0F2}">
          <x14:formula1>
            <xm:f>'Drop list'!$D$19:$D$24</xm:f>
          </x14:formula1>
          <xm:sqref>AC32:AE37</xm:sqref>
        </x14:dataValidation>
        <x14:dataValidation type="list" allowBlank="1" showInputMessage="1" showErrorMessage="1" xr:uid="{24818B3E-C35F-4F3E-86D5-9DA5E24116C5}">
          <x14:formula1>
            <xm:f>'Drop list'!$D$3:$D$8</xm:f>
          </x14:formula1>
          <xm:sqref>AC18:AE23</xm:sqref>
        </x14:dataValidation>
        <x14:dataValidation type="list" allowBlank="1" showInputMessage="1" showErrorMessage="1" xr:uid="{5A2808A5-A6EB-4F70-9EF4-1BFF6E0B684B}">
          <x14:formula1>
            <xm:f>'Drop list'!$E$34:$E$36</xm:f>
          </x14:formula1>
          <xm:sqref>P25:P30</xm:sqref>
        </x14:dataValidation>
        <x14:dataValidation type="list" allowBlank="1" showInputMessage="1" showErrorMessage="1" xr:uid="{6C983744-08EA-4C2A-814E-4C78E8F4355C}">
          <x14:formula1>
            <xm:f>'Drop list'!$E$27:$E$30</xm:f>
          </x14:formula1>
          <xm:sqref>P32:P37 P18:P23</xm:sqref>
        </x14:dataValidation>
        <x14:dataValidation type="list" allowBlank="1" showInputMessage="1" showErrorMessage="1" xr:uid="{8BD6C953-2DF4-439A-A91B-3D28BB83FBEE}">
          <x14:formula1>
            <xm:f>'Drop list'!$C$27:$C$32</xm:f>
          </x14:formula1>
          <xm:sqref>Y39:AB44</xm:sqref>
        </x14:dataValidation>
        <x14:dataValidation type="list" allowBlank="1" showInputMessage="1" showErrorMessage="1" xr:uid="{20780B10-5E32-4BA1-B882-A1B5E6E4773E}">
          <x14:formula1>
            <xm:f>'Drop list'!$D$12:$D$16</xm:f>
          </x14:formula1>
          <xm:sqref>AC25:AE30</xm:sqref>
        </x14:dataValidation>
        <x14:dataValidation type="list" allowBlank="1" showInputMessage="1" showErrorMessage="1" xr:uid="{C3733D0E-C26F-492B-9D5C-0CC19239B84E}">
          <x14:formula1>
            <xm:f>'Drop list'!$D$27:$D$32</xm:f>
          </x14:formula1>
          <xm:sqref>AC39:AE44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76428-8A63-4AC4-B7C3-3C8E0F5B36AD}">
  <sheetPr>
    <tabColor theme="7" tint="0.39997558519241921"/>
  </sheetPr>
  <dimension ref="A1"/>
  <sheetViews>
    <sheetView workbookViewId="0"/>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08130-486B-48DF-A5C9-3EB8CE0AE9D3}">
  <sheetPr>
    <tabColor theme="7" tint="-0.249977111117893"/>
    <pageSetUpPr fitToPage="1"/>
  </sheetPr>
  <dimension ref="A1:AS100"/>
  <sheetViews>
    <sheetView showGridLines="0" zoomScale="150" zoomScaleNormal="150" workbookViewId="0">
      <selection activeCell="R19" sqref="R19:W19"/>
    </sheetView>
  </sheetViews>
  <sheetFormatPr defaultColWidth="4.6640625" defaultRowHeight="14.4" x14ac:dyDescent="0.3"/>
  <cols>
    <col min="1" max="1" width="3.5546875" customWidth="1"/>
    <col min="2" max="3" width="2" customWidth="1"/>
    <col min="4" max="4" width="3.5546875" customWidth="1"/>
    <col min="5" max="5" width="1" customWidth="1"/>
    <col min="6" max="6" width="0.88671875" customWidth="1"/>
    <col min="7" max="7" width="2.5546875" customWidth="1"/>
    <col min="8" max="8" width="3.33203125" customWidth="1"/>
    <col min="9" max="9" width="3.44140625" customWidth="1"/>
    <col min="10" max="10" width="2.33203125" customWidth="1"/>
    <col min="11" max="11" width="0.6640625" customWidth="1"/>
    <col min="12" max="12" width="2.33203125" customWidth="1"/>
    <col min="13" max="13" width="2.44140625" customWidth="1"/>
    <col min="14" max="14" width="3.109375" customWidth="1"/>
    <col min="15" max="15" width="2.5546875" customWidth="1"/>
    <col min="16" max="16" width="2" customWidth="1"/>
    <col min="17" max="17" width="3.109375" customWidth="1"/>
    <col min="18" max="18" width="2.6640625" customWidth="1"/>
    <col min="19" max="19" width="2.33203125" customWidth="1"/>
    <col min="20" max="20" width="2" customWidth="1"/>
    <col min="21" max="21" width="2.5546875" customWidth="1"/>
    <col min="22" max="22" width="2.33203125" customWidth="1"/>
    <col min="23" max="23" width="2.5546875" customWidth="1"/>
    <col min="24" max="24" width="2.109375" customWidth="1"/>
    <col min="25" max="25" width="2.88671875" customWidth="1"/>
    <col min="26" max="26" width="3.109375" customWidth="1"/>
    <col min="27" max="27" width="2.88671875" customWidth="1"/>
    <col min="28" max="28" width="4" customWidth="1"/>
    <col min="29" max="29" width="3.44140625" customWidth="1"/>
    <col min="30" max="30" width="3.33203125" customWidth="1"/>
    <col min="31" max="31" width="3.5546875" customWidth="1"/>
    <col min="32" max="32" width="3.44140625" customWidth="1"/>
    <col min="33" max="34" width="3.33203125" customWidth="1"/>
    <col min="35" max="35" width="2.5546875" customWidth="1"/>
    <col min="36" max="36" width="2.6640625" customWidth="1"/>
    <col min="37" max="37" width="2.5546875" customWidth="1"/>
    <col min="38" max="38" width="3.6640625" customWidth="1"/>
    <col min="39" max="39" width="3.44140625" customWidth="1"/>
  </cols>
  <sheetData>
    <row r="1" spans="1:45" ht="33" customHeight="1" x14ac:dyDescent="0.3">
      <c r="A1" s="502" t="s">
        <v>827</v>
      </c>
      <c r="B1" s="502"/>
      <c r="C1" s="502"/>
      <c r="D1" s="502"/>
      <c r="E1" s="502"/>
      <c r="F1" s="502"/>
      <c r="G1" s="502"/>
      <c r="H1" s="502"/>
      <c r="I1" s="502"/>
      <c r="J1" s="502"/>
      <c r="K1" s="502"/>
      <c r="L1" s="502"/>
      <c r="M1" s="502"/>
      <c r="N1" s="502"/>
      <c r="O1" s="502"/>
      <c r="P1" s="502"/>
      <c r="Q1" s="502"/>
      <c r="R1" s="502"/>
      <c r="S1" s="502"/>
      <c r="T1" s="502"/>
      <c r="U1" s="502"/>
      <c r="V1" s="502"/>
      <c r="W1" s="502"/>
      <c r="X1" s="502"/>
      <c r="Y1" s="502"/>
      <c r="Z1" s="502"/>
      <c r="AA1" s="502"/>
      <c r="AB1" s="502"/>
      <c r="AC1" s="502"/>
      <c r="AD1" s="502"/>
      <c r="AE1" s="502"/>
      <c r="AF1" s="502"/>
      <c r="AG1" s="502"/>
      <c r="AH1" s="502"/>
      <c r="AI1" s="502"/>
      <c r="AJ1" s="502"/>
      <c r="AK1" s="502"/>
      <c r="AL1" s="502"/>
      <c r="AM1" s="502"/>
    </row>
    <row r="2" spans="1:45" ht="4.5" customHeight="1" x14ac:dyDescent="0.3"/>
    <row r="3" spans="1:45" ht="11.4" customHeight="1" x14ac:dyDescent="0.3">
      <c r="A3" s="642" t="s">
        <v>793</v>
      </c>
      <c r="B3" s="642"/>
      <c r="C3" s="642"/>
      <c r="D3" s="642"/>
      <c r="F3" s="646" t="s">
        <v>607</v>
      </c>
      <c r="G3" s="646"/>
      <c r="H3" s="646"/>
      <c r="I3" s="633"/>
      <c r="J3" s="633"/>
      <c r="K3" s="633"/>
      <c r="L3" s="633"/>
      <c r="M3" s="633"/>
      <c r="N3" s="633"/>
      <c r="O3" s="633"/>
      <c r="P3" s="222"/>
      <c r="Q3" s="644" t="s">
        <v>788</v>
      </c>
      <c r="R3" s="645"/>
      <c r="S3" s="645"/>
      <c r="T3" s="645"/>
      <c r="U3" s="645"/>
      <c r="V3" s="636"/>
      <c r="W3" s="636"/>
      <c r="X3" s="636"/>
      <c r="Y3" s="636"/>
      <c r="Z3" s="636"/>
      <c r="AA3" s="637"/>
      <c r="AB3" s="306"/>
      <c r="AC3" s="307"/>
      <c r="AE3" s="647" t="s">
        <v>670</v>
      </c>
      <c r="AF3" s="648"/>
      <c r="AG3" s="648"/>
      <c r="AH3" s="648"/>
      <c r="AI3" s="634"/>
      <c r="AJ3" s="634"/>
      <c r="AK3" s="634"/>
      <c r="AL3" s="634"/>
      <c r="AM3" s="635"/>
    </row>
    <row r="4" spans="1:45" ht="4.5" customHeight="1" x14ac:dyDescent="0.3">
      <c r="A4" s="643"/>
      <c r="B4" s="643"/>
      <c r="C4" s="643"/>
      <c r="D4" s="643"/>
      <c r="F4" s="222"/>
      <c r="G4" s="222"/>
      <c r="H4" s="222"/>
      <c r="I4" s="222"/>
      <c r="J4" s="222"/>
      <c r="K4" s="222"/>
      <c r="L4" s="222"/>
      <c r="M4" s="222"/>
      <c r="N4" s="222"/>
      <c r="O4" s="222"/>
      <c r="P4" s="222"/>
      <c r="Q4" s="222"/>
      <c r="R4" s="222"/>
      <c r="S4" s="222"/>
      <c r="T4" s="222"/>
      <c r="U4" s="222"/>
      <c r="V4" s="222"/>
      <c r="W4" s="222"/>
      <c r="X4" s="222"/>
      <c r="Y4" s="222"/>
      <c r="Z4" s="222"/>
      <c r="AA4" s="222"/>
      <c r="AB4" s="222"/>
      <c r="AC4" s="222"/>
      <c r="AD4" s="222"/>
      <c r="AE4" s="222"/>
      <c r="AF4" s="222"/>
      <c r="AG4" s="222"/>
      <c r="AH4" s="222"/>
      <c r="AI4" s="222"/>
      <c r="AJ4" s="222"/>
      <c r="AK4" s="222"/>
      <c r="AL4" s="222"/>
      <c r="AM4" s="222"/>
    </row>
    <row r="5" spans="1:45" ht="11.4" customHeight="1" x14ac:dyDescent="0.3">
      <c r="A5" s="643"/>
      <c r="B5" s="643"/>
      <c r="C5" s="643"/>
      <c r="D5" s="643"/>
      <c r="E5" s="5"/>
      <c r="F5" s="640" t="s">
        <v>791</v>
      </c>
      <c r="G5" s="641"/>
      <c r="H5" s="641"/>
      <c r="I5" s="641"/>
      <c r="J5" s="641"/>
      <c r="K5" s="308"/>
      <c r="L5" s="308"/>
      <c r="M5" s="308"/>
      <c r="N5" s="308"/>
      <c r="O5" s="309"/>
      <c r="P5" s="279"/>
      <c r="Q5" s="638" t="s">
        <v>789</v>
      </c>
      <c r="R5" s="639"/>
      <c r="S5" s="639"/>
      <c r="T5" s="639"/>
      <c r="U5" s="639"/>
      <c r="V5" s="540"/>
      <c r="W5" s="540"/>
      <c r="X5" s="540"/>
      <c r="Y5" s="540"/>
      <c r="Z5" s="540"/>
      <c r="AA5" s="452"/>
      <c r="AB5" s="539"/>
      <c r="AC5" s="452"/>
      <c r="AE5" s="644" t="s">
        <v>656</v>
      </c>
      <c r="AF5" s="645"/>
      <c r="AG5" s="645"/>
      <c r="AH5" s="645"/>
      <c r="AI5" s="636"/>
      <c r="AJ5" s="636"/>
      <c r="AK5" s="636"/>
      <c r="AL5" s="636"/>
      <c r="AM5" s="637"/>
      <c r="AN5" s="279"/>
      <c r="AO5" s="279"/>
      <c r="AP5" s="279"/>
      <c r="AQ5" s="279"/>
      <c r="AR5" s="279"/>
      <c r="AS5" s="279"/>
    </row>
    <row r="6" spans="1:45" ht="3.75" customHeight="1" x14ac:dyDescent="0.3">
      <c r="A6" s="643"/>
      <c r="B6" s="643"/>
      <c r="C6" s="643"/>
      <c r="D6" s="643"/>
    </row>
    <row r="7" spans="1:45" ht="11.4" customHeight="1" x14ac:dyDescent="0.3">
      <c r="A7" s="643"/>
      <c r="B7" s="643"/>
      <c r="C7" s="643"/>
      <c r="D7" s="643"/>
      <c r="F7" s="640" t="s">
        <v>790</v>
      </c>
      <c r="G7" s="641"/>
      <c r="H7" s="641"/>
      <c r="I7" s="641"/>
      <c r="J7" s="641"/>
      <c r="K7" s="641"/>
      <c r="L7" s="641"/>
      <c r="M7" s="634"/>
      <c r="N7" s="634"/>
      <c r="O7" s="635"/>
      <c r="Q7" s="638" t="s">
        <v>792</v>
      </c>
      <c r="R7" s="639"/>
      <c r="S7" s="639"/>
      <c r="T7" s="639"/>
      <c r="U7" s="639"/>
      <c r="V7" s="639"/>
      <c r="W7" s="639"/>
      <c r="X7" s="639"/>
      <c r="Y7" s="639"/>
      <c r="Z7" s="540"/>
      <c r="AA7" s="540"/>
      <c r="AB7" s="540"/>
      <c r="AC7" s="452"/>
      <c r="AE7" s="644" t="s">
        <v>787</v>
      </c>
      <c r="AF7" s="645"/>
      <c r="AG7" s="645"/>
      <c r="AH7" s="645"/>
      <c r="AI7" s="636"/>
      <c r="AJ7" s="636"/>
      <c r="AK7" s="636"/>
      <c r="AL7" s="636"/>
      <c r="AM7" s="637"/>
    </row>
    <row r="8" spans="1:45" ht="3.75" customHeight="1" x14ac:dyDescent="0.3">
      <c r="A8" s="643"/>
      <c r="B8" s="643"/>
      <c r="C8" s="643"/>
      <c r="D8" s="643"/>
    </row>
    <row r="9" spans="1:45" ht="11.4" customHeight="1" x14ac:dyDescent="0.3">
      <c r="A9" s="643"/>
      <c r="B9" s="643"/>
      <c r="C9" s="643"/>
      <c r="D9" s="643"/>
      <c r="F9" s="640" t="s">
        <v>823</v>
      </c>
      <c r="G9" s="641"/>
      <c r="H9" s="641"/>
      <c r="I9" s="641"/>
      <c r="J9" s="641"/>
      <c r="K9" s="641"/>
      <c r="L9" s="641"/>
      <c r="M9" s="634"/>
      <c r="N9" s="634"/>
      <c r="O9" s="635"/>
      <c r="Q9" s="638" t="s">
        <v>824</v>
      </c>
      <c r="R9" s="639"/>
      <c r="S9" s="639"/>
      <c r="T9" s="639"/>
      <c r="U9" s="639"/>
      <c r="V9" s="639"/>
      <c r="W9" s="639"/>
      <c r="X9" s="639"/>
      <c r="Y9" s="639"/>
      <c r="Z9" s="540"/>
      <c r="AA9" s="540"/>
      <c r="AB9" s="540"/>
      <c r="AC9" s="452"/>
      <c r="AE9" s="622" t="s">
        <v>822</v>
      </c>
      <c r="AF9" s="623"/>
      <c r="AG9" s="623"/>
      <c r="AH9" s="623"/>
      <c r="AI9" s="623"/>
      <c r="AJ9" s="623"/>
      <c r="AK9" s="634"/>
      <c r="AL9" s="634"/>
      <c r="AM9" s="635"/>
    </row>
    <row r="10" spans="1:45" ht="3.75" customHeight="1" x14ac:dyDescent="0.3"/>
    <row r="11" spans="1:45" s="287" customFormat="1" ht="11.4" customHeight="1" x14ac:dyDescent="0.3">
      <c r="A11" s="323">
        <v>3</v>
      </c>
      <c r="B11" s="618" t="s">
        <v>828</v>
      </c>
      <c r="C11" s="500"/>
      <c r="D11" s="500"/>
      <c r="E11" s="500"/>
      <c r="F11" s="500"/>
      <c r="G11" s="500"/>
      <c r="H11" s="500"/>
      <c r="I11" s="500"/>
      <c r="J11" s="500"/>
      <c r="K11" s="500"/>
      <c r="L11" s="500"/>
      <c r="M11" s="500"/>
      <c r="N11" s="500"/>
      <c r="O11" s="500"/>
      <c r="P11" s="500"/>
      <c r="Q11" s="500"/>
      <c r="R11" s="500"/>
      <c r="S11" s="500"/>
      <c r="T11" s="500"/>
      <c r="U11" s="500"/>
      <c r="V11" s="500"/>
      <c r="W11" s="500"/>
      <c r="X11" s="500"/>
      <c r="Y11" s="500"/>
      <c r="Z11" s="500"/>
      <c r="AA11" s="500"/>
      <c r="AB11" s="500"/>
      <c r="AC11" s="500"/>
      <c r="AD11" s="500"/>
      <c r="AE11" s="500"/>
      <c r="AF11" s="500"/>
      <c r="AG11" s="500"/>
      <c r="AH11" s="500"/>
      <c r="AI11" s="500"/>
      <c r="AJ11" s="500"/>
      <c r="AK11" s="500"/>
      <c r="AL11" s="500"/>
      <c r="AM11" s="500"/>
    </row>
    <row r="12" spans="1:45" s="287" customFormat="1" ht="3" customHeight="1" x14ac:dyDescent="0.3">
      <c r="A12" s="286"/>
      <c r="B12" s="286"/>
      <c r="C12" s="286"/>
      <c r="D12" s="286"/>
      <c r="E12" s="286"/>
      <c r="F12" s="286"/>
      <c r="G12" s="286"/>
      <c r="H12" s="286"/>
      <c r="I12" s="286"/>
      <c r="J12" s="286"/>
      <c r="L12" s="283"/>
      <c r="M12" s="283"/>
      <c r="N12" s="283"/>
      <c r="O12" s="283"/>
      <c r="P12" s="283"/>
      <c r="Q12" s="283"/>
      <c r="R12" s="283"/>
      <c r="S12" s="283"/>
      <c r="T12" s="283"/>
      <c r="U12" s="283"/>
      <c r="V12" s="283"/>
      <c r="W12" s="283"/>
      <c r="X12" s="283"/>
      <c r="Y12" s="283"/>
      <c r="Z12" s="283"/>
      <c r="AA12" s="283"/>
      <c r="AB12" s="283"/>
      <c r="AC12" s="283"/>
      <c r="AD12" s="283"/>
      <c r="AE12" s="283"/>
      <c r="AF12" s="283"/>
      <c r="AG12" s="283"/>
      <c r="AH12" s="283"/>
      <c r="AI12" s="283"/>
      <c r="AJ12" s="283"/>
      <c r="AK12" s="283"/>
      <c r="AL12" s="283"/>
      <c r="AM12" s="283"/>
    </row>
    <row r="13" spans="1:45" s="287" customFormat="1" ht="11.4" customHeight="1" x14ac:dyDescent="0.3">
      <c r="A13" s="322">
        <v>3.1</v>
      </c>
      <c r="B13" s="589" t="s">
        <v>751</v>
      </c>
      <c r="C13" s="590"/>
      <c r="D13" s="590"/>
      <c r="E13" s="590"/>
      <c r="F13" s="590"/>
      <c r="G13" s="590"/>
      <c r="H13" s="590"/>
      <c r="I13" s="590"/>
      <c r="J13" s="590"/>
      <c r="K13" s="590"/>
      <c r="L13" s="590"/>
      <c r="M13" s="590"/>
      <c r="N13" s="590"/>
      <c r="O13" s="590"/>
      <c r="P13" s="590"/>
      <c r="Q13" s="590"/>
      <c r="R13" s="590"/>
      <c r="S13" s="590"/>
      <c r="T13" s="590"/>
      <c r="U13" s="590"/>
      <c r="V13" s="590"/>
      <c r="W13" s="590"/>
      <c r="X13" s="590"/>
      <c r="Y13" s="590"/>
      <c r="Z13" s="590"/>
      <c r="AA13" s="590"/>
      <c r="AB13" s="590"/>
      <c r="AC13" s="590"/>
      <c r="AD13" s="590"/>
      <c r="AE13" s="590"/>
      <c r="AF13" s="590"/>
      <c r="AG13" s="590"/>
      <c r="AH13" s="590"/>
      <c r="AI13" s="590"/>
      <c r="AJ13" s="590"/>
      <c r="AK13" s="590"/>
      <c r="AL13" s="590"/>
      <c r="AM13" s="591"/>
    </row>
    <row r="14" spans="1:45" s="287" customFormat="1" ht="3" customHeight="1" thickBot="1" x14ac:dyDescent="0.35">
      <c r="A14" s="286"/>
      <c r="B14" s="286"/>
      <c r="C14" s="286"/>
      <c r="D14" s="286"/>
      <c r="E14" s="286"/>
      <c r="F14" s="286"/>
      <c r="G14" s="286"/>
      <c r="H14" s="286"/>
      <c r="I14" s="286"/>
      <c r="J14" s="286"/>
      <c r="L14" s="283"/>
      <c r="M14" s="283"/>
      <c r="N14" s="283"/>
      <c r="O14" s="283"/>
      <c r="P14" s="283"/>
      <c r="Q14" s="283"/>
      <c r="R14" s="283"/>
      <c r="S14" s="283"/>
      <c r="T14" s="283"/>
      <c r="U14" s="283"/>
      <c r="V14" s="283"/>
      <c r="W14" s="283"/>
      <c r="X14" s="283"/>
      <c r="Y14" s="283"/>
      <c r="Z14" s="283"/>
      <c r="AA14" s="283"/>
      <c r="AB14" s="283"/>
      <c r="AC14" s="283"/>
      <c r="AD14" s="283"/>
      <c r="AE14" s="283"/>
      <c r="AF14" s="283"/>
      <c r="AG14" s="283"/>
      <c r="AH14" s="283"/>
      <c r="AI14" s="283"/>
      <c r="AJ14" s="283"/>
      <c r="AK14" s="283"/>
      <c r="AL14" s="283"/>
      <c r="AM14" s="283"/>
    </row>
    <row r="15" spans="1:45" s="222" customFormat="1" ht="36" customHeight="1" x14ac:dyDescent="0.2">
      <c r="A15" s="732" t="s">
        <v>757</v>
      </c>
      <c r="B15" s="733"/>
      <c r="C15" s="733"/>
      <c r="D15" s="733"/>
      <c r="E15" s="733"/>
      <c r="F15" s="733"/>
      <c r="G15" s="733"/>
      <c r="H15" s="733"/>
      <c r="I15" s="733"/>
      <c r="J15" s="734"/>
      <c r="K15" s="223"/>
      <c r="L15" s="699" t="s">
        <v>786</v>
      </c>
      <c r="M15" s="700"/>
      <c r="N15" s="700"/>
      <c r="O15" s="700"/>
      <c r="P15" s="700"/>
      <c r="Q15" s="722"/>
      <c r="R15" s="735" t="s">
        <v>759</v>
      </c>
      <c r="S15" s="736"/>
      <c r="T15" s="736"/>
      <c r="U15" s="736"/>
      <c r="V15" s="736"/>
      <c r="W15" s="737"/>
      <c r="X15" s="719" t="s">
        <v>801</v>
      </c>
      <c r="Y15" s="700"/>
      <c r="Z15" s="722"/>
      <c r="AA15" s="713" t="s">
        <v>802</v>
      </c>
      <c r="AB15" s="713"/>
      <c r="AC15" s="713" t="s">
        <v>803</v>
      </c>
      <c r="AD15" s="713"/>
      <c r="AE15" s="713"/>
      <c r="AF15" s="719" t="s">
        <v>886</v>
      </c>
      <c r="AG15" s="700"/>
      <c r="AH15" s="722"/>
      <c r="AI15" s="735" t="s">
        <v>656</v>
      </c>
      <c r="AJ15" s="736"/>
      <c r="AK15" s="736"/>
      <c r="AL15" s="736"/>
      <c r="AM15" s="740"/>
    </row>
    <row r="16" spans="1:45" s="222" customFormat="1" ht="10.199999999999999" x14ac:dyDescent="0.2">
      <c r="A16" s="741"/>
      <c r="B16" s="568"/>
      <c r="C16" s="568"/>
      <c r="D16" s="568"/>
      <c r="E16" s="568"/>
      <c r="F16" s="568"/>
      <c r="G16" s="568"/>
      <c r="H16" s="568"/>
      <c r="I16" s="568"/>
      <c r="J16" s="742"/>
      <c r="K16" s="223"/>
      <c r="L16" s="729"/>
      <c r="M16" s="523"/>
      <c r="N16" s="523"/>
      <c r="O16" s="523"/>
      <c r="P16" s="523"/>
      <c r="Q16" s="524"/>
      <c r="R16" s="522"/>
      <c r="S16" s="523"/>
      <c r="T16" s="523"/>
      <c r="U16" s="523"/>
      <c r="V16" s="523"/>
      <c r="W16" s="524"/>
      <c r="X16" s="522"/>
      <c r="Y16" s="523"/>
      <c r="Z16" s="524"/>
      <c r="AA16" s="522"/>
      <c r="AB16" s="524"/>
      <c r="AC16" s="522"/>
      <c r="AD16" s="523"/>
      <c r="AE16" s="524"/>
      <c r="AF16" s="522"/>
      <c r="AG16" s="523"/>
      <c r="AH16" s="524"/>
      <c r="AI16" s="522"/>
      <c r="AJ16" s="523"/>
      <c r="AK16" s="523"/>
      <c r="AL16" s="523"/>
      <c r="AM16" s="726"/>
    </row>
    <row r="17" spans="1:39" s="222" customFormat="1" ht="10.199999999999999" x14ac:dyDescent="0.2">
      <c r="A17" s="741"/>
      <c r="B17" s="568"/>
      <c r="C17" s="568"/>
      <c r="D17" s="568"/>
      <c r="E17" s="568"/>
      <c r="F17" s="568"/>
      <c r="G17" s="568"/>
      <c r="H17" s="568"/>
      <c r="I17" s="568"/>
      <c r="J17" s="742"/>
      <c r="K17" s="223"/>
      <c r="L17" s="729"/>
      <c r="M17" s="523"/>
      <c r="N17" s="523"/>
      <c r="O17" s="523"/>
      <c r="P17" s="523"/>
      <c r="Q17" s="524"/>
      <c r="R17" s="522"/>
      <c r="S17" s="523"/>
      <c r="T17" s="523"/>
      <c r="U17" s="523"/>
      <c r="V17" s="523"/>
      <c r="W17" s="524"/>
      <c r="X17" s="522"/>
      <c r="Y17" s="523"/>
      <c r="Z17" s="524"/>
      <c r="AA17" s="522"/>
      <c r="AB17" s="524"/>
      <c r="AC17" s="522"/>
      <c r="AD17" s="523"/>
      <c r="AE17" s="524"/>
      <c r="AF17" s="522"/>
      <c r="AG17" s="523"/>
      <c r="AH17" s="524"/>
      <c r="AI17" s="522"/>
      <c r="AJ17" s="523"/>
      <c r="AK17" s="523"/>
      <c r="AL17" s="523"/>
      <c r="AM17" s="726"/>
    </row>
    <row r="18" spans="1:39" s="222" customFormat="1" ht="11.25" customHeight="1" x14ac:dyDescent="0.2">
      <c r="A18" s="741"/>
      <c r="B18" s="568"/>
      <c r="C18" s="568"/>
      <c r="D18" s="568"/>
      <c r="E18" s="568"/>
      <c r="F18" s="568"/>
      <c r="G18" s="568"/>
      <c r="H18" s="568"/>
      <c r="I18" s="568"/>
      <c r="J18" s="742"/>
      <c r="K18" s="223"/>
      <c r="L18" s="729"/>
      <c r="M18" s="523"/>
      <c r="N18" s="523"/>
      <c r="O18" s="523"/>
      <c r="P18" s="523"/>
      <c r="Q18" s="524"/>
      <c r="R18" s="522"/>
      <c r="S18" s="523"/>
      <c r="T18" s="523"/>
      <c r="U18" s="523"/>
      <c r="V18" s="523"/>
      <c r="W18" s="524"/>
      <c r="X18" s="522"/>
      <c r="Y18" s="523"/>
      <c r="Z18" s="524"/>
      <c r="AA18" s="522"/>
      <c r="AB18" s="524"/>
      <c r="AC18" s="522"/>
      <c r="AD18" s="523"/>
      <c r="AE18" s="524"/>
      <c r="AF18" s="522"/>
      <c r="AG18" s="523"/>
      <c r="AH18" s="524"/>
      <c r="AI18" s="522"/>
      <c r="AJ18" s="523"/>
      <c r="AK18" s="523"/>
      <c r="AL18" s="523"/>
      <c r="AM18" s="726"/>
    </row>
    <row r="19" spans="1:39" s="222" customFormat="1" ht="11.25" customHeight="1" x14ac:dyDescent="0.2">
      <c r="A19" s="741"/>
      <c r="B19" s="568"/>
      <c r="C19" s="568"/>
      <c r="D19" s="568"/>
      <c r="E19" s="568"/>
      <c r="F19" s="568"/>
      <c r="G19" s="568"/>
      <c r="H19" s="568"/>
      <c r="I19" s="568"/>
      <c r="J19" s="742"/>
      <c r="K19" s="223"/>
      <c r="L19" s="729"/>
      <c r="M19" s="523"/>
      <c r="N19" s="523"/>
      <c r="O19" s="523"/>
      <c r="P19" s="523"/>
      <c r="Q19" s="524"/>
      <c r="R19" s="522"/>
      <c r="S19" s="523"/>
      <c r="T19" s="523"/>
      <c r="U19" s="523"/>
      <c r="V19" s="523"/>
      <c r="W19" s="524"/>
      <c r="X19" s="522"/>
      <c r="Y19" s="523"/>
      <c r="Z19" s="524"/>
      <c r="AA19" s="522"/>
      <c r="AB19" s="524"/>
      <c r="AC19" s="522"/>
      <c r="AD19" s="523"/>
      <c r="AE19" s="524"/>
      <c r="AF19" s="522"/>
      <c r="AG19" s="523"/>
      <c r="AH19" s="524"/>
      <c r="AI19" s="522"/>
      <c r="AJ19" s="523"/>
      <c r="AK19" s="523"/>
      <c r="AL19" s="523"/>
      <c r="AM19" s="726"/>
    </row>
    <row r="20" spans="1:39" s="222" customFormat="1" ht="11.25" customHeight="1" x14ac:dyDescent="0.2">
      <c r="A20" s="741"/>
      <c r="B20" s="568"/>
      <c r="C20" s="568"/>
      <c r="D20" s="568"/>
      <c r="E20" s="568"/>
      <c r="F20" s="568"/>
      <c r="G20" s="568"/>
      <c r="H20" s="568"/>
      <c r="I20" s="568"/>
      <c r="J20" s="742"/>
      <c r="K20" s="223"/>
      <c r="L20" s="729"/>
      <c r="M20" s="523"/>
      <c r="N20" s="523"/>
      <c r="O20" s="523"/>
      <c r="P20" s="523"/>
      <c r="Q20" s="524"/>
      <c r="R20" s="522"/>
      <c r="S20" s="523"/>
      <c r="T20" s="523"/>
      <c r="U20" s="523"/>
      <c r="V20" s="523"/>
      <c r="W20" s="524"/>
      <c r="X20" s="522"/>
      <c r="Y20" s="523"/>
      <c r="Z20" s="524"/>
      <c r="AA20" s="522"/>
      <c r="AB20" s="524"/>
      <c r="AC20" s="522"/>
      <c r="AD20" s="523"/>
      <c r="AE20" s="524"/>
      <c r="AF20" s="522"/>
      <c r="AG20" s="523"/>
      <c r="AH20" s="524"/>
      <c r="AI20" s="522"/>
      <c r="AJ20" s="523"/>
      <c r="AK20" s="523"/>
      <c r="AL20" s="523"/>
      <c r="AM20" s="726"/>
    </row>
    <row r="21" spans="1:39" s="222" customFormat="1" ht="11.25" customHeight="1" x14ac:dyDescent="0.2">
      <c r="A21" s="360"/>
      <c r="B21" s="340"/>
      <c r="C21" s="340"/>
      <c r="D21" s="340"/>
      <c r="E21" s="340"/>
      <c r="F21" s="340"/>
      <c r="G21" s="340"/>
      <c r="H21" s="340"/>
      <c r="I21" s="340"/>
      <c r="J21" s="361"/>
      <c r="K21" s="223"/>
      <c r="L21" s="729"/>
      <c r="M21" s="523"/>
      <c r="N21" s="523"/>
      <c r="O21" s="523"/>
      <c r="P21" s="523"/>
      <c r="Q21" s="524"/>
      <c r="R21" s="522"/>
      <c r="S21" s="523"/>
      <c r="T21" s="523"/>
      <c r="U21" s="523"/>
      <c r="V21" s="523"/>
      <c r="W21" s="524"/>
      <c r="X21" s="336"/>
      <c r="Y21" s="337"/>
      <c r="Z21" s="338"/>
      <c r="AA21" s="522"/>
      <c r="AB21" s="524"/>
      <c r="AC21" s="522"/>
      <c r="AD21" s="523"/>
      <c r="AE21" s="524"/>
      <c r="AF21" s="522"/>
      <c r="AG21" s="523"/>
      <c r="AH21" s="524"/>
      <c r="AI21" s="522"/>
      <c r="AJ21" s="523"/>
      <c r="AK21" s="523"/>
      <c r="AL21" s="523"/>
      <c r="AM21" s="726"/>
    </row>
    <row r="22" spans="1:39" s="222" customFormat="1" ht="11.25" customHeight="1" x14ac:dyDescent="0.2">
      <c r="A22" s="741"/>
      <c r="B22" s="568"/>
      <c r="C22" s="568"/>
      <c r="D22" s="568"/>
      <c r="E22" s="568"/>
      <c r="F22" s="568"/>
      <c r="G22" s="568"/>
      <c r="H22" s="568"/>
      <c r="I22" s="568"/>
      <c r="J22" s="742"/>
      <c r="K22" s="223"/>
      <c r="L22" s="729"/>
      <c r="M22" s="523"/>
      <c r="N22" s="523"/>
      <c r="O22" s="523"/>
      <c r="P22" s="523"/>
      <c r="Q22" s="524"/>
      <c r="R22" s="522"/>
      <c r="S22" s="523"/>
      <c r="T22" s="523"/>
      <c r="U22" s="523"/>
      <c r="V22" s="523"/>
      <c r="W22" s="524"/>
      <c r="X22" s="522"/>
      <c r="Y22" s="523"/>
      <c r="Z22" s="524"/>
      <c r="AA22" s="522"/>
      <c r="AB22" s="524"/>
      <c r="AC22" s="522"/>
      <c r="AD22" s="523"/>
      <c r="AE22" s="524"/>
      <c r="AF22" s="522"/>
      <c r="AG22" s="523"/>
      <c r="AH22" s="524"/>
      <c r="AI22" s="522"/>
      <c r="AJ22" s="523"/>
      <c r="AK22" s="523"/>
      <c r="AL22" s="523"/>
      <c r="AM22" s="726"/>
    </row>
    <row r="23" spans="1:39" s="222" customFormat="1" ht="11.25" customHeight="1" x14ac:dyDescent="0.2">
      <c r="A23" s="741"/>
      <c r="B23" s="568"/>
      <c r="C23" s="568"/>
      <c r="D23" s="568"/>
      <c r="E23" s="568"/>
      <c r="F23" s="568"/>
      <c r="G23" s="568"/>
      <c r="H23" s="568"/>
      <c r="I23" s="568"/>
      <c r="J23" s="742"/>
      <c r="K23" s="223"/>
      <c r="L23" s="729"/>
      <c r="M23" s="523"/>
      <c r="N23" s="523"/>
      <c r="O23" s="523"/>
      <c r="P23" s="523"/>
      <c r="Q23" s="524"/>
      <c r="R23" s="522"/>
      <c r="S23" s="523"/>
      <c r="T23" s="523"/>
      <c r="U23" s="523"/>
      <c r="V23" s="523"/>
      <c r="W23" s="524"/>
      <c r="X23" s="522"/>
      <c r="Y23" s="523"/>
      <c r="Z23" s="524"/>
      <c r="AA23" s="522"/>
      <c r="AB23" s="524"/>
      <c r="AC23" s="522"/>
      <c r="AD23" s="523"/>
      <c r="AE23" s="524"/>
      <c r="AF23" s="522"/>
      <c r="AG23" s="523"/>
      <c r="AH23" s="524"/>
      <c r="AI23" s="522"/>
      <c r="AJ23" s="523"/>
      <c r="AK23" s="523"/>
      <c r="AL23" s="523"/>
      <c r="AM23" s="726"/>
    </row>
    <row r="24" spans="1:39" s="222" customFormat="1" ht="11.25" customHeight="1" x14ac:dyDescent="0.2">
      <c r="A24" s="741"/>
      <c r="B24" s="568"/>
      <c r="C24" s="568"/>
      <c r="D24" s="568"/>
      <c r="E24" s="568"/>
      <c r="F24" s="568"/>
      <c r="G24" s="568"/>
      <c r="H24" s="568"/>
      <c r="I24" s="568"/>
      <c r="J24" s="742"/>
      <c r="K24" s="223"/>
      <c r="L24" s="729"/>
      <c r="M24" s="523"/>
      <c r="N24" s="523"/>
      <c r="O24" s="523"/>
      <c r="P24" s="523"/>
      <c r="Q24" s="524"/>
      <c r="R24" s="522"/>
      <c r="S24" s="523"/>
      <c r="T24" s="523"/>
      <c r="U24" s="523"/>
      <c r="V24" s="523"/>
      <c r="W24" s="524"/>
      <c r="X24" s="522"/>
      <c r="Y24" s="523"/>
      <c r="Z24" s="524"/>
      <c r="AA24" s="522"/>
      <c r="AB24" s="524"/>
      <c r="AC24" s="522"/>
      <c r="AD24" s="523"/>
      <c r="AE24" s="524"/>
      <c r="AF24" s="522"/>
      <c r="AG24" s="523"/>
      <c r="AH24" s="524"/>
      <c r="AI24" s="522"/>
      <c r="AJ24" s="523"/>
      <c r="AK24" s="523"/>
      <c r="AL24" s="523"/>
      <c r="AM24" s="726"/>
    </row>
    <row r="25" spans="1:39" s="222" customFormat="1" ht="11.25" customHeight="1" x14ac:dyDescent="0.2">
      <c r="A25" s="741"/>
      <c r="B25" s="568"/>
      <c r="C25" s="568"/>
      <c r="D25" s="568"/>
      <c r="E25" s="568"/>
      <c r="F25" s="568"/>
      <c r="G25" s="568"/>
      <c r="H25" s="568"/>
      <c r="I25" s="568"/>
      <c r="J25" s="742"/>
      <c r="K25" s="223"/>
      <c r="L25" s="729"/>
      <c r="M25" s="523"/>
      <c r="N25" s="523"/>
      <c r="O25" s="523"/>
      <c r="P25" s="523"/>
      <c r="Q25" s="524"/>
      <c r="R25" s="522"/>
      <c r="S25" s="523"/>
      <c r="T25" s="523"/>
      <c r="U25" s="523"/>
      <c r="V25" s="523"/>
      <c r="W25" s="524"/>
      <c r="X25" s="522"/>
      <c r="Y25" s="523"/>
      <c r="Z25" s="524"/>
      <c r="AA25" s="522"/>
      <c r="AB25" s="524"/>
      <c r="AC25" s="522"/>
      <c r="AD25" s="523"/>
      <c r="AE25" s="524"/>
      <c r="AF25" s="522"/>
      <c r="AG25" s="523"/>
      <c r="AH25" s="524"/>
      <c r="AI25" s="522"/>
      <c r="AJ25" s="523"/>
      <c r="AK25" s="523"/>
      <c r="AL25" s="523"/>
      <c r="AM25" s="726"/>
    </row>
    <row r="26" spans="1:39" s="222" customFormat="1" ht="11.25" customHeight="1" x14ac:dyDescent="0.2">
      <c r="A26" s="741"/>
      <c r="B26" s="568"/>
      <c r="C26" s="568"/>
      <c r="D26" s="568"/>
      <c r="E26" s="568"/>
      <c r="F26" s="568"/>
      <c r="G26" s="568"/>
      <c r="H26" s="568"/>
      <c r="I26" s="568"/>
      <c r="J26" s="742"/>
      <c r="K26" s="223"/>
      <c r="L26" s="729"/>
      <c r="M26" s="523"/>
      <c r="N26" s="523"/>
      <c r="O26" s="523"/>
      <c r="P26" s="523"/>
      <c r="Q26" s="524"/>
      <c r="R26" s="522"/>
      <c r="S26" s="523"/>
      <c r="T26" s="523"/>
      <c r="U26" s="523"/>
      <c r="V26" s="523"/>
      <c r="W26" s="524"/>
      <c r="X26" s="522"/>
      <c r="Y26" s="523"/>
      <c r="Z26" s="524"/>
      <c r="AA26" s="522"/>
      <c r="AB26" s="524"/>
      <c r="AC26" s="522"/>
      <c r="AD26" s="523"/>
      <c r="AE26" s="524"/>
      <c r="AF26" s="522"/>
      <c r="AG26" s="523"/>
      <c r="AH26" s="524"/>
      <c r="AI26" s="522"/>
      <c r="AJ26" s="523"/>
      <c r="AK26" s="523"/>
      <c r="AL26" s="523"/>
      <c r="AM26" s="726"/>
    </row>
    <row r="27" spans="1:39" s="222" customFormat="1" ht="11.25" customHeight="1" x14ac:dyDescent="0.2">
      <c r="A27" s="741"/>
      <c r="B27" s="568"/>
      <c r="C27" s="568"/>
      <c r="D27" s="568"/>
      <c r="E27" s="568"/>
      <c r="F27" s="568"/>
      <c r="G27" s="568"/>
      <c r="H27" s="568"/>
      <c r="I27" s="568"/>
      <c r="J27" s="742"/>
      <c r="K27" s="223"/>
      <c r="L27" s="729"/>
      <c r="M27" s="523"/>
      <c r="N27" s="523"/>
      <c r="O27" s="523"/>
      <c r="P27" s="523"/>
      <c r="Q27" s="524"/>
      <c r="R27" s="522"/>
      <c r="S27" s="523"/>
      <c r="T27" s="523"/>
      <c r="U27" s="523"/>
      <c r="V27" s="523"/>
      <c r="W27" s="524"/>
      <c r="X27" s="522"/>
      <c r="Y27" s="523"/>
      <c r="Z27" s="524"/>
      <c r="AA27" s="522"/>
      <c r="AB27" s="524"/>
      <c r="AC27" s="522"/>
      <c r="AD27" s="523"/>
      <c r="AE27" s="524"/>
      <c r="AF27" s="522"/>
      <c r="AG27" s="523"/>
      <c r="AH27" s="524"/>
      <c r="AI27" s="522"/>
      <c r="AJ27" s="523"/>
      <c r="AK27" s="523"/>
      <c r="AL27" s="523"/>
      <c r="AM27" s="726"/>
    </row>
    <row r="28" spans="1:39" s="222" customFormat="1" ht="11.25" customHeight="1" x14ac:dyDescent="0.2">
      <c r="A28" s="741"/>
      <c r="B28" s="568"/>
      <c r="C28" s="568"/>
      <c r="D28" s="568"/>
      <c r="E28" s="568"/>
      <c r="F28" s="568"/>
      <c r="G28" s="568"/>
      <c r="H28" s="568"/>
      <c r="I28" s="568"/>
      <c r="J28" s="742"/>
      <c r="K28" s="223"/>
      <c r="L28" s="729"/>
      <c r="M28" s="523"/>
      <c r="N28" s="523"/>
      <c r="O28" s="523"/>
      <c r="P28" s="523"/>
      <c r="Q28" s="524"/>
      <c r="R28" s="522"/>
      <c r="S28" s="523"/>
      <c r="T28" s="523"/>
      <c r="U28" s="523"/>
      <c r="V28" s="523"/>
      <c r="W28" s="524"/>
      <c r="X28" s="522"/>
      <c r="Y28" s="523"/>
      <c r="Z28" s="524"/>
      <c r="AA28" s="522"/>
      <c r="AB28" s="524"/>
      <c r="AC28" s="522"/>
      <c r="AD28" s="523"/>
      <c r="AE28" s="524"/>
      <c r="AF28" s="522"/>
      <c r="AG28" s="523"/>
      <c r="AH28" s="524"/>
      <c r="AI28" s="522"/>
      <c r="AJ28" s="523"/>
      <c r="AK28" s="523"/>
      <c r="AL28" s="523"/>
      <c r="AM28" s="726"/>
    </row>
    <row r="29" spans="1:39" s="222" customFormat="1" ht="11.25" customHeight="1" x14ac:dyDescent="0.2">
      <c r="A29" s="741"/>
      <c r="B29" s="568"/>
      <c r="C29" s="568"/>
      <c r="D29" s="568"/>
      <c r="E29" s="568"/>
      <c r="F29" s="568"/>
      <c r="G29" s="568"/>
      <c r="H29" s="568"/>
      <c r="I29" s="568"/>
      <c r="J29" s="742"/>
      <c r="K29" s="223"/>
      <c r="L29" s="729"/>
      <c r="M29" s="523"/>
      <c r="N29" s="523"/>
      <c r="O29" s="523"/>
      <c r="P29" s="523"/>
      <c r="Q29" s="524"/>
      <c r="R29" s="522"/>
      <c r="S29" s="523"/>
      <c r="T29" s="523"/>
      <c r="U29" s="523"/>
      <c r="V29" s="523"/>
      <c r="W29" s="524"/>
      <c r="X29" s="522"/>
      <c r="Y29" s="523"/>
      <c r="Z29" s="524"/>
      <c r="AA29" s="522"/>
      <c r="AB29" s="524"/>
      <c r="AC29" s="522"/>
      <c r="AD29" s="523"/>
      <c r="AE29" s="524"/>
      <c r="AF29" s="522"/>
      <c r="AG29" s="523"/>
      <c r="AH29" s="524"/>
      <c r="AI29" s="522"/>
      <c r="AJ29" s="523"/>
      <c r="AK29" s="523"/>
      <c r="AL29" s="523"/>
      <c r="AM29" s="726"/>
    </row>
    <row r="30" spans="1:39" s="222" customFormat="1" ht="11.25" customHeight="1" x14ac:dyDescent="0.2">
      <c r="A30" s="741"/>
      <c r="B30" s="568"/>
      <c r="C30" s="568"/>
      <c r="D30" s="568"/>
      <c r="E30" s="568"/>
      <c r="F30" s="568"/>
      <c r="G30" s="568"/>
      <c r="H30" s="568"/>
      <c r="I30" s="568"/>
      <c r="J30" s="742"/>
      <c r="K30" s="223"/>
      <c r="L30" s="729"/>
      <c r="M30" s="523"/>
      <c r="N30" s="523"/>
      <c r="O30" s="523"/>
      <c r="P30" s="523"/>
      <c r="Q30" s="524"/>
      <c r="R30" s="522"/>
      <c r="S30" s="523"/>
      <c r="T30" s="523"/>
      <c r="U30" s="523"/>
      <c r="V30" s="523"/>
      <c r="W30" s="524"/>
      <c r="X30" s="522"/>
      <c r="Y30" s="523"/>
      <c r="Z30" s="524"/>
      <c r="AA30" s="522"/>
      <c r="AB30" s="524"/>
      <c r="AC30" s="522"/>
      <c r="AD30" s="523"/>
      <c r="AE30" s="524"/>
      <c r="AF30" s="522"/>
      <c r="AG30" s="523"/>
      <c r="AH30" s="524"/>
      <c r="AI30" s="522"/>
      <c r="AJ30" s="523"/>
      <c r="AK30" s="523"/>
      <c r="AL30" s="523"/>
      <c r="AM30" s="726"/>
    </row>
    <row r="31" spans="1:39" s="222" customFormat="1" ht="11.25" customHeight="1" x14ac:dyDescent="0.2">
      <c r="A31" s="741"/>
      <c r="B31" s="568"/>
      <c r="C31" s="568"/>
      <c r="D31" s="568"/>
      <c r="E31" s="568"/>
      <c r="F31" s="568"/>
      <c r="G31" s="568"/>
      <c r="H31" s="568"/>
      <c r="I31" s="568"/>
      <c r="J31" s="742"/>
      <c r="K31" s="223"/>
      <c r="L31" s="729"/>
      <c r="M31" s="523"/>
      <c r="N31" s="523"/>
      <c r="O31" s="523"/>
      <c r="P31" s="523"/>
      <c r="Q31" s="524"/>
      <c r="R31" s="522"/>
      <c r="S31" s="523"/>
      <c r="T31" s="523"/>
      <c r="U31" s="523"/>
      <c r="V31" s="523"/>
      <c r="W31" s="524"/>
      <c r="X31" s="522"/>
      <c r="Y31" s="523"/>
      <c r="Z31" s="524"/>
      <c r="AA31" s="522"/>
      <c r="AB31" s="524"/>
      <c r="AC31" s="522"/>
      <c r="AD31" s="523"/>
      <c r="AE31" s="524"/>
      <c r="AF31" s="522"/>
      <c r="AG31" s="523"/>
      <c r="AH31" s="524"/>
      <c r="AI31" s="522"/>
      <c r="AJ31" s="523"/>
      <c r="AK31" s="523"/>
      <c r="AL31" s="523"/>
      <c r="AM31" s="726"/>
    </row>
    <row r="32" spans="1:39" s="222" customFormat="1" ht="11.25" customHeight="1" x14ac:dyDescent="0.2">
      <c r="A32" s="741"/>
      <c r="B32" s="568"/>
      <c r="C32" s="568"/>
      <c r="D32" s="568"/>
      <c r="E32" s="568"/>
      <c r="F32" s="568"/>
      <c r="G32" s="568"/>
      <c r="H32" s="568"/>
      <c r="I32" s="568"/>
      <c r="J32" s="742"/>
      <c r="K32" s="223"/>
      <c r="L32" s="729"/>
      <c r="M32" s="523"/>
      <c r="N32" s="523"/>
      <c r="O32" s="523"/>
      <c r="P32" s="523"/>
      <c r="Q32" s="524"/>
      <c r="R32" s="522"/>
      <c r="S32" s="523"/>
      <c r="T32" s="523"/>
      <c r="U32" s="523"/>
      <c r="V32" s="523"/>
      <c r="W32" s="524"/>
      <c r="X32" s="522"/>
      <c r="Y32" s="523"/>
      <c r="Z32" s="524"/>
      <c r="AA32" s="522"/>
      <c r="AB32" s="524"/>
      <c r="AC32" s="522"/>
      <c r="AD32" s="523"/>
      <c r="AE32" s="524"/>
      <c r="AF32" s="522"/>
      <c r="AG32" s="523"/>
      <c r="AH32" s="524"/>
      <c r="AI32" s="522"/>
      <c r="AJ32" s="523"/>
      <c r="AK32" s="523"/>
      <c r="AL32" s="523"/>
      <c r="AM32" s="726"/>
    </row>
    <row r="33" spans="1:39" s="222" customFormat="1" ht="11.25" customHeight="1" x14ac:dyDescent="0.2">
      <c r="A33" s="741"/>
      <c r="B33" s="568"/>
      <c r="C33" s="568"/>
      <c r="D33" s="568"/>
      <c r="E33" s="568"/>
      <c r="F33" s="568"/>
      <c r="G33" s="568"/>
      <c r="H33" s="568"/>
      <c r="I33" s="568"/>
      <c r="J33" s="742"/>
      <c r="K33" s="223"/>
      <c r="L33" s="729"/>
      <c r="M33" s="523"/>
      <c r="N33" s="523"/>
      <c r="O33" s="523"/>
      <c r="P33" s="523"/>
      <c r="Q33" s="524"/>
      <c r="R33" s="522"/>
      <c r="S33" s="523"/>
      <c r="T33" s="523"/>
      <c r="U33" s="523"/>
      <c r="V33" s="523"/>
      <c r="W33" s="524"/>
      <c r="X33" s="522"/>
      <c r="Y33" s="523"/>
      <c r="Z33" s="524"/>
      <c r="AA33" s="522"/>
      <c r="AB33" s="524"/>
      <c r="AC33" s="522"/>
      <c r="AD33" s="523"/>
      <c r="AE33" s="524"/>
      <c r="AF33" s="522"/>
      <c r="AG33" s="523"/>
      <c r="AH33" s="524"/>
      <c r="AI33" s="522"/>
      <c r="AJ33" s="523"/>
      <c r="AK33" s="523"/>
      <c r="AL33" s="523"/>
      <c r="AM33" s="726"/>
    </row>
    <row r="34" spans="1:39" s="222" customFormat="1" ht="11.25" customHeight="1" x14ac:dyDescent="0.2">
      <c r="A34" s="741"/>
      <c r="B34" s="568"/>
      <c r="C34" s="568"/>
      <c r="D34" s="568"/>
      <c r="E34" s="568"/>
      <c r="F34" s="568"/>
      <c r="G34" s="568"/>
      <c r="H34" s="568"/>
      <c r="I34" s="568"/>
      <c r="J34" s="742"/>
      <c r="K34" s="223"/>
      <c r="L34" s="729"/>
      <c r="M34" s="523"/>
      <c r="N34" s="523"/>
      <c r="O34" s="523"/>
      <c r="P34" s="523"/>
      <c r="Q34" s="524"/>
      <c r="R34" s="522"/>
      <c r="S34" s="523"/>
      <c r="T34" s="523"/>
      <c r="U34" s="523"/>
      <c r="V34" s="523"/>
      <c r="W34" s="524"/>
      <c r="X34" s="522"/>
      <c r="Y34" s="523"/>
      <c r="Z34" s="524"/>
      <c r="AA34" s="522"/>
      <c r="AB34" s="524"/>
      <c r="AC34" s="522"/>
      <c r="AD34" s="523"/>
      <c r="AE34" s="524"/>
      <c r="AF34" s="522"/>
      <c r="AG34" s="523"/>
      <c r="AH34" s="524"/>
      <c r="AI34" s="522"/>
      <c r="AJ34" s="523"/>
      <c r="AK34" s="523"/>
      <c r="AL34" s="523"/>
      <c r="AM34" s="726"/>
    </row>
    <row r="35" spans="1:39" s="222" customFormat="1" ht="11.25" customHeight="1" x14ac:dyDescent="0.2">
      <c r="A35" s="741"/>
      <c r="B35" s="568"/>
      <c r="C35" s="568"/>
      <c r="D35" s="568"/>
      <c r="E35" s="568"/>
      <c r="F35" s="568"/>
      <c r="G35" s="568"/>
      <c r="H35" s="568"/>
      <c r="I35" s="568"/>
      <c r="J35" s="742"/>
      <c r="K35" s="223"/>
      <c r="L35" s="729"/>
      <c r="M35" s="523"/>
      <c r="N35" s="523"/>
      <c r="O35" s="523"/>
      <c r="P35" s="523"/>
      <c r="Q35" s="524"/>
      <c r="R35" s="522"/>
      <c r="S35" s="523"/>
      <c r="T35" s="523"/>
      <c r="U35" s="523"/>
      <c r="V35" s="523"/>
      <c r="W35" s="524"/>
      <c r="X35" s="522"/>
      <c r="Y35" s="523"/>
      <c r="Z35" s="524"/>
      <c r="AA35" s="522"/>
      <c r="AB35" s="524"/>
      <c r="AC35" s="522"/>
      <c r="AD35" s="523"/>
      <c r="AE35" s="524"/>
      <c r="AF35" s="522"/>
      <c r="AG35" s="523"/>
      <c r="AH35" s="524"/>
      <c r="AI35" s="522"/>
      <c r="AJ35" s="523"/>
      <c r="AK35" s="523"/>
      <c r="AL35" s="523"/>
      <c r="AM35" s="726"/>
    </row>
    <row r="36" spans="1:39" s="222" customFormat="1" ht="11.25" customHeight="1" x14ac:dyDescent="0.2">
      <c r="A36" s="741"/>
      <c r="B36" s="568"/>
      <c r="C36" s="568"/>
      <c r="D36" s="568"/>
      <c r="E36" s="568"/>
      <c r="F36" s="568"/>
      <c r="G36" s="568"/>
      <c r="H36" s="568"/>
      <c r="I36" s="568"/>
      <c r="J36" s="742"/>
      <c r="K36" s="223"/>
      <c r="L36" s="729"/>
      <c r="M36" s="523"/>
      <c r="N36" s="523"/>
      <c r="O36" s="523"/>
      <c r="P36" s="523"/>
      <c r="Q36" s="524"/>
      <c r="R36" s="522"/>
      <c r="S36" s="523"/>
      <c r="T36" s="523"/>
      <c r="U36" s="523"/>
      <c r="V36" s="523"/>
      <c r="W36" s="524"/>
      <c r="X36" s="522"/>
      <c r="Y36" s="523"/>
      <c r="Z36" s="524"/>
      <c r="AA36" s="522"/>
      <c r="AB36" s="524"/>
      <c r="AC36" s="522"/>
      <c r="AD36" s="523"/>
      <c r="AE36" s="524"/>
      <c r="AF36" s="522"/>
      <c r="AG36" s="523"/>
      <c r="AH36" s="524"/>
      <c r="AI36" s="522"/>
      <c r="AJ36" s="523"/>
      <c r="AK36" s="523"/>
      <c r="AL36" s="523"/>
      <c r="AM36" s="726"/>
    </row>
    <row r="37" spans="1:39" s="222" customFormat="1" ht="11.25" customHeight="1" x14ac:dyDescent="0.2">
      <c r="A37" s="741"/>
      <c r="B37" s="568"/>
      <c r="C37" s="568"/>
      <c r="D37" s="568"/>
      <c r="E37" s="568"/>
      <c r="F37" s="568"/>
      <c r="G37" s="568"/>
      <c r="H37" s="568"/>
      <c r="I37" s="568"/>
      <c r="J37" s="742"/>
      <c r="K37" s="223"/>
      <c r="L37" s="729"/>
      <c r="M37" s="523"/>
      <c r="N37" s="523"/>
      <c r="O37" s="523"/>
      <c r="P37" s="523"/>
      <c r="Q37" s="524"/>
      <c r="R37" s="522"/>
      <c r="S37" s="523"/>
      <c r="T37" s="523"/>
      <c r="U37" s="523"/>
      <c r="V37" s="523"/>
      <c r="W37" s="524"/>
      <c r="X37" s="522"/>
      <c r="Y37" s="523"/>
      <c r="Z37" s="524"/>
      <c r="AA37" s="522"/>
      <c r="AB37" s="524"/>
      <c r="AC37" s="522"/>
      <c r="AD37" s="523"/>
      <c r="AE37" s="524"/>
      <c r="AF37" s="522"/>
      <c r="AG37" s="523"/>
      <c r="AH37" s="524"/>
      <c r="AI37" s="522"/>
      <c r="AJ37" s="523"/>
      <c r="AK37" s="523"/>
      <c r="AL37" s="523"/>
      <c r="AM37" s="726"/>
    </row>
    <row r="38" spans="1:39" s="222" customFormat="1" ht="11.25" customHeight="1" x14ac:dyDescent="0.2">
      <c r="A38" s="741"/>
      <c r="B38" s="568"/>
      <c r="C38" s="568"/>
      <c r="D38" s="568"/>
      <c r="E38" s="568"/>
      <c r="F38" s="568"/>
      <c r="G38" s="568"/>
      <c r="H38" s="568"/>
      <c r="I38" s="568"/>
      <c r="J38" s="742"/>
      <c r="K38" s="223"/>
      <c r="L38" s="729"/>
      <c r="M38" s="523"/>
      <c r="N38" s="523"/>
      <c r="O38" s="523"/>
      <c r="P38" s="523"/>
      <c r="Q38" s="524"/>
      <c r="R38" s="522"/>
      <c r="S38" s="523"/>
      <c r="T38" s="523"/>
      <c r="U38" s="523"/>
      <c r="V38" s="523"/>
      <c r="W38" s="524"/>
      <c r="X38" s="522"/>
      <c r="Y38" s="523"/>
      <c r="Z38" s="524"/>
      <c r="AA38" s="522"/>
      <c r="AB38" s="524"/>
      <c r="AC38" s="522"/>
      <c r="AD38" s="523"/>
      <c r="AE38" s="524"/>
      <c r="AF38" s="522"/>
      <c r="AG38" s="523"/>
      <c r="AH38" s="524"/>
      <c r="AI38" s="522"/>
      <c r="AJ38" s="523"/>
      <c r="AK38" s="523"/>
      <c r="AL38" s="523"/>
      <c r="AM38" s="726"/>
    </row>
    <row r="39" spans="1:39" s="222" customFormat="1" ht="10.8" thickBot="1" x14ac:dyDescent="0.25">
      <c r="A39" s="738"/>
      <c r="B39" s="565"/>
      <c r="C39" s="565"/>
      <c r="D39" s="565"/>
      <c r="E39" s="565"/>
      <c r="F39" s="565"/>
      <c r="G39" s="565"/>
      <c r="H39" s="565"/>
      <c r="I39" s="565"/>
      <c r="J39" s="739"/>
      <c r="K39" s="223"/>
      <c r="L39" s="725"/>
      <c r="M39" s="526"/>
      <c r="N39" s="526"/>
      <c r="O39" s="526"/>
      <c r="P39" s="526"/>
      <c r="Q39" s="527"/>
      <c r="R39" s="525"/>
      <c r="S39" s="526"/>
      <c r="T39" s="526"/>
      <c r="U39" s="526"/>
      <c r="V39" s="526"/>
      <c r="W39" s="527"/>
      <c r="X39" s="525"/>
      <c r="Y39" s="526"/>
      <c r="Z39" s="527"/>
      <c r="AA39" s="525"/>
      <c r="AB39" s="527"/>
      <c r="AC39" s="525"/>
      <c r="AD39" s="526"/>
      <c r="AE39" s="527"/>
      <c r="AF39" s="525"/>
      <c r="AG39" s="526"/>
      <c r="AH39" s="527"/>
      <c r="AI39" s="525"/>
      <c r="AJ39" s="526"/>
      <c r="AK39" s="526"/>
      <c r="AL39" s="526"/>
      <c r="AM39" s="717"/>
    </row>
    <row r="40" spans="1:39" s="222" customFormat="1" ht="5.0999999999999996" customHeight="1" x14ac:dyDescent="0.2">
      <c r="A40" s="288"/>
      <c r="B40" s="288"/>
      <c r="C40" s="288"/>
      <c r="D40" s="288"/>
      <c r="E40" s="288"/>
      <c r="F40" s="288"/>
      <c r="G40" s="288"/>
      <c r="H40" s="288"/>
      <c r="I40" s="288"/>
      <c r="J40" s="288"/>
      <c r="K40" s="223"/>
      <c r="L40" s="289"/>
      <c r="M40" s="289"/>
      <c r="N40" s="289"/>
      <c r="O40" s="289"/>
      <c r="P40" s="289"/>
      <c r="Q40" s="289"/>
      <c r="R40" s="289"/>
      <c r="S40" s="289"/>
      <c r="T40" s="289"/>
      <c r="U40" s="289"/>
      <c r="V40" s="289"/>
      <c r="W40" s="289"/>
      <c r="X40" s="289"/>
      <c r="Y40" s="289"/>
      <c r="Z40" s="289"/>
      <c r="AA40" s="289"/>
      <c r="AB40" s="289"/>
      <c r="AC40" s="289"/>
      <c r="AD40" s="289"/>
      <c r="AE40" s="289"/>
      <c r="AF40" s="289"/>
      <c r="AG40" s="289"/>
      <c r="AH40" s="289"/>
      <c r="AI40" s="289"/>
      <c r="AJ40" s="289"/>
      <c r="AK40" s="289"/>
      <c r="AL40" s="289"/>
      <c r="AM40" s="289"/>
    </row>
    <row r="41" spans="1:39" s="222" customFormat="1" ht="12.9" customHeight="1" x14ac:dyDescent="0.2">
      <c r="A41" s="322">
        <v>3.2</v>
      </c>
      <c r="B41" s="589" t="s">
        <v>650</v>
      </c>
      <c r="C41" s="590"/>
      <c r="D41" s="590"/>
      <c r="E41" s="590"/>
      <c r="F41" s="590"/>
      <c r="G41" s="590"/>
      <c r="H41" s="590"/>
      <c r="I41" s="590"/>
      <c r="J41" s="590"/>
      <c r="K41" s="590"/>
      <c r="L41" s="590"/>
      <c r="M41" s="590"/>
      <c r="N41" s="590"/>
      <c r="O41" s="590"/>
      <c r="P41" s="590"/>
      <c r="Q41" s="590"/>
      <c r="R41" s="590"/>
      <c r="S41" s="590"/>
      <c r="T41" s="590"/>
      <c r="U41" s="590"/>
      <c r="V41" s="590"/>
      <c r="W41" s="590"/>
      <c r="X41" s="590"/>
      <c r="Y41" s="590"/>
      <c r="Z41" s="590"/>
      <c r="AA41" s="590"/>
      <c r="AB41" s="590"/>
      <c r="AC41" s="590"/>
      <c r="AD41" s="590"/>
      <c r="AE41" s="590"/>
      <c r="AF41" s="590"/>
      <c r="AG41" s="590"/>
      <c r="AH41" s="590"/>
      <c r="AI41" s="590"/>
      <c r="AJ41" s="590"/>
      <c r="AK41" s="590"/>
      <c r="AL41" s="590"/>
      <c r="AM41" s="591"/>
    </row>
    <row r="42" spans="1:39" s="222" customFormat="1" ht="3" customHeight="1" thickBot="1" x14ac:dyDescent="0.35">
      <c r="A42" s="280"/>
      <c r="B42" s="280"/>
      <c r="C42" s="280"/>
      <c r="D42" s="280"/>
      <c r="E42" s="280"/>
      <c r="F42" s="280"/>
      <c r="G42" s="280"/>
      <c r="H42" s="280"/>
      <c r="I42" s="280"/>
      <c r="J42" s="280"/>
    </row>
    <row r="43" spans="1:39" s="222" customFormat="1" ht="34.5" customHeight="1" x14ac:dyDescent="0.2">
      <c r="A43" s="732" t="s">
        <v>757</v>
      </c>
      <c r="B43" s="733"/>
      <c r="C43" s="733"/>
      <c r="D43" s="733"/>
      <c r="E43" s="733"/>
      <c r="F43" s="733"/>
      <c r="G43" s="733"/>
      <c r="H43" s="733"/>
      <c r="I43" s="733"/>
      <c r="J43" s="734"/>
      <c r="K43" s="223"/>
      <c r="L43" s="699" t="s">
        <v>786</v>
      </c>
      <c r="M43" s="700"/>
      <c r="N43" s="700"/>
      <c r="O43" s="700"/>
      <c r="P43" s="700"/>
      <c r="Q43" s="722"/>
      <c r="R43" s="735" t="s">
        <v>759</v>
      </c>
      <c r="S43" s="736"/>
      <c r="T43" s="736"/>
      <c r="U43" s="736"/>
      <c r="V43" s="736"/>
      <c r="W43" s="737"/>
      <c r="X43" s="719" t="s">
        <v>801</v>
      </c>
      <c r="Y43" s="700"/>
      <c r="Z43" s="722"/>
      <c r="AA43" s="713" t="s">
        <v>805</v>
      </c>
      <c r="AB43" s="713"/>
      <c r="AC43" s="713" t="s">
        <v>803</v>
      </c>
      <c r="AD43" s="713"/>
      <c r="AE43" s="713"/>
      <c r="AF43" s="719" t="s">
        <v>886</v>
      </c>
      <c r="AG43" s="700"/>
      <c r="AH43" s="722"/>
      <c r="AI43" s="735" t="s">
        <v>656</v>
      </c>
      <c r="AJ43" s="736"/>
      <c r="AK43" s="736"/>
      <c r="AL43" s="736"/>
      <c r="AM43" s="740"/>
    </row>
    <row r="44" spans="1:39" s="222" customFormat="1" ht="11.4" customHeight="1" x14ac:dyDescent="0.2">
      <c r="A44" s="741"/>
      <c r="B44" s="568"/>
      <c r="C44" s="568"/>
      <c r="D44" s="568"/>
      <c r="E44" s="568"/>
      <c r="F44" s="568"/>
      <c r="G44" s="568"/>
      <c r="H44" s="568"/>
      <c r="I44" s="568"/>
      <c r="J44" s="742"/>
      <c r="K44" s="223"/>
      <c r="L44" s="729"/>
      <c r="M44" s="523"/>
      <c r="N44" s="523"/>
      <c r="O44" s="523"/>
      <c r="P44" s="523"/>
      <c r="Q44" s="524"/>
      <c r="R44" s="522"/>
      <c r="S44" s="523"/>
      <c r="T44" s="523"/>
      <c r="U44" s="523"/>
      <c r="V44" s="523"/>
      <c r="W44" s="524"/>
      <c r="X44" s="522"/>
      <c r="Y44" s="523"/>
      <c r="Z44" s="524"/>
      <c r="AA44" s="522"/>
      <c r="AB44" s="524"/>
      <c r="AC44" s="522"/>
      <c r="AD44" s="523"/>
      <c r="AE44" s="524"/>
      <c r="AF44" s="522"/>
      <c r="AG44" s="523"/>
      <c r="AH44" s="524"/>
      <c r="AI44" s="522"/>
      <c r="AJ44" s="523"/>
      <c r="AK44" s="523"/>
      <c r="AL44" s="523"/>
      <c r="AM44" s="726"/>
    </row>
    <row r="45" spans="1:39" s="222" customFormat="1" ht="11.4" customHeight="1" x14ac:dyDescent="0.2">
      <c r="A45" s="741"/>
      <c r="B45" s="568"/>
      <c r="C45" s="568"/>
      <c r="D45" s="568"/>
      <c r="E45" s="568"/>
      <c r="F45" s="568"/>
      <c r="G45" s="568"/>
      <c r="H45" s="568"/>
      <c r="I45" s="568"/>
      <c r="J45" s="742"/>
      <c r="K45" s="223"/>
      <c r="L45" s="729"/>
      <c r="M45" s="523"/>
      <c r="N45" s="523"/>
      <c r="O45" s="523"/>
      <c r="P45" s="523"/>
      <c r="Q45" s="524"/>
      <c r="R45" s="522"/>
      <c r="S45" s="523"/>
      <c r="T45" s="523"/>
      <c r="U45" s="523"/>
      <c r="V45" s="523"/>
      <c r="W45" s="524"/>
      <c r="X45" s="522"/>
      <c r="Y45" s="523"/>
      <c r="Z45" s="524"/>
      <c r="AA45" s="522"/>
      <c r="AB45" s="524"/>
      <c r="AC45" s="522"/>
      <c r="AD45" s="523"/>
      <c r="AE45" s="524"/>
      <c r="AF45" s="522"/>
      <c r="AG45" s="523"/>
      <c r="AH45" s="524"/>
      <c r="AI45" s="522"/>
      <c r="AJ45" s="523"/>
      <c r="AK45" s="523"/>
      <c r="AL45" s="523"/>
      <c r="AM45" s="726"/>
    </row>
    <row r="46" spans="1:39" s="222" customFormat="1" ht="11.4" customHeight="1" x14ac:dyDescent="0.2">
      <c r="A46" s="741"/>
      <c r="B46" s="568"/>
      <c r="C46" s="568"/>
      <c r="D46" s="568"/>
      <c r="E46" s="568"/>
      <c r="F46" s="568"/>
      <c r="G46" s="568"/>
      <c r="H46" s="568"/>
      <c r="I46" s="568"/>
      <c r="J46" s="742"/>
      <c r="K46" s="223"/>
      <c r="L46" s="729"/>
      <c r="M46" s="523"/>
      <c r="N46" s="523"/>
      <c r="O46" s="523"/>
      <c r="P46" s="523"/>
      <c r="Q46" s="524"/>
      <c r="R46" s="522"/>
      <c r="S46" s="523"/>
      <c r="T46" s="523"/>
      <c r="U46" s="523"/>
      <c r="V46" s="523"/>
      <c r="W46" s="524"/>
      <c r="X46" s="522"/>
      <c r="Y46" s="523"/>
      <c r="Z46" s="524"/>
      <c r="AA46" s="522"/>
      <c r="AB46" s="524"/>
      <c r="AC46" s="522"/>
      <c r="AD46" s="523"/>
      <c r="AE46" s="524"/>
      <c r="AF46" s="522"/>
      <c r="AG46" s="523"/>
      <c r="AH46" s="524"/>
      <c r="AI46" s="522"/>
      <c r="AJ46" s="523"/>
      <c r="AK46" s="523"/>
      <c r="AL46" s="523"/>
      <c r="AM46" s="726"/>
    </row>
    <row r="47" spans="1:39" s="222" customFormat="1" ht="11.4" customHeight="1" x14ac:dyDescent="0.2">
      <c r="A47" s="741"/>
      <c r="B47" s="568"/>
      <c r="C47" s="568"/>
      <c r="D47" s="568"/>
      <c r="E47" s="568"/>
      <c r="F47" s="568"/>
      <c r="G47" s="568"/>
      <c r="H47" s="568"/>
      <c r="I47" s="568"/>
      <c r="J47" s="742"/>
      <c r="K47" s="223"/>
      <c r="L47" s="729"/>
      <c r="M47" s="523"/>
      <c r="N47" s="523"/>
      <c r="O47" s="523"/>
      <c r="P47" s="523"/>
      <c r="Q47" s="524"/>
      <c r="R47" s="522"/>
      <c r="S47" s="523"/>
      <c r="T47" s="523"/>
      <c r="U47" s="523"/>
      <c r="V47" s="523"/>
      <c r="W47" s="524"/>
      <c r="X47" s="522"/>
      <c r="Y47" s="523"/>
      <c r="Z47" s="524"/>
      <c r="AA47" s="522"/>
      <c r="AB47" s="524"/>
      <c r="AC47" s="522"/>
      <c r="AD47" s="523"/>
      <c r="AE47" s="524"/>
      <c r="AF47" s="522"/>
      <c r="AG47" s="523"/>
      <c r="AH47" s="524"/>
      <c r="AI47" s="522"/>
      <c r="AJ47" s="523"/>
      <c r="AK47" s="523"/>
      <c r="AL47" s="523"/>
      <c r="AM47" s="726"/>
    </row>
    <row r="48" spans="1:39" s="222" customFormat="1" ht="11.4" customHeight="1" x14ac:dyDescent="0.2">
      <c r="A48" s="741"/>
      <c r="B48" s="568"/>
      <c r="C48" s="568"/>
      <c r="D48" s="568"/>
      <c r="E48" s="568"/>
      <c r="F48" s="568"/>
      <c r="G48" s="568"/>
      <c r="H48" s="568"/>
      <c r="I48" s="568"/>
      <c r="J48" s="742"/>
      <c r="K48" s="223"/>
      <c r="L48" s="729"/>
      <c r="M48" s="523"/>
      <c r="N48" s="523"/>
      <c r="O48" s="523"/>
      <c r="P48" s="523"/>
      <c r="Q48" s="524"/>
      <c r="R48" s="522"/>
      <c r="S48" s="523"/>
      <c r="T48" s="523"/>
      <c r="U48" s="523"/>
      <c r="V48" s="523"/>
      <c r="W48" s="524"/>
      <c r="X48" s="522"/>
      <c r="Y48" s="523"/>
      <c r="Z48" s="524"/>
      <c r="AA48" s="522"/>
      <c r="AB48" s="524"/>
      <c r="AC48" s="522"/>
      <c r="AD48" s="523"/>
      <c r="AE48" s="524"/>
      <c r="AF48" s="522"/>
      <c r="AG48" s="523"/>
      <c r="AH48" s="524"/>
      <c r="AI48" s="522"/>
      <c r="AJ48" s="523"/>
      <c r="AK48" s="523"/>
      <c r="AL48" s="523"/>
      <c r="AM48" s="726"/>
    </row>
    <row r="49" spans="1:39" s="222" customFormat="1" ht="11.4" customHeight="1" x14ac:dyDescent="0.2">
      <c r="A49" s="741"/>
      <c r="B49" s="568"/>
      <c r="C49" s="568"/>
      <c r="D49" s="568"/>
      <c r="E49" s="568"/>
      <c r="F49" s="568"/>
      <c r="G49" s="568"/>
      <c r="H49" s="568"/>
      <c r="I49" s="568"/>
      <c r="J49" s="742"/>
      <c r="K49" s="223"/>
      <c r="L49" s="729"/>
      <c r="M49" s="523"/>
      <c r="N49" s="523"/>
      <c r="O49" s="523"/>
      <c r="P49" s="523"/>
      <c r="Q49" s="524"/>
      <c r="R49" s="522"/>
      <c r="S49" s="523"/>
      <c r="T49" s="523"/>
      <c r="U49" s="523"/>
      <c r="V49" s="523"/>
      <c r="W49" s="524"/>
      <c r="X49" s="522"/>
      <c r="Y49" s="523"/>
      <c r="Z49" s="524"/>
      <c r="AA49" s="522"/>
      <c r="AB49" s="524"/>
      <c r="AC49" s="522"/>
      <c r="AD49" s="523"/>
      <c r="AE49" s="524"/>
      <c r="AF49" s="522"/>
      <c r="AG49" s="523"/>
      <c r="AH49" s="524"/>
      <c r="AI49" s="522"/>
      <c r="AJ49" s="523"/>
      <c r="AK49" s="523"/>
      <c r="AL49" s="523"/>
      <c r="AM49" s="726"/>
    </row>
    <row r="50" spans="1:39" s="222" customFormat="1" ht="11.4" customHeight="1" x14ac:dyDescent="0.2">
      <c r="A50" s="741"/>
      <c r="B50" s="568"/>
      <c r="C50" s="568"/>
      <c r="D50" s="568"/>
      <c r="E50" s="568"/>
      <c r="F50" s="568"/>
      <c r="G50" s="568"/>
      <c r="H50" s="568"/>
      <c r="I50" s="568"/>
      <c r="J50" s="742"/>
      <c r="K50" s="223"/>
      <c r="L50" s="729"/>
      <c r="M50" s="523"/>
      <c r="N50" s="523"/>
      <c r="O50" s="523"/>
      <c r="P50" s="523"/>
      <c r="Q50" s="524"/>
      <c r="R50" s="522"/>
      <c r="S50" s="523"/>
      <c r="T50" s="523"/>
      <c r="U50" s="523"/>
      <c r="V50" s="523"/>
      <c r="W50" s="524"/>
      <c r="X50" s="522"/>
      <c r="Y50" s="523"/>
      <c r="Z50" s="524"/>
      <c r="AA50" s="522"/>
      <c r="AB50" s="524"/>
      <c r="AC50" s="522"/>
      <c r="AD50" s="523"/>
      <c r="AE50" s="524"/>
      <c r="AF50" s="522"/>
      <c r="AG50" s="523"/>
      <c r="AH50" s="524"/>
      <c r="AI50" s="522"/>
      <c r="AJ50" s="523"/>
      <c r="AK50" s="523"/>
      <c r="AL50" s="523"/>
      <c r="AM50" s="726"/>
    </row>
    <row r="51" spans="1:39" s="222" customFormat="1" ht="11.4" customHeight="1" x14ac:dyDescent="0.2">
      <c r="A51" s="741"/>
      <c r="B51" s="568"/>
      <c r="C51" s="568"/>
      <c r="D51" s="568"/>
      <c r="E51" s="568"/>
      <c r="F51" s="568"/>
      <c r="G51" s="568"/>
      <c r="H51" s="568"/>
      <c r="I51" s="568"/>
      <c r="J51" s="742"/>
      <c r="K51" s="223"/>
      <c r="L51" s="729"/>
      <c r="M51" s="523"/>
      <c r="N51" s="523"/>
      <c r="O51" s="523"/>
      <c r="P51" s="523"/>
      <c r="Q51" s="524"/>
      <c r="R51" s="522"/>
      <c r="S51" s="523"/>
      <c r="T51" s="523"/>
      <c r="U51" s="523"/>
      <c r="V51" s="523"/>
      <c r="W51" s="524"/>
      <c r="X51" s="522"/>
      <c r="Y51" s="523"/>
      <c r="Z51" s="524"/>
      <c r="AA51" s="522"/>
      <c r="AB51" s="524"/>
      <c r="AC51" s="522"/>
      <c r="AD51" s="523"/>
      <c r="AE51" s="524"/>
      <c r="AF51" s="522"/>
      <c r="AG51" s="523"/>
      <c r="AH51" s="524"/>
      <c r="AI51" s="522"/>
      <c r="AJ51" s="523"/>
      <c r="AK51" s="523"/>
      <c r="AL51" s="523"/>
      <c r="AM51" s="726"/>
    </row>
    <row r="52" spans="1:39" s="222" customFormat="1" ht="11.4" customHeight="1" x14ac:dyDescent="0.2">
      <c r="A52" s="741"/>
      <c r="B52" s="568"/>
      <c r="C52" s="568"/>
      <c r="D52" s="568"/>
      <c r="E52" s="568"/>
      <c r="F52" s="568"/>
      <c r="G52" s="568"/>
      <c r="H52" s="568"/>
      <c r="I52" s="568"/>
      <c r="J52" s="742"/>
      <c r="K52" s="223"/>
      <c r="L52" s="729"/>
      <c r="M52" s="523"/>
      <c r="N52" s="523"/>
      <c r="O52" s="523"/>
      <c r="P52" s="523"/>
      <c r="Q52" s="524"/>
      <c r="R52" s="522"/>
      <c r="S52" s="523"/>
      <c r="T52" s="523"/>
      <c r="U52" s="523"/>
      <c r="V52" s="523"/>
      <c r="W52" s="524"/>
      <c r="X52" s="522"/>
      <c r="Y52" s="523"/>
      <c r="Z52" s="524"/>
      <c r="AA52" s="522"/>
      <c r="AB52" s="524"/>
      <c r="AC52" s="522"/>
      <c r="AD52" s="523"/>
      <c r="AE52" s="524"/>
      <c r="AF52" s="522"/>
      <c r="AG52" s="523"/>
      <c r="AH52" s="524"/>
      <c r="AI52" s="522"/>
      <c r="AJ52" s="523"/>
      <c r="AK52" s="523"/>
      <c r="AL52" s="523"/>
      <c r="AM52" s="726"/>
    </row>
    <row r="53" spans="1:39" ht="11.4" customHeight="1" thickBot="1" x14ac:dyDescent="0.35">
      <c r="A53" s="738"/>
      <c r="B53" s="565"/>
      <c r="C53" s="565"/>
      <c r="D53" s="565"/>
      <c r="E53" s="565"/>
      <c r="F53" s="565"/>
      <c r="G53" s="565"/>
      <c r="H53" s="565"/>
      <c r="I53" s="565"/>
      <c r="J53" s="739"/>
      <c r="K53" s="223"/>
      <c r="L53" s="725"/>
      <c r="M53" s="526"/>
      <c r="N53" s="526"/>
      <c r="O53" s="526"/>
      <c r="P53" s="526"/>
      <c r="Q53" s="527"/>
      <c r="R53" s="525"/>
      <c r="S53" s="526"/>
      <c r="T53" s="526"/>
      <c r="U53" s="526"/>
      <c r="V53" s="526"/>
      <c r="W53" s="527"/>
      <c r="X53" s="525"/>
      <c r="Y53" s="526"/>
      <c r="Z53" s="527"/>
      <c r="AA53" s="525"/>
      <c r="AB53" s="527"/>
      <c r="AC53" s="525"/>
      <c r="AD53" s="526"/>
      <c r="AE53" s="527"/>
      <c r="AF53" s="525"/>
      <c r="AG53" s="526"/>
      <c r="AH53" s="527"/>
      <c r="AI53" s="525"/>
      <c r="AJ53" s="526"/>
      <c r="AK53" s="526"/>
      <c r="AL53" s="526"/>
      <c r="AM53" s="717"/>
    </row>
    <row r="54" spans="1:39" ht="5.0999999999999996" customHeight="1" x14ac:dyDescent="0.3">
      <c r="Q54" s="222"/>
    </row>
    <row r="55" spans="1:39" s="222" customFormat="1" ht="12.9" customHeight="1" x14ac:dyDescent="0.2">
      <c r="A55" s="324">
        <v>3.3</v>
      </c>
      <c r="B55" s="589" t="s">
        <v>752</v>
      </c>
      <c r="C55" s="590"/>
      <c r="D55" s="590"/>
      <c r="E55" s="590"/>
      <c r="F55" s="590"/>
      <c r="G55" s="590"/>
      <c r="H55" s="590"/>
      <c r="I55" s="590"/>
      <c r="J55" s="590"/>
      <c r="K55" s="590"/>
      <c r="L55" s="590"/>
      <c r="M55" s="590"/>
      <c r="N55" s="590"/>
      <c r="O55" s="590"/>
      <c r="P55" s="590"/>
      <c r="Q55" s="590"/>
      <c r="R55" s="590"/>
      <c r="S55" s="590"/>
      <c r="T55" s="590"/>
      <c r="U55" s="590"/>
      <c r="V55" s="590"/>
      <c r="W55" s="590"/>
      <c r="X55" s="590"/>
      <c r="Y55" s="590"/>
      <c r="Z55" s="590"/>
      <c r="AA55" s="590"/>
      <c r="AB55" s="590"/>
      <c r="AC55" s="590"/>
      <c r="AD55" s="590"/>
      <c r="AE55" s="590"/>
      <c r="AF55" s="590"/>
      <c r="AG55" s="590"/>
      <c r="AH55" s="590"/>
      <c r="AI55" s="590"/>
      <c r="AJ55" s="590"/>
      <c r="AK55" s="590"/>
      <c r="AL55" s="590"/>
      <c r="AM55" s="591"/>
    </row>
    <row r="56" spans="1:39" ht="3" customHeight="1" thickBot="1" x14ac:dyDescent="0.35">
      <c r="Q56" s="222"/>
    </row>
    <row r="57" spans="1:39" ht="34.5" customHeight="1" x14ac:dyDescent="0.3">
      <c r="A57" s="732" t="s">
        <v>757</v>
      </c>
      <c r="B57" s="733"/>
      <c r="C57" s="733"/>
      <c r="D57" s="733"/>
      <c r="E57" s="733"/>
      <c r="F57" s="733"/>
      <c r="G57" s="733"/>
      <c r="H57" s="733"/>
      <c r="I57" s="733"/>
      <c r="J57" s="734"/>
      <c r="K57" s="223"/>
      <c r="L57" s="699" t="s">
        <v>786</v>
      </c>
      <c r="M57" s="700"/>
      <c r="N57" s="700"/>
      <c r="O57" s="700"/>
      <c r="P57" s="700"/>
      <c r="Q57" s="722"/>
      <c r="R57" s="735" t="s">
        <v>759</v>
      </c>
      <c r="S57" s="736"/>
      <c r="T57" s="736"/>
      <c r="U57" s="736"/>
      <c r="V57" s="736"/>
      <c r="W57" s="737"/>
      <c r="X57" s="719" t="s">
        <v>801</v>
      </c>
      <c r="Y57" s="700"/>
      <c r="Z57" s="722"/>
      <c r="AA57" s="745" t="s">
        <v>802</v>
      </c>
      <c r="AB57" s="745"/>
      <c r="AC57" s="713" t="s">
        <v>803</v>
      </c>
      <c r="AD57" s="713"/>
      <c r="AE57" s="713"/>
      <c r="AF57" s="719" t="s">
        <v>886</v>
      </c>
      <c r="AG57" s="700"/>
      <c r="AH57" s="722"/>
      <c r="AI57" s="735" t="s">
        <v>656</v>
      </c>
      <c r="AJ57" s="736"/>
      <c r="AK57" s="736"/>
      <c r="AL57" s="736"/>
      <c r="AM57" s="740"/>
    </row>
    <row r="58" spans="1:39" ht="11.4" customHeight="1" x14ac:dyDescent="0.3">
      <c r="A58" s="741"/>
      <c r="B58" s="568"/>
      <c r="C58" s="568"/>
      <c r="D58" s="568"/>
      <c r="E58" s="568"/>
      <c r="F58" s="568"/>
      <c r="G58" s="568"/>
      <c r="H58" s="568"/>
      <c r="I58" s="568"/>
      <c r="J58" s="742"/>
      <c r="K58" s="223"/>
      <c r="L58" s="729"/>
      <c r="M58" s="523"/>
      <c r="N58" s="523"/>
      <c r="O58" s="523"/>
      <c r="P58" s="523"/>
      <c r="Q58" s="524"/>
      <c r="R58" s="522"/>
      <c r="S58" s="523"/>
      <c r="T58" s="523"/>
      <c r="U58" s="523"/>
      <c r="V58" s="523"/>
      <c r="W58" s="524"/>
      <c r="X58" s="522"/>
      <c r="Y58" s="523"/>
      <c r="Z58" s="524"/>
      <c r="AA58" s="522"/>
      <c r="AB58" s="524"/>
      <c r="AC58" s="522"/>
      <c r="AD58" s="523"/>
      <c r="AE58" s="524"/>
      <c r="AF58" s="522"/>
      <c r="AG58" s="523"/>
      <c r="AH58" s="524"/>
      <c r="AI58" s="522"/>
      <c r="AJ58" s="523"/>
      <c r="AK58" s="523"/>
      <c r="AL58" s="523"/>
      <c r="AM58" s="726"/>
    </row>
    <row r="59" spans="1:39" ht="11.4" customHeight="1" x14ac:dyDescent="0.3">
      <c r="A59" s="741"/>
      <c r="B59" s="568"/>
      <c r="C59" s="568"/>
      <c r="D59" s="568"/>
      <c r="E59" s="568"/>
      <c r="F59" s="568"/>
      <c r="G59" s="568"/>
      <c r="H59" s="568"/>
      <c r="I59" s="568"/>
      <c r="J59" s="742"/>
      <c r="K59" s="223"/>
      <c r="L59" s="729"/>
      <c r="M59" s="523"/>
      <c r="N59" s="523"/>
      <c r="O59" s="523"/>
      <c r="P59" s="523"/>
      <c r="Q59" s="524"/>
      <c r="R59" s="522"/>
      <c r="S59" s="523"/>
      <c r="T59" s="523"/>
      <c r="U59" s="523"/>
      <c r="V59" s="523"/>
      <c r="W59" s="524"/>
      <c r="X59" s="522"/>
      <c r="Y59" s="523"/>
      <c r="Z59" s="524"/>
      <c r="AA59" s="522"/>
      <c r="AB59" s="524"/>
      <c r="AC59" s="522"/>
      <c r="AD59" s="523"/>
      <c r="AE59" s="524"/>
      <c r="AF59" s="522"/>
      <c r="AG59" s="523"/>
      <c r="AH59" s="524"/>
      <c r="AI59" s="522"/>
      <c r="AJ59" s="523"/>
      <c r="AK59" s="523"/>
      <c r="AL59" s="523"/>
      <c r="AM59" s="726"/>
    </row>
    <row r="60" spans="1:39" ht="11.4" customHeight="1" x14ac:dyDescent="0.3">
      <c r="A60" s="741"/>
      <c r="B60" s="568"/>
      <c r="C60" s="568"/>
      <c r="D60" s="568"/>
      <c r="E60" s="568"/>
      <c r="F60" s="568"/>
      <c r="G60" s="568"/>
      <c r="H60" s="568"/>
      <c r="I60" s="568"/>
      <c r="J60" s="742"/>
      <c r="K60" s="223"/>
      <c r="L60" s="729"/>
      <c r="M60" s="523"/>
      <c r="N60" s="523"/>
      <c r="O60" s="523"/>
      <c r="P60" s="523"/>
      <c r="Q60" s="524"/>
      <c r="R60" s="522"/>
      <c r="S60" s="523"/>
      <c r="T60" s="523"/>
      <c r="U60" s="523"/>
      <c r="V60" s="523"/>
      <c r="W60" s="524"/>
      <c r="X60" s="522"/>
      <c r="Y60" s="523"/>
      <c r="Z60" s="524"/>
      <c r="AA60" s="522"/>
      <c r="AB60" s="524"/>
      <c r="AC60" s="522"/>
      <c r="AD60" s="523"/>
      <c r="AE60" s="524"/>
      <c r="AF60" s="522"/>
      <c r="AG60" s="523"/>
      <c r="AH60" s="524"/>
      <c r="AI60" s="522"/>
      <c r="AJ60" s="523"/>
      <c r="AK60" s="523"/>
      <c r="AL60" s="523"/>
      <c r="AM60" s="726"/>
    </row>
    <row r="61" spans="1:39" ht="11.4" customHeight="1" x14ac:dyDescent="0.3">
      <c r="A61" s="741"/>
      <c r="B61" s="568"/>
      <c r="C61" s="568"/>
      <c r="D61" s="568"/>
      <c r="E61" s="568"/>
      <c r="F61" s="568"/>
      <c r="G61" s="568"/>
      <c r="H61" s="568"/>
      <c r="I61" s="568"/>
      <c r="J61" s="742"/>
      <c r="K61" s="223"/>
      <c r="L61" s="729"/>
      <c r="M61" s="523"/>
      <c r="N61" s="523"/>
      <c r="O61" s="523"/>
      <c r="P61" s="523"/>
      <c r="Q61" s="524"/>
      <c r="R61" s="522"/>
      <c r="S61" s="523"/>
      <c r="T61" s="523"/>
      <c r="U61" s="523"/>
      <c r="V61" s="523"/>
      <c r="W61" s="524"/>
      <c r="X61" s="522"/>
      <c r="Y61" s="523"/>
      <c r="Z61" s="524"/>
      <c r="AA61" s="522"/>
      <c r="AB61" s="524"/>
      <c r="AC61" s="522"/>
      <c r="AD61" s="523"/>
      <c r="AE61" s="524"/>
      <c r="AF61" s="522"/>
      <c r="AG61" s="523"/>
      <c r="AH61" s="524"/>
      <c r="AI61" s="522"/>
      <c r="AJ61" s="523"/>
      <c r="AK61" s="523"/>
      <c r="AL61" s="523"/>
      <c r="AM61" s="726"/>
    </row>
    <row r="62" spans="1:39" ht="11.4" customHeight="1" x14ac:dyDescent="0.3">
      <c r="A62" s="741"/>
      <c r="B62" s="568"/>
      <c r="C62" s="568"/>
      <c r="D62" s="568"/>
      <c r="E62" s="568"/>
      <c r="F62" s="568"/>
      <c r="G62" s="568"/>
      <c r="H62" s="568"/>
      <c r="I62" s="568"/>
      <c r="J62" s="742"/>
      <c r="K62" s="223"/>
      <c r="L62" s="729"/>
      <c r="M62" s="523"/>
      <c r="N62" s="523"/>
      <c r="O62" s="523"/>
      <c r="P62" s="523"/>
      <c r="Q62" s="524"/>
      <c r="R62" s="522"/>
      <c r="S62" s="523"/>
      <c r="T62" s="523"/>
      <c r="U62" s="523"/>
      <c r="V62" s="523"/>
      <c r="W62" s="524"/>
      <c r="X62" s="522"/>
      <c r="Y62" s="523"/>
      <c r="Z62" s="524"/>
      <c r="AA62" s="522"/>
      <c r="AB62" s="524"/>
      <c r="AC62" s="522"/>
      <c r="AD62" s="523"/>
      <c r="AE62" s="524"/>
      <c r="AF62" s="522"/>
      <c r="AG62" s="523"/>
      <c r="AH62" s="524"/>
      <c r="AI62" s="522"/>
      <c r="AJ62" s="523"/>
      <c r="AK62" s="523"/>
      <c r="AL62" s="523"/>
      <c r="AM62" s="726"/>
    </row>
    <row r="63" spans="1:39" ht="11.4" customHeight="1" x14ac:dyDescent="0.3">
      <c r="A63" s="741"/>
      <c r="B63" s="568"/>
      <c r="C63" s="568"/>
      <c r="D63" s="568"/>
      <c r="E63" s="568"/>
      <c r="F63" s="568"/>
      <c r="G63" s="568"/>
      <c r="H63" s="568"/>
      <c r="I63" s="568"/>
      <c r="J63" s="742"/>
      <c r="K63" s="223"/>
      <c r="L63" s="729"/>
      <c r="M63" s="523"/>
      <c r="N63" s="523"/>
      <c r="O63" s="523"/>
      <c r="P63" s="523"/>
      <c r="Q63" s="524"/>
      <c r="R63" s="522"/>
      <c r="S63" s="523"/>
      <c r="T63" s="523"/>
      <c r="U63" s="523"/>
      <c r="V63" s="523"/>
      <c r="W63" s="524"/>
      <c r="X63" s="522"/>
      <c r="Y63" s="523"/>
      <c r="Z63" s="524"/>
      <c r="AA63" s="522"/>
      <c r="AB63" s="524"/>
      <c r="AC63" s="522"/>
      <c r="AD63" s="523"/>
      <c r="AE63" s="524"/>
      <c r="AF63" s="522"/>
      <c r="AG63" s="523"/>
      <c r="AH63" s="524"/>
      <c r="AI63" s="522"/>
      <c r="AJ63" s="523"/>
      <c r="AK63" s="523"/>
      <c r="AL63" s="523"/>
      <c r="AM63" s="726"/>
    </row>
    <row r="64" spans="1:39" ht="11.4" customHeight="1" x14ac:dyDescent="0.3">
      <c r="A64" s="741"/>
      <c r="B64" s="568"/>
      <c r="C64" s="568"/>
      <c r="D64" s="568"/>
      <c r="E64" s="568"/>
      <c r="F64" s="568"/>
      <c r="G64" s="568"/>
      <c r="H64" s="568"/>
      <c r="I64" s="568"/>
      <c r="J64" s="742"/>
      <c r="K64" s="223"/>
      <c r="L64" s="729"/>
      <c r="M64" s="523"/>
      <c r="N64" s="523"/>
      <c r="O64" s="523"/>
      <c r="P64" s="523"/>
      <c r="Q64" s="524"/>
      <c r="R64" s="522"/>
      <c r="S64" s="523"/>
      <c r="T64" s="523"/>
      <c r="U64" s="523"/>
      <c r="V64" s="523"/>
      <c r="W64" s="524"/>
      <c r="X64" s="522"/>
      <c r="Y64" s="523"/>
      <c r="Z64" s="524"/>
      <c r="AA64" s="522"/>
      <c r="AB64" s="524"/>
      <c r="AC64" s="522"/>
      <c r="AD64" s="523"/>
      <c r="AE64" s="524"/>
      <c r="AF64" s="522"/>
      <c r="AG64" s="523"/>
      <c r="AH64" s="524"/>
      <c r="AI64" s="522"/>
      <c r="AJ64" s="523"/>
      <c r="AK64" s="523"/>
      <c r="AL64" s="523"/>
      <c r="AM64" s="726"/>
    </row>
    <row r="65" spans="1:39" ht="11.4" customHeight="1" x14ac:dyDescent="0.3">
      <c r="A65" s="743"/>
      <c r="B65" s="571"/>
      <c r="C65" s="571"/>
      <c r="D65" s="571"/>
      <c r="E65" s="571"/>
      <c r="F65" s="571"/>
      <c r="G65" s="571"/>
      <c r="H65" s="571"/>
      <c r="I65" s="571"/>
      <c r="J65" s="744"/>
      <c r="K65" s="223"/>
      <c r="L65" s="729"/>
      <c r="M65" s="523"/>
      <c r="N65" s="523"/>
      <c r="O65" s="523"/>
      <c r="P65" s="523"/>
      <c r="Q65" s="524"/>
      <c r="R65" s="522"/>
      <c r="S65" s="523"/>
      <c r="T65" s="523"/>
      <c r="U65" s="523"/>
      <c r="V65" s="523"/>
      <c r="W65" s="524"/>
      <c r="X65" s="522"/>
      <c r="Y65" s="523"/>
      <c r="Z65" s="524"/>
      <c r="AA65" s="522"/>
      <c r="AB65" s="524"/>
      <c r="AC65" s="522"/>
      <c r="AD65" s="523"/>
      <c r="AE65" s="524"/>
      <c r="AF65" s="522"/>
      <c r="AG65" s="523"/>
      <c r="AH65" s="524"/>
      <c r="AI65" s="522"/>
      <c r="AJ65" s="523"/>
      <c r="AK65" s="523"/>
      <c r="AL65" s="523"/>
      <c r="AM65" s="726"/>
    </row>
    <row r="66" spans="1:39" ht="11.4" customHeight="1" x14ac:dyDescent="0.3">
      <c r="A66" s="358"/>
      <c r="B66" s="341"/>
      <c r="C66" s="341"/>
      <c r="D66" s="341"/>
      <c r="E66" s="341"/>
      <c r="F66" s="341"/>
      <c r="G66" s="341"/>
      <c r="H66" s="341"/>
      <c r="I66" s="341"/>
      <c r="J66" s="359"/>
      <c r="K66" s="223"/>
      <c r="L66" s="356"/>
      <c r="M66" s="337"/>
      <c r="N66" s="337"/>
      <c r="O66" s="337"/>
      <c r="P66" s="337"/>
      <c r="Q66" s="338"/>
      <c r="R66" s="336"/>
      <c r="S66" s="337"/>
      <c r="T66" s="337"/>
      <c r="U66" s="337"/>
      <c r="V66" s="337"/>
      <c r="W66" s="338"/>
      <c r="X66" s="336"/>
      <c r="Y66" s="337"/>
      <c r="Z66" s="338"/>
      <c r="AA66" s="336"/>
      <c r="AB66" s="338"/>
      <c r="AC66" s="336"/>
      <c r="AD66" s="337"/>
      <c r="AE66" s="338"/>
      <c r="AF66" s="336"/>
      <c r="AG66" s="337"/>
      <c r="AH66" s="338"/>
      <c r="AI66" s="522"/>
      <c r="AJ66" s="523"/>
      <c r="AK66" s="523"/>
      <c r="AL66" s="523"/>
      <c r="AM66" s="726"/>
    </row>
    <row r="67" spans="1:39" ht="11.4" customHeight="1" x14ac:dyDescent="0.3">
      <c r="A67" s="741"/>
      <c r="B67" s="568"/>
      <c r="C67" s="568"/>
      <c r="D67" s="568"/>
      <c r="E67" s="568"/>
      <c r="F67" s="568"/>
      <c r="G67" s="568"/>
      <c r="H67" s="568"/>
      <c r="I67" s="568"/>
      <c r="J67" s="742"/>
      <c r="K67" s="223"/>
      <c r="L67" s="729"/>
      <c r="M67" s="523"/>
      <c r="N67" s="523"/>
      <c r="O67" s="523"/>
      <c r="P67" s="523"/>
      <c r="Q67" s="524"/>
      <c r="R67" s="522"/>
      <c r="S67" s="523"/>
      <c r="T67" s="523"/>
      <c r="U67" s="523"/>
      <c r="V67" s="523"/>
      <c r="W67" s="524"/>
      <c r="X67" s="522"/>
      <c r="Y67" s="523"/>
      <c r="Z67" s="524"/>
      <c r="AA67" s="522"/>
      <c r="AB67" s="524"/>
      <c r="AC67" s="522"/>
      <c r="AD67" s="523"/>
      <c r="AE67" s="524"/>
      <c r="AF67" s="522"/>
      <c r="AG67" s="523"/>
      <c r="AH67" s="524"/>
      <c r="AI67" s="522"/>
      <c r="AJ67" s="523"/>
      <c r="AK67" s="523"/>
      <c r="AL67" s="523"/>
      <c r="AM67" s="726"/>
    </row>
    <row r="68" spans="1:39" ht="11.4" customHeight="1" thickBot="1" x14ac:dyDescent="0.35">
      <c r="A68" s="738"/>
      <c r="B68" s="565"/>
      <c r="C68" s="565"/>
      <c r="D68" s="565"/>
      <c r="E68" s="565"/>
      <c r="F68" s="565"/>
      <c r="G68" s="565"/>
      <c r="H68" s="565"/>
      <c r="I68" s="565"/>
      <c r="J68" s="739"/>
      <c r="K68" s="223"/>
      <c r="L68" s="725"/>
      <c r="M68" s="526"/>
      <c r="N68" s="526"/>
      <c r="O68" s="526"/>
      <c r="P68" s="526"/>
      <c r="Q68" s="527"/>
      <c r="R68" s="525"/>
      <c r="S68" s="526"/>
      <c r="T68" s="526"/>
      <c r="U68" s="526"/>
      <c r="V68" s="526"/>
      <c r="W68" s="527"/>
      <c r="X68" s="525"/>
      <c r="Y68" s="526"/>
      <c r="Z68" s="527"/>
      <c r="AA68" s="525"/>
      <c r="AB68" s="527"/>
      <c r="AC68" s="525"/>
      <c r="AD68" s="526"/>
      <c r="AE68" s="527"/>
      <c r="AF68" s="525"/>
      <c r="AG68" s="526"/>
      <c r="AH68" s="527"/>
      <c r="AI68" s="525"/>
      <c r="AJ68" s="526"/>
      <c r="AK68" s="526"/>
      <c r="AL68" s="526"/>
      <c r="AM68" s="717"/>
    </row>
    <row r="69" spans="1:39" ht="5.0999999999999996" customHeight="1" x14ac:dyDescent="0.3"/>
    <row r="70" spans="1:39" x14ac:dyDescent="0.3">
      <c r="A70" s="324">
        <v>3.4</v>
      </c>
      <c r="B70" s="589" t="s">
        <v>830</v>
      </c>
      <c r="C70" s="590"/>
      <c r="D70" s="590"/>
      <c r="E70" s="590"/>
      <c r="F70" s="590"/>
      <c r="G70" s="590"/>
      <c r="H70" s="590"/>
      <c r="I70" s="590"/>
      <c r="J70" s="590"/>
      <c r="K70" s="590"/>
      <c r="L70" s="590"/>
      <c r="M70" s="590"/>
      <c r="N70" s="590"/>
      <c r="O70" s="590"/>
      <c r="P70" s="590"/>
      <c r="Q70" s="590"/>
      <c r="R70" s="590"/>
      <c r="S70" s="590"/>
      <c r="T70" s="590"/>
      <c r="U70" s="590"/>
      <c r="V70" s="590"/>
      <c r="W70" s="590"/>
      <c r="X70" s="590"/>
      <c r="Y70" s="590"/>
      <c r="Z70" s="590"/>
      <c r="AA70" s="590"/>
      <c r="AB70" s="590"/>
      <c r="AC70" s="590"/>
      <c r="AD70" s="590"/>
      <c r="AE70" s="590"/>
      <c r="AF70" s="590"/>
      <c r="AG70" s="590"/>
      <c r="AH70" s="590"/>
      <c r="AI70" s="590"/>
      <c r="AJ70" s="590"/>
      <c r="AK70" s="590"/>
      <c r="AL70" s="590"/>
      <c r="AM70" s="591"/>
    </row>
    <row r="71" spans="1:39" ht="3" customHeight="1" thickBot="1" x14ac:dyDescent="0.35">
      <c r="Q71" s="222"/>
    </row>
    <row r="72" spans="1:39" ht="35.25" customHeight="1" x14ac:dyDescent="0.3">
      <c r="A72" s="732" t="s">
        <v>757</v>
      </c>
      <c r="B72" s="733"/>
      <c r="C72" s="733"/>
      <c r="D72" s="733"/>
      <c r="E72" s="733"/>
      <c r="F72" s="733"/>
      <c r="G72" s="733"/>
      <c r="H72" s="733"/>
      <c r="I72" s="733"/>
      <c r="J72" s="734"/>
      <c r="K72" s="223"/>
      <c r="L72" s="699" t="s">
        <v>786</v>
      </c>
      <c r="M72" s="700"/>
      <c r="N72" s="700"/>
      <c r="O72" s="700"/>
      <c r="P72" s="700"/>
      <c r="Q72" s="722"/>
      <c r="R72" s="735" t="s">
        <v>759</v>
      </c>
      <c r="S72" s="736"/>
      <c r="T72" s="736"/>
      <c r="U72" s="736"/>
      <c r="V72" s="736"/>
      <c r="W72" s="737"/>
      <c r="X72" s="719" t="s">
        <v>801</v>
      </c>
      <c r="Y72" s="700"/>
      <c r="Z72" s="722"/>
      <c r="AA72" s="713" t="s">
        <v>802</v>
      </c>
      <c r="AB72" s="713"/>
      <c r="AC72" s="713" t="s">
        <v>803</v>
      </c>
      <c r="AD72" s="713"/>
      <c r="AE72" s="713"/>
      <c r="AF72" s="719" t="s">
        <v>886</v>
      </c>
      <c r="AG72" s="700"/>
      <c r="AH72" s="722"/>
      <c r="AI72" s="735" t="s">
        <v>656</v>
      </c>
      <c r="AJ72" s="736"/>
      <c r="AK72" s="736"/>
      <c r="AL72" s="736"/>
      <c r="AM72" s="740"/>
    </row>
    <row r="73" spans="1:39" ht="11.4" customHeight="1" x14ac:dyDescent="0.3">
      <c r="A73" s="727"/>
      <c r="B73" s="607"/>
      <c r="C73" s="607"/>
      <c r="D73" s="607"/>
      <c r="E73" s="607"/>
      <c r="F73" s="607"/>
      <c r="G73" s="607"/>
      <c r="H73" s="607"/>
      <c r="I73" s="607"/>
      <c r="J73" s="728"/>
      <c r="K73" s="223"/>
      <c r="L73" s="729"/>
      <c r="M73" s="523"/>
      <c r="N73" s="523"/>
      <c r="O73" s="523"/>
      <c r="P73" s="523"/>
      <c r="Q73" s="524"/>
      <c r="R73" s="603"/>
      <c r="S73" s="604"/>
      <c r="T73" s="604"/>
      <c r="U73" s="604"/>
      <c r="V73" s="604"/>
      <c r="W73" s="605"/>
      <c r="X73" s="522"/>
      <c r="Y73" s="523"/>
      <c r="Z73" s="524"/>
      <c r="AA73" s="522"/>
      <c r="AB73" s="524"/>
      <c r="AC73" s="522"/>
      <c r="AD73" s="523"/>
      <c r="AE73" s="524"/>
      <c r="AF73" s="522"/>
      <c r="AG73" s="523"/>
      <c r="AH73" s="524"/>
      <c r="AI73" s="522"/>
      <c r="AJ73" s="523"/>
      <c r="AK73" s="523"/>
      <c r="AL73" s="523"/>
      <c r="AM73" s="726"/>
    </row>
    <row r="74" spans="1:39" ht="11.4" customHeight="1" x14ac:dyDescent="0.3">
      <c r="A74" s="727"/>
      <c r="B74" s="607"/>
      <c r="C74" s="607"/>
      <c r="D74" s="607"/>
      <c r="E74" s="607"/>
      <c r="F74" s="607"/>
      <c r="G74" s="607"/>
      <c r="H74" s="607"/>
      <c r="I74" s="607"/>
      <c r="J74" s="728"/>
      <c r="K74" s="223"/>
      <c r="L74" s="729"/>
      <c r="M74" s="523"/>
      <c r="N74" s="523"/>
      <c r="O74" s="523"/>
      <c r="P74" s="523"/>
      <c r="Q74" s="524"/>
      <c r="R74" s="603"/>
      <c r="S74" s="604"/>
      <c r="T74" s="604"/>
      <c r="U74" s="604"/>
      <c r="V74" s="604"/>
      <c r="W74" s="605"/>
      <c r="X74" s="522"/>
      <c r="Y74" s="523"/>
      <c r="Z74" s="524"/>
      <c r="AA74" s="522"/>
      <c r="AB74" s="524"/>
      <c r="AC74" s="522"/>
      <c r="AD74" s="523"/>
      <c r="AE74" s="524"/>
      <c r="AF74" s="522"/>
      <c r="AG74" s="523"/>
      <c r="AH74" s="524"/>
      <c r="AI74" s="522"/>
      <c r="AJ74" s="523"/>
      <c r="AK74" s="523"/>
      <c r="AL74" s="523"/>
      <c r="AM74" s="726"/>
    </row>
    <row r="75" spans="1:39" ht="11.4" customHeight="1" x14ac:dyDescent="0.3">
      <c r="A75" s="727"/>
      <c r="B75" s="607"/>
      <c r="C75" s="607"/>
      <c r="D75" s="607"/>
      <c r="E75" s="607"/>
      <c r="F75" s="607"/>
      <c r="G75" s="607"/>
      <c r="H75" s="607"/>
      <c r="I75" s="607"/>
      <c r="J75" s="728"/>
      <c r="K75" s="223"/>
      <c r="L75" s="729"/>
      <c r="M75" s="523"/>
      <c r="N75" s="523"/>
      <c r="O75" s="523"/>
      <c r="P75" s="523"/>
      <c r="Q75" s="524"/>
      <c r="R75" s="603"/>
      <c r="S75" s="604"/>
      <c r="T75" s="604"/>
      <c r="U75" s="604"/>
      <c r="V75" s="604"/>
      <c r="W75" s="605"/>
      <c r="X75" s="522"/>
      <c r="Y75" s="523"/>
      <c r="Z75" s="524"/>
      <c r="AA75" s="522"/>
      <c r="AB75" s="524"/>
      <c r="AC75" s="522"/>
      <c r="AD75" s="523"/>
      <c r="AE75" s="524"/>
      <c r="AF75" s="522"/>
      <c r="AG75" s="523"/>
      <c r="AH75" s="524"/>
      <c r="AI75" s="522"/>
      <c r="AJ75" s="523"/>
      <c r="AK75" s="523"/>
      <c r="AL75" s="523"/>
      <c r="AM75" s="726"/>
    </row>
    <row r="76" spans="1:39" ht="11.4" customHeight="1" x14ac:dyDescent="0.3">
      <c r="A76" s="727"/>
      <c r="B76" s="607"/>
      <c r="C76" s="607"/>
      <c r="D76" s="607"/>
      <c r="E76" s="607"/>
      <c r="F76" s="607"/>
      <c r="G76" s="607"/>
      <c r="H76" s="607"/>
      <c r="I76" s="607"/>
      <c r="J76" s="728"/>
      <c r="K76" s="223"/>
      <c r="L76" s="729"/>
      <c r="M76" s="523"/>
      <c r="N76" s="523"/>
      <c r="O76" s="523"/>
      <c r="P76" s="523"/>
      <c r="Q76" s="524"/>
      <c r="R76" s="603"/>
      <c r="S76" s="604"/>
      <c r="T76" s="604"/>
      <c r="U76" s="604"/>
      <c r="V76" s="604"/>
      <c r="W76" s="605"/>
      <c r="X76" s="522"/>
      <c r="Y76" s="523"/>
      <c r="Z76" s="524"/>
      <c r="AA76" s="522"/>
      <c r="AB76" s="524"/>
      <c r="AC76" s="522"/>
      <c r="AD76" s="523"/>
      <c r="AE76" s="524"/>
      <c r="AF76" s="522"/>
      <c r="AG76" s="523"/>
      <c r="AH76" s="524"/>
      <c r="AI76" s="522"/>
      <c r="AJ76" s="523"/>
      <c r="AK76" s="523"/>
      <c r="AL76" s="523"/>
      <c r="AM76" s="726"/>
    </row>
    <row r="77" spans="1:39" ht="11.4" customHeight="1" x14ac:dyDescent="0.3">
      <c r="A77" s="727"/>
      <c r="B77" s="607"/>
      <c r="C77" s="607"/>
      <c r="D77" s="607"/>
      <c r="E77" s="607"/>
      <c r="F77" s="607"/>
      <c r="G77" s="607"/>
      <c r="H77" s="607"/>
      <c r="I77" s="607"/>
      <c r="J77" s="728"/>
      <c r="K77" s="223"/>
      <c r="L77" s="729"/>
      <c r="M77" s="523"/>
      <c r="N77" s="523"/>
      <c r="O77" s="523"/>
      <c r="P77" s="523"/>
      <c r="Q77" s="524"/>
      <c r="R77" s="603"/>
      <c r="S77" s="604"/>
      <c r="T77" s="604"/>
      <c r="U77" s="604"/>
      <c r="V77" s="604"/>
      <c r="W77" s="605"/>
      <c r="X77" s="522"/>
      <c r="Y77" s="523"/>
      <c r="Z77" s="524"/>
      <c r="AA77" s="522"/>
      <c r="AB77" s="524"/>
      <c r="AC77" s="522"/>
      <c r="AD77" s="523"/>
      <c r="AE77" s="524"/>
      <c r="AF77" s="522"/>
      <c r="AG77" s="523"/>
      <c r="AH77" s="524"/>
      <c r="AI77" s="522"/>
      <c r="AJ77" s="523"/>
      <c r="AK77" s="523"/>
      <c r="AL77" s="523"/>
      <c r="AM77" s="726"/>
    </row>
    <row r="78" spans="1:39" ht="11.4" customHeight="1" x14ac:dyDescent="0.3">
      <c r="A78" s="727"/>
      <c r="B78" s="607"/>
      <c r="C78" s="607"/>
      <c r="D78" s="607"/>
      <c r="E78" s="607"/>
      <c r="F78" s="607"/>
      <c r="G78" s="607"/>
      <c r="H78" s="607"/>
      <c r="I78" s="607"/>
      <c r="J78" s="728"/>
      <c r="K78" s="223"/>
      <c r="L78" s="729"/>
      <c r="M78" s="523"/>
      <c r="N78" s="523"/>
      <c r="O78" s="523"/>
      <c r="P78" s="523"/>
      <c r="Q78" s="524"/>
      <c r="R78" s="603"/>
      <c r="S78" s="604"/>
      <c r="T78" s="604"/>
      <c r="U78" s="604"/>
      <c r="V78" s="604"/>
      <c r="W78" s="605"/>
      <c r="X78" s="522"/>
      <c r="Y78" s="523"/>
      <c r="Z78" s="524"/>
      <c r="AA78" s="522"/>
      <c r="AB78" s="524"/>
      <c r="AC78" s="522"/>
      <c r="AD78" s="523"/>
      <c r="AE78" s="524"/>
      <c r="AF78" s="522"/>
      <c r="AG78" s="523"/>
      <c r="AH78" s="524"/>
      <c r="AI78" s="522"/>
      <c r="AJ78" s="523"/>
      <c r="AK78" s="523"/>
      <c r="AL78" s="523"/>
      <c r="AM78" s="726"/>
    </row>
    <row r="79" spans="1:39" ht="11.4" customHeight="1" x14ac:dyDescent="0.3">
      <c r="A79" s="727"/>
      <c r="B79" s="607"/>
      <c r="C79" s="607"/>
      <c r="D79" s="607"/>
      <c r="E79" s="607"/>
      <c r="F79" s="607"/>
      <c r="G79" s="607"/>
      <c r="H79" s="607"/>
      <c r="I79" s="607"/>
      <c r="J79" s="728"/>
      <c r="K79" s="223"/>
      <c r="L79" s="729"/>
      <c r="M79" s="523"/>
      <c r="N79" s="523"/>
      <c r="O79" s="523"/>
      <c r="P79" s="523"/>
      <c r="Q79" s="524"/>
      <c r="R79" s="603"/>
      <c r="S79" s="604"/>
      <c r="T79" s="604"/>
      <c r="U79" s="604"/>
      <c r="V79" s="604"/>
      <c r="W79" s="605"/>
      <c r="X79" s="522"/>
      <c r="Y79" s="523"/>
      <c r="Z79" s="524"/>
      <c r="AA79" s="522"/>
      <c r="AB79" s="524"/>
      <c r="AC79" s="522"/>
      <c r="AD79" s="523"/>
      <c r="AE79" s="524"/>
      <c r="AF79" s="522"/>
      <c r="AG79" s="523"/>
      <c r="AH79" s="524"/>
      <c r="AI79" s="522"/>
      <c r="AJ79" s="523"/>
      <c r="AK79" s="523"/>
      <c r="AL79" s="523"/>
      <c r="AM79" s="726"/>
    </row>
    <row r="80" spans="1:39" ht="11.4" customHeight="1" x14ac:dyDescent="0.3">
      <c r="A80" s="730"/>
      <c r="B80" s="548"/>
      <c r="C80" s="548"/>
      <c r="D80" s="548"/>
      <c r="E80" s="548"/>
      <c r="F80" s="548"/>
      <c r="G80" s="548"/>
      <c r="H80" s="548"/>
      <c r="I80" s="548"/>
      <c r="J80" s="731"/>
      <c r="K80" s="223"/>
      <c r="L80" s="729"/>
      <c r="M80" s="523"/>
      <c r="N80" s="523"/>
      <c r="O80" s="523"/>
      <c r="P80" s="523"/>
      <c r="Q80" s="524"/>
      <c r="R80" s="603"/>
      <c r="S80" s="604"/>
      <c r="T80" s="604"/>
      <c r="U80" s="604"/>
      <c r="V80" s="604"/>
      <c r="W80" s="605"/>
      <c r="X80" s="522"/>
      <c r="Y80" s="523"/>
      <c r="Z80" s="524"/>
      <c r="AA80" s="522"/>
      <c r="AB80" s="524"/>
      <c r="AC80" s="522"/>
      <c r="AD80" s="523"/>
      <c r="AE80" s="524"/>
      <c r="AF80" s="522"/>
      <c r="AG80" s="523"/>
      <c r="AH80" s="524"/>
      <c r="AI80" s="522"/>
      <c r="AJ80" s="523"/>
      <c r="AK80" s="523"/>
      <c r="AL80" s="523"/>
      <c r="AM80" s="726"/>
    </row>
    <row r="81" spans="1:39" ht="11.4" customHeight="1" x14ac:dyDescent="0.3">
      <c r="A81" s="354"/>
      <c r="B81" s="339"/>
      <c r="C81" s="339"/>
      <c r="D81" s="339"/>
      <c r="E81" s="339"/>
      <c r="F81" s="339"/>
      <c r="G81" s="339"/>
      <c r="H81" s="339"/>
      <c r="I81" s="339"/>
      <c r="J81" s="355"/>
      <c r="K81" s="223"/>
      <c r="L81" s="356"/>
      <c r="M81" s="337"/>
      <c r="N81" s="337"/>
      <c r="O81" s="337"/>
      <c r="P81" s="337"/>
      <c r="Q81" s="338"/>
      <c r="R81" s="342"/>
      <c r="S81" s="343"/>
      <c r="T81" s="343"/>
      <c r="U81" s="343"/>
      <c r="V81" s="343"/>
      <c r="W81" s="344"/>
      <c r="X81" s="336"/>
      <c r="Y81" s="337"/>
      <c r="Z81" s="338"/>
      <c r="AA81" s="336"/>
      <c r="AB81" s="338"/>
      <c r="AC81" s="336"/>
      <c r="AD81" s="337"/>
      <c r="AE81" s="338"/>
      <c r="AF81" s="336"/>
      <c r="AG81" s="337"/>
      <c r="AH81" s="338"/>
      <c r="AI81" s="336"/>
      <c r="AJ81" s="337"/>
      <c r="AK81" s="337"/>
      <c r="AL81" s="337"/>
      <c r="AM81" s="357"/>
    </row>
    <row r="82" spans="1:39" ht="11.4" customHeight="1" x14ac:dyDescent="0.3">
      <c r="A82" s="727"/>
      <c r="B82" s="607"/>
      <c r="C82" s="607"/>
      <c r="D82" s="607"/>
      <c r="E82" s="607"/>
      <c r="F82" s="607"/>
      <c r="G82" s="607"/>
      <c r="H82" s="607"/>
      <c r="I82" s="607"/>
      <c r="J82" s="728"/>
      <c r="K82" s="223"/>
      <c r="L82" s="729"/>
      <c r="M82" s="523"/>
      <c r="N82" s="523"/>
      <c r="O82" s="523"/>
      <c r="P82" s="523"/>
      <c r="Q82" s="524"/>
      <c r="R82" s="603"/>
      <c r="S82" s="604"/>
      <c r="T82" s="604"/>
      <c r="U82" s="604"/>
      <c r="V82" s="604"/>
      <c r="W82" s="605"/>
      <c r="X82" s="522"/>
      <c r="Y82" s="523"/>
      <c r="Z82" s="524"/>
      <c r="AA82" s="522"/>
      <c r="AB82" s="524"/>
      <c r="AC82" s="522"/>
      <c r="AD82" s="523"/>
      <c r="AE82" s="524"/>
      <c r="AF82" s="522"/>
      <c r="AG82" s="523"/>
      <c r="AH82" s="524"/>
      <c r="AI82" s="522"/>
      <c r="AJ82" s="523"/>
      <c r="AK82" s="523"/>
      <c r="AL82" s="523"/>
      <c r="AM82" s="726"/>
    </row>
    <row r="83" spans="1:39" ht="11.4" customHeight="1" thickBot="1" x14ac:dyDescent="0.35">
      <c r="A83" s="723"/>
      <c r="B83" s="610"/>
      <c r="C83" s="610"/>
      <c r="D83" s="610"/>
      <c r="E83" s="610"/>
      <c r="F83" s="610"/>
      <c r="G83" s="610"/>
      <c r="H83" s="610"/>
      <c r="I83" s="610"/>
      <c r="J83" s="724"/>
      <c r="K83" s="223"/>
      <c r="L83" s="725"/>
      <c r="M83" s="526"/>
      <c r="N83" s="526"/>
      <c r="O83" s="526"/>
      <c r="P83" s="526"/>
      <c r="Q83" s="527"/>
      <c r="R83" s="612"/>
      <c r="S83" s="613"/>
      <c r="T83" s="613"/>
      <c r="U83" s="613"/>
      <c r="V83" s="613"/>
      <c r="W83" s="614"/>
      <c r="X83" s="525"/>
      <c r="Y83" s="526"/>
      <c r="Z83" s="527"/>
      <c r="AA83" s="525"/>
      <c r="AB83" s="527"/>
      <c r="AC83" s="525"/>
      <c r="AD83" s="526"/>
      <c r="AE83" s="527"/>
      <c r="AF83" s="525"/>
      <c r="AG83" s="526"/>
      <c r="AH83" s="527"/>
      <c r="AI83" s="525"/>
      <c r="AJ83" s="526"/>
      <c r="AK83" s="526"/>
      <c r="AL83" s="526"/>
      <c r="AM83" s="717"/>
    </row>
    <row r="84" spans="1:39" ht="5.0999999999999996" customHeight="1" x14ac:dyDescent="0.3"/>
    <row r="85" spans="1:39" ht="11.4" customHeight="1" x14ac:dyDescent="0.3">
      <c r="A85" s="324">
        <v>3.5</v>
      </c>
      <c r="B85" s="589" t="s">
        <v>841</v>
      </c>
      <c r="C85" s="590"/>
      <c r="D85" s="590"/>
      <c r="E85" s="590"/>
      <c r="F85" s="590"/>
      <c r="G85" s="590"/>
      <c r="H85" s="590"/>
      <c r="I85" s="590"/>
      <c r="J85" s="590"/>
      <c r="K85" s="590"/>
      <c r="L85" s="590"/>
      <c r="M85" s="590"/>
      <c r="N85" s="590"/>
      <c r="O85" s="590"/>
      <c r="P85" s="590"/>
      <c r="Q85" s="590"/>
      <c r="R85" s="590"/>
      <c r="S85" s="590"/>
      <c r="T85" s="590"/>
      <c r="U85" s="590"/>
      <c r="V85" s="590"/>
      <c r="W85" s="590"/>
      <c r="X85" s="590"/>
      <c r="Y85" s="590"/>
      <c r="Z85" s="590"/>
      <c r="AA85" s="590"/>
      <c r="AB85" s="590"/>
      <c r="AC85" s="590"/>
      <c r="AD85" s="590"/>
      <c r="AE85" s="590"/>
      <c r="AF85" s="590"/>
      <c r="AG85" s="590"/>
      <c r="AH85" s="590"/>
      <c r="AI85" s="590"/>
      <c r="AJ85" s="590"/>
      <c r="AK85" s="590"/>
      <c r="AL85" s="590"/>
      <c r="AM85" s="591"/>
    </row>
    <row r="86" spans="1:39" ht="3" customHeight="1" thickBot="1" x14ac:dyDescent="0.35"/>
    <row r="87" spans="1:39" ht="35.25" customHeight="1" x14ac:dyDescent="0.3">
      <c r="A87" s="718" t="s">
        <v>833</v>
      </c>
      <c r="B87" s="713"/>
      <c r="C87" s="713"/>
      <c r="D87" s="713"/>
      <c r="E87" s="719" t="s">
        <v>891</v>
      </c>
      <c r="F87" s="700"/>
      <c r="G87" s="700"/>
      <c r="H87" s="700"/>
      <c r="I87" s="700"/>
      <c r="J87" s="720"/>
      <c r="K87" s="218"/>
      <c r="L87" s="699" t="s">
        <v>892</v>
      </c>
      <c r="M87" s="700"/>
      <c r="N87" s="700"/>
      <c r="O87" s="700"/>
      <c r="P87" s="700"/>
      <c r="Q87" s="701"/>
      <c r="R87" s="696" t="s">
        <v>893</v>
      </c>
      <c r="S87" s="697"/>
      <c r="T87" s="697"/>
      <c r="U87" s="697"/>
      <c r="V87" s="697"/>
      <c r="W87" s="698"/>
      <c r="X87" s="721" t="s">
        <v>887</v>
      </c>
      <c r="Y87" s="700"/>
      <c r="Z87" s="722"/>
      <c r="AA87" s="713" t="s">
        <v>888</v>
      </c>
      <c r="AB87" s="713"/>
      <c r="AC87" s="713"/>
      <c r="AD87" s="713" t="s">
        <v>890</v>
      </c>
      <c r="AE87" s="713"/>
      <c r="AF87" s="713"/>
      <c r="AG87" s="713" t="s">
        <v>889</v>
      </c>
      <c r="AH87" s="713"/>
      <c r="AI87" s="713"/>
      <c r="AJ87" s="714" t="s">
        <v>894</v>
      </c>
      <c r="AK87" s="714"/>
      <c r="AL87" s="714"/>
      <c r="AM87" s="715"/>
    </row>
    <row r="88" spans="1:39" ht="11.4" customHeight="1" x14ac:dyDescent="0.3">
      <c r="A88" s="716"/>
      <c r="B88" s="427"/>
      <c r="C88" s="427"/>
      <c r="D88" s="427"/>
      <c r="E88" s="398"/>
      <c r="F88" s="399"/>
      <c r="G88" s="399"/>
      <c r="H88" s="399"/>
      <c r="I88" s="399"/>
      <c r="J88" s="710"/>
      <c r="K88" s="327"/>
      <c r="L88" s="702"/>
      <c r="M88" s="367"/>
      <c r="N88" s="367"/>
      <c r="O88" s="367"/>
      <c r="P88" s="367"/>
      <c r="Q88" s="368"/>
      <c r="R88" s="603"/>
      <c r="S88" s="604"/>
      <c r="T88" s="604"/>
      <c r="U88" s="604"/>
      <c r="V88" s="604"/>
      <c r="W88" s="605"/>
      <c r="X88" s="366"/>
      <c r="Y88" s="367"/>
      <c r="Z88" s="401"/>
      <c r="AA88" s="424"/>
      <c r="AB88" s="424"/>
      <c r="AC88" s="424"/>
      <c r="AD88" s="425"/>
      <c r="AE88" s="425"/>
      <c r="AF88" s="425"/>
      <c r="AG88" s="425"/>
      <c r="AH88" s="425"/>
      <c r="AI88" s="425"/>
      <c r="AJ88" s="599"/>
      <c r="AK88" s="600"/>
      <c r="AL88" s="600"/>
      <c r="AM88" s="712"/>
    </row>
    <row r="89" spans="1:39" ht="11.4" customHeight="1" x14ac:dyDescent="0.3">
      <c r="A89" s="709"/>
      <c r="B89" s="418"/>
      <c r="C89" s="418"/>
      <c r="D89" s="418"/>
      <c r="E89" s="398"/>
      <c r="F89" s="399"/>
      <c r="G89" s="399"/>
      <c r="H89" s="399"/>
      <c r="I89" s="399"/>
      <c r="J89" s="710"/>
      <c r="K89" s="327"/>
      <c r="L89" s="702"/>
      <c r="M89" s="367"/>
      <c r="N89" s="367"/>
      <c r="O89" s="367"/>
      <c r="P89" s="367"/>
      <c r="Q89" s="368"/>
      <c r="R89" s="603"/>
      <c r="S89" s="604"/>
      <c r="T89" s="604"/>
      <c r="U89" s="604"/>
      <c r="V89" s="604"/>
      <c r="W89" s="605"/>
      <c r="X89" s="366"/>
      <c r="Y89" s="367"/>
      <c r="Z89" s="401"/>
      <c r="AA89" s="402"/>
      <c r="AB89" s="402"/>
      <c r="AC89" s="402"/>
      <c r="AD89" s="362"/>
      <c r="AE89" s="362"/>
      <c r="AF89" s="362"/>
      <c r="AG89" s="362"/>
      <c r="AH89" s="362"/>
      <c r="AI89" s="362"/>
      <c r="AJ89" s="574"/>
      <c r="AK89" s="575"/>
      <c r="AL89" s="575"/>
      <c r="AM89" s="706"/>
    </row>
    <row r="90" spans="1:39" ht="11.4" customHeight="1" x14ac:dyDescent="0.3">
      <c r="A90" s="709"/>
      <c r="B90" s="418"/>
      <c r="C90" s="418"/>
      <c r="D90" s="418"/>
      <c r="E90" s="398"/>
      <c r="F90" s="399"/>
      <c r="G90" s="399"/>
      <c r="H90" s="399"/>
      <c r="I90" s="399"/>
      <c r="J90" s="710"/>
      <c r="K90" s="327"/>
      <c r="L90" s="702"/>
      <c r="M90" s="367"/>
      <c r="N90" s="367"/>
      <c r="O90" s="367"/>
      <c r="P90" s="367"/>
      <c r="Q90" s="368"/>
      <c r="R90" s="603"/>
      <c r="S90" s="604"/>
      <c r="T90" s="604"/>
      <c r="U90" s="604"/>
      <c r="V90" s="604"/>
      <c r="W90" s="605"/>
      <c r="X90" s="366"/>
      <c r="Y90" s="367"/>
      <c r="Z90" s="401"/>
      <c r="AA90" s="402"/>
      <c r="AB90" s="402"/>
      <c r="AC90" s="402"/>
      <c r="AD90" s="362"/>
      <c r="AE90" s="362"/>
      <c r="AF90" s="362"/>
      <c r="AG90" s="362"/>
      <c r="AH90" s="362"/>
      <c r="AI90" s="362"/>
      <c r="AJ90" s="574"/>
      <c r="AK90" s="575"/>
      <c r="AL90" s="575"/>
      <c r="AM90" s="706"/>
    </row>
    <row r="91" spans="1:39" ht="11.4" customHeight="1" x14ac:dyDescent="0.3">
      <c r="A91" s="709"/>
      <c r="B91" s="418"/>
      <c r="C91" s="418"/>
      <c r="D91" s="418"/>
      <c r="E91" s="398"/>
      <c r="F91" s="399"/>
      <c r="G91" s="399"/>
      <c r="H91" s="399"/>
      <c r="I91" s="399"/>
      <c r="J91" s="710"/>
      <c r="K91" s="327"/>
      <c r="L91" s="702"/>
      <c r="M91" s="367"/>
      <c r="N91" s="367"/>
      <c r="O91" s="367"/>
      <c r="P91" s="367"/>
      <c r="Q91" s="368"/>
      <c r="R91" s="603"/>
      <c r="S91" s="604"/>
      <c r="T91" s="604"/>
      <c r="U91" s="604"/>
      <c r="V91" s="604"/>
      <c r="W91" s="605"/>
      <c r="X91" s="366"/>
      <c r="Y91" s="367"/>
      <c r="Z91" s="401"/>
      <c r="AA91" s="402"/>
      <c r="AB91" s="402"/>
      <c r="AC91" s="402"/>
      <c r="AD91" s="362"/>
      <c r="AE91" s="362"/>
      <c r="AF91" s="362"/>
      <c r="AG91" s="362"/>
      <c r="AH91" s="362"/>
      <c r="AI91" s="362"/>
      <c r="AJ91" s="574"/>
      <c r="AK91" s="575"/>
      <c r="AL91" s="575"/>
      <c r="AM91" s="706"/>
    </row>
    <row r="92" spans="1:39" ht="11.4" customHeight="1" x14ac:dyDescent="0.3">
      <c r="A92" s="709"/>
      <c r="B92" s="418"/>
      <c r="C92" s="418"/>
      <c r="D92" s="418"/>
      <c r="E92" s="398"/>
      <c r="F92" s="399"/>
      <c r="G92" s="399"/>
      <c r="H92" s="399"/>
      <c r="I92" s="399"/>
      <c r="J92" s="710"/>
      <c r="K92" s="327"/>
      <c r="L92" s="702"/>
      <c r="M92" s="367"/>
      <c r="N92" s="367"/>
      <c r="O92" s="367"/>
      <c r="P92" s="367"/>
      <c r="Q92" s="368"/>
      <c r="R92" s="603"/>
      <c r="S92" s="604"/>
      <c r="T92" s="604"/>
      <c r="U92" s="604"/>
      <c r="V92" s="604"/>
      <c r="W92" s="605"/>
      <c r="X92" s="366"/>
      <c r="Y92" s="367"/>
      <c r="Z92" s="401"/>
      <c r="AA92" s="402"/>
      <c r="AB92" s="402"/>
      <c r="AC92" s="402"/>
      <c r="AD92" s="362"/>
      <c r="AE92" s="362"/>
      <c r="AF92" s="362"/>
      <c r="AG92" s="362"/>
      <c r="AH92" s="362"/>
      <c r="AI92" s="362"/>
      <c r="AJ92" s="574"/>
      <c r="AK92" s="575"/>
      <c r="AL92" s="575"/>
      <c r="AM92" s="706"/>
    </row>
    <row r="93" spans="1:39" ht="11.4" customHeight="1" x14ac:dyDescent="0.3">
      <c r="A93" s="709"/>
      <c r="B93" s="418"/>
      <c r="C93" s="418"/>
      <c r="D93" s="418"/>
      <c r="E93" s="398"/>
      <c r="F93" s="399"/>
      <c r="G93" s="399"/>
      <c r="H93" s="399"/>
      <c r="I93" s="399"/>
      <c r="J93" s="710"/>
      <c r="K93" s="327"/>
      <c r="L93" s="702"/>
      <c r="M93" s="367"/>
      <c r="N93" s="367"/>
      <c r="O93" s="367"/>
      <c r="P93" s="367"/>
      <c r="Q93" s="368"/>
      <c r="R93" s="603"/>
      <c r="S93" s="604"/>
      <c r="T93" s="604"/>
      <c r="U93" s="604"/>
      <c r="V93" s="604"/>
      <c r="W93" s="605"/>
      <c r="X93" s="366"/>
      <c r="Y93" s="367"/>
      <c r="Z93" s="401"/>
      <c r="AA93" s="402"/>
      <c r="AB93" s="402"/>
      <c r="AC93" s="402"/>
      <c r="AD93" s="362"/>
      <c r="AE93" s="362"/>
      <c r="AF93" s="362"/>
      <c r="AG93" s="362"/>
      <c r="AH93" s="362"/>
      <c r="AI93" s="362"/>
      <c r="AJ93" s="574"/>
      <c r="AK93" s="575"/>
      <c r="AL93" s="575"/>
      <c r="AM93" s="706"/>
    </row>
    <row r="94" spans="1:39" ht="11.4" customHeight="1" x14ac:dyDescent="0.3">
      <c r="A94" s="709"/>
      <c r="B94" s="418"/>
      <c r="C94" s="418"/>
      <c r="D94" s="418"/>
      <c r="E94" s="398"/>
      <c r="F94" s="399"/>
      <c r="G94" s="399"/>
      <c r="H94" s="399"/>
      <c r="I94" s="399"/>
      <c r="J94" s="710"/>
      <c r="K94" s="327"/>
      <c r="L94" s="702"/>
      <c r="M94" s="367"/>
      <c r="N94" s="367"/>
      <c r="O94" s="367"/>
      <c r="P94" s="367"/>
      <c r="Q94" s="368"/>
      <c r="R94" s="603"/>
      <c r="S94" s="604"/>
      <c r="T94" s="604"/>
      <c r="U94" s="604"/>
      <c r="V94" s="604"/>
      <c r="W94" s="605"/>
      <c r="X94" s="366"/>
      <c r="Y94" s="367"/>
      <c r="Z94" s="401"/>
      <c r="AA94" s="402"/>
      <c r="AB94" s="402"/>
      <c r="AC94" s="402"/>
      <c r="AD94" s="362"/>
      <c r="AE94" s="362"/>
      <c r="AF94" s="362"/>
      <c r="AG94" s="362"/>
      <c r="AH94" s="362"/>
      <c r="AI94" s="362"/>
      <c r="AJ94" s="574"/>
      <c r="AK94" s="575"/>
      <c r="AL94" s="575"/>
      <c r="AM94" s="706"/>
    </row>
    <row r="95" spans="1:39" ht="11.4" customHeight="1" x14ac:dyDescent="0.3">
      <c r="A95" s="709"/>
      <c r="B95" s="418"/>
      <c r="C95" s="418"/>
      <c r="D95" s="418"/>
      <c r="E95" s="398"/>
      <c r="F95" s="399"/>
      <c r="G95" s="399"/>
      <c r="H95" s="399"/>
      <c r="I95" s="399"/>
      <c r="J95" s="710"/>
      <c r="K95" s="131"/>
      <c r="L95" s="702"/>
      <c r="M95" s="367"/>
      <c r="N95" s="367"/>
      <c r="O95" s="367"/>
      <c r="P95" s="367"/>
      <c r="Q95" s="368"/>
      <c r="R95" s="603"/>
      <c r="S95" s="604"/>
      <c r="T95" s="604"/>
      <c r="U95" s="604"/>
      <c r="V95" s="604"/>
      <c r="W95" s="605"/>
      <c r="X95" s="366"/>
      <c r="Y95" s="367"/>
      <c r="Z95" s="401"/>
      <c r="AA95" s="402"/>
      <c r="AB95" s="402"/>
      <c r="AC95" s="402"/>
      <c r="AD95" s="362"/>
      <c r="AE95" s="362"/>
      <c r="AF95" s="362"/>
      <c r="AG95" s="362"/>
      <c r="AH95" s="362"/>
      <c r="AI95" s="362"/>
      <c r="AJ95" s="574"/>
      <c r="AK95" s="575"/>
      <c r="AL95" s="575"/>
      <c r="AM95" s="706"/>
    </row>
    <row r="96" spans="1:39" ht="11.4" customHeight="1" x14ac:dyDescent="0.3">
      <c r="A96" s="709"/>
      <c r="B96" s="418"/>
      <c r="C96" s="418"/>
      <c r="D96" s="418"/>
      <c r="E96" s="398"/>
      <c r="F96" s="399"/>
      <c r="G96" s="399"/>
      <c r="H96" s="399"/>
      <c r="I96" s="399"/>
      <c r="J96" s="710"/>
      <c r="K96" s="131"/>
      <c r="L96" s="702"/>
      <c r="M96" s="367"/>
      <c r="N96" s="367"/>
      <c r="O96" s="367"/>
      <c r="P96" s="367"/>
      <c r="Q96" s="368"/>
      <c r="R96" s="603"/>
      <c r="S96" s="604"/>
      <c r="T96" s="604"/>
      <c r="U96" s="604"/>
      <c r="V96" s="604"/>
      <c r="W96" s="605"/>
      <c r="X96" s="366"/>
      <c r="Y96" s="367"/>
      <c r="Z96" s="401"/>
      <c r="AA96" s="402"/>
      <c r="AB96" s="402"/>
      <c r="AC96" s="402"/>
      <c r="AD96" s="362"/>
      <c r="AE96" s="362"/>
      <c r="AF96" s="362"/>
      <c r="AG96" s="362"/>
      <c r="AH96" s="362"/>
      <c r="AI96" s="362"/>
      <c r="AJ96" s="574"/>
      <c r="AK96" s="575"/>
      <c r="AL96" s="575"/>
      <c r="AM96" s="706"/>
    </row>
    <row r="97" spans="1:39" ht="11.4" customHeight="1" x14ac:dyDescent="0.3">
      <c r="A97" s="709"/>
      <c r="B97" s="418"/>
      <c r="C97" s="418"/>
      <c r="D97" s="418"/>
      <c r="E97" s="398"/>
      <c r="F97" s="399"/>
      <c r="G97" s="399"/>
      <c r="H97" s="399"/>
      <c r="I97" s="399"/>
      <c r="J97" s="710"/>
      <c r="K97" s="131"/>
      <c r="L97" s="702"/>
      <c r="M97" s="367"/>
      <c r="N97" s="367"/>
      <c r="O97" s="367"/>
      <c r="P97" s="367"/>
      <c r="Q97" s="368"/>
      <c r="R97" s="603"/>
      <c r="S97" s="604"/>
      <c r="T97" s="604"/>
      <c r="U97" s="604"/>
      <c r="V97" s="604"/>
      <c r="W97" s="605"/>
      <c r="X97" s="366"/>
      <c r="Y97" s="367"/>
      <c r="Z97" s="401"/>
      <c r="AA97" s="402"/>
      <c r="AB97" s="402"/>
      <c r="AC97" s="402"/>
      <c r="AD97" s="362"/>
      <c r="AE97" s="362"/>
      <c r="AF97" s="362"/>
      <c r="AG97" s="362"/>
      <c r="AH97" s="362"/>
      <c r="AI97" s="362"/>
      <c r="AJ97" s="574"/>
      <c r="AK97" s="575"/>
      <c r="AL97" s="575"/>
      <c r="AM97" s="706"/>
    </row>
    <row r="98" spans="1:39" ht="11.4" customHeight="1" x14ac:dyDescent="0.3">
      <c r="A98" s="709"/>
      <c r="B98" s="418"/>
      <c r="C98" s="418"/>
      <c r="D98" s="418"/>
      <c r="E98" s="398"/>
      <c r="F98" s="399"/>
      <c r="G98" s="399"/>
      <c r="H98" s="399"/>
      <c r="I98" s="399"/>
      <c r="J98" s="710"/>
      <c r="K98" s="131"/>
      <c r="L98" s="702"/>
      <c r="M98" s="367"/>
      <c r="N98" s="367"/>
      <c r="O98" s="367"/>
      <c r="P98" s="367"/>
      <c r="Q98" s="368"/>
      <c r="R98" s="603"/>
      <c r="S98" s="604"/>
      <c r="T98" s="604"/>
      <c r="U98" s="604"/>
      <c r="V98" s="604"/>
      <c r="W98" s="605"/>
      <c r="X98" s="366"/>
      <c r="Y98" s="367"/>
      <c r="Z98" s="401"/>
      <c r="AA98" s="402"/>
      <c r="AB98" s="402"/>
      <c r="AC98" s="402"/>
      <c r="AD98" s="362"/>
      <c r="AE98" s="362"/>
      <c r="AF98" s="362"/>
      <c r="AG98" s="362"/>
      <c r="AH98" s="362"/>
      <c r="AI98" s="362"/>
      <c r="AJ98" s="574"/>
      <c r="AK98" s="575"/>
      <c r="AL98" s="575"/>
      <c r="AM98" s="706"/>
    </row>
    <row r="99" spans="1:39" ht="11.4" customHeight="1" x14ac:dyDescent="0.3">
      <c r="A99" s="709"/>
      <c r="B99" s="418"/>
      <c r="C99" s="418"/>
      <c r="D99" s="418"/>
      <c r="E99" s="398"/>
      <c r="F99" s="399"/>
      <c r="G99" s="399"/>
      <c r="H99" s="399"/>
      <c r="I99" s="399"/>
      <c r="J99" s="710"/>
      <c r="K99" s="131"/>
      <c r="L99" s="702"/>
      <c r="M99" s="367"/>
      <c r="N99" s="367"/>
      <c r="O99" s="367"/>
      <c r="P99" s="367"/>
      <c r="Q99" s="368"/>
      <c r="R99" s="603"/>
      <c r="S99" s="604"/>
      <c r="T99" s="604"/>
      <c r="U99" s="604"/>
      <c r="V99" s="604"/>
      <c r="W99" s="605"/>
      <c r="X99" s="366"/>
      <c r="Y99" s="367"/>
      <c r="Z99" s="401"/>
      <c r="AA99" s="402"/>
      <c r="AB99" s="402"/>
      <c r="AC99" s="402"/>
      <c r="AD99" s="362"/>
      <c r="AE99" s="362"/>
      <c r="AF99" s="362"/>
      <c r="AG99" s="362"/>
      <c r="AH99" s="362"/>
      <c r="AI99" s="362"/>
      <c r="AJ99" s="574"/>
      <c r="AK99" s="575"/>
      <c r="AL99" s="575"/>
      <c r="AM99" s="706"/>
    </row>
    <row r="100" spans="1:39" ht="11.4" customHeight="1" thickBot="1" x14ac:dyDescent="0.35">
      <c r="A100" s="704"/>
      <c r="B100" s="577"/>
      <c r="C100" s="577"/>
      <c r="D100" s="577"/>
      <c r="E100" s="578"/>
      <c r="F100" s="579"/>
      <c r="G100" s="579"/>
      <c r="H100" s="579"/>
      <c r="I100" s="579"/>
      <c r="J100" s="705"/>
      <c r="K100" s="131"/>
      <c r="L100" s="707"/>
      <c r="M100" s="583"/>
      <c r="N100" s="583"/>
      <c r="O100" s="583"/>
      <c r="P100" s="583"/>
      <c r="Q100" s="708"/>
      <c r="R100" s="612"/>
      <c r="S100" s="613"/>
      <c r="T100" s="613"/>
      <c r="U100" s="613"/>
      <c r="V100" s="613"/>
      <c r="W100" s="614"/>
      <c r="X100" s="711"/>
      <c r="Y100" s="583"/>
      <c r="Z100" s="584"/>
      <c r="AA100" s="581"/>
      <c r="AB100" s="581"/>
      <c r="AC100" s="581"/>
      <c r="AD100" s="585"/>
      <c r="AE100" s="585"/>
      <c r="AF100" s="585"/>
      <c r="AG100" s="585"/>
      <c r="AH100" s="585"/>
      <c r="AI100" s="585"/>
      <c r="AJ100" s="586"/>
      <c r="AK100" s="587"/>
      <c r="AL100" s="587"/>
      <c r="AM100" s="703"/>
    </row>
  </sheetData>
  <dataConsolidate/>
  <mergeCells count="621">
    <mergeCell ref="A1:AM1"/>
    <mergeCell ref="A3:D9"/>
    <mergeCell ref="F3:H3"/>
    <mergeCell ref="I3:O3"/>
    <mergeCell ref="Q3:U3"/>
    <mergeCell ref="V3:AA3"/>
    <mergeCell ref="AE3:AH3"/>
    <mergeCell ref="AI3:AM3"/>
    <mergeCell ref="F5:J5"/>
    <mergeCell ref="Q5:U5"/>
    <mergeCell ref="F9:L9"/>
    <mergeCell ref="M9:O9"/>
    <mergeCell ref="Q9:Y9"/>
    <mergeCell ref="Z9:AC9"/>
    <mergeCell ref="AE9:AJ9"/>
    <mergeCell ref="AK9:AM9"/>
    <mergeCell ref="V5:AA5"/>
    <mergeCell ref="AB5:AC5"/>
    <mergeCell ref="AE5:AH5"/>
    <mergeCell ref="AI5:AM5"/>
    <mergeCell ref="F7:L7"/>
    <mergeCell ref="M7:O7"/>
    <mergeCell ref="Q7:Y7"/>
    <mergeCell ref="Z7:AC7"/>
    <mergeCell ref="AE7:AH7"/>
    <mergeCell ref="AI7:AM7"/>
    <mergeCell ref="B11:AM11"/>
    <mergeCell ref="B13:AM13"/>
    <mergeCell ref="A15:J15"/>
    <mergeCell ref="L15:Q15"/>
    <mergeCell ref="R15:W15"/>
    <mergeCell ref="X15:Z15"/>
    <mergeCell ref="AA15:AB15"/>
    <mergeCell ref="AC15:AE15"/>
    <mergeCell ref="AF15:AH15"/>
    <mergeCell ref="AI15:AM15"/>
    <mergeCell ref="AF16:AH16"/>
    <mergeCell ref="AI16:AM16"/>
    <mergeCell ref="A17:J17"/>
    <mergeCell ref="L17:Q17"/>
    <mergeCell ref="R17:W17"/>
    <mergeCell ref="X17:Z17"/>
    <mergeCell ref="AA17:AB17"/>
    <mergeCell ref="AC17:AE17"/>
    <mergeCell ref="AF17:AH17"/>
    <mergeCell ref="AI17:AM17"/>
    <mergeCell ref="A16:J16"/>
    <mergeCell ref="L16:Q16"/>
    <mergeCell ref="R16:W16"/>
    <mergeCell ref="X16:Z16"/>
    <mergeCell ref="AA16:AB16"/>
    <mergeCell ref="AC16:AE16"/>
    <mergeCell ref="AF18:AH18"/>
    <mergeCell ref="AI18:AM18"/>
    <mergeCell ref="A19:J19"/>
    <mergeCell ref="L19:Q19"/>
    <mergeCell ref="R19:W19"/>
    <mergeCell ref="X19:Z19"/>
    <mergeCell ref="AA19:AB19"/>
    <mergeCell ref="AC19:AE19"/>
    <mergeCell ref="AF19:AH19"/>
    <mergeCell ref="AI19:AM19"/>
    <mergeCell ref="A18:J18"/>
    <mergeCell ref="L18:Q18"/>
    <mergeCell ref="R18:W18"/>
    <mergeCell ref="X18:Z18"/>
    <mergeCell ref="AA18:AB18"/>
    <mergeCell ref="AC18:AE18"/>
    <mergeCell ref="AF20:AH20"/>
    <mergeCell ref="AI20:AM20"/>
    <mergeCell ref="L21:Q21"/>
    <mergeCell ref="R21:W21"/>
    <mergeCell ref="AA21:AB21"/>
    <mergeCell ref="AC21:AE21"/>
    <mergeCell ref="AF21:AH21"/>
    <mergeCell ref="AI21:AM21"/>
    <mergeCell ref="A20:J20"/>
    <mergeCell ref="L20:Q20"/>
    <mergeCell ref="R20:W20"/>
    <mergeCell ref="X20:Z20"/>
    <mergeCell ref="AA20:AB20"/>
    <mergeCell ref="AC20:AE20"/>
    <mergeCell ref="AF22:AH22"/>
    <mergeCell ref="AI22:AM22"/>
    <mergeCell ref="A23:J23"/>
    <mergeCell ref="L23:Q23"/>
    <mergeCell ref="R23:W23"/>
    <mergeCell ref="X23:Z23"/>
    <mergeCell ref="AA23:AB23"/>
    <mergeCell ref="AC23:AE23"/>
    <mergeCell ref="AF23:AH23"/>
    <mergeCell ref="AI23:AM23"/>
    <mergeCell ref="A22:J22"/>
    <mergeCell ref="L22:Q22"/>
    <mergeCell ref="R22:W22"/>
    <mergeCell ref="X22:Z22"/>
    <mergeCell ref="AA22:AB22"/>
    <mergeCell ref="AC22:AE22"/>
    <mergeCell ref="AF24:AH24"/>
    <mergeCell ref="AI24:AM24"/>
    <mergeCell ref="A25:J25"/>
    <mergeCell ref="L25:Q25"/>
    <mergeCell ref="R25:W25"/>
    <mergeCell ref="X25:Z25"/>
    <mergeCell ref="AA25:AB25"/>
    <mergeCell ref="AC25:AE25"/>
    <mergeCell ref="AF25:AH25"/>
    <mergeCell ref="AI25:AM25"/>
    <mergeCell ref="A24:J24"/>
    <mergeCell ref="L24:Q24"/>
    <mergeCell ref="R24:W24"/>
    <mergeCell ref="X24:Z24"/>
    <mergeCell ref="AA24:AB24"/>
    <mergeCell ref="AC24:AE24"/>
    <mergeCell ref="AF26:AH26"/>
    <mergeCell ref="AI26:AM26"/>
    <mergeCell ref="A27:J27"/>
    <mergeCell ref="L27:Q27"/>
    <mergeCell ref="R27:W27"/>
    <mergeCell ref="X27:Z27"/>
    <mergeCell ref="AA27:AB27"/>
    <mergeCell ref="AC27:AE27"/>
    <mergeCell ref="AF27:AH27"/>
    <mergeCell ref="AI27:AM27"/>
    <mergeCell ref="A26:J26"/>
    <mergeCell ref="L26:Q26"/>
    <mergeCell ref="R26:W26"/>
    <mergeCell ref="X26:Z26"/>
    <mergeCell ref="AA26:AB26"/>
    <mergeCell ref="AC26:AE26"/>
    <mergeCell ref="AF28:AH28"/>
    <mergeCell ref="AI28:AM28"/>
    <mergeCell ref="A29:J29"/>
    <mergeCell ref="L29:Q29"/>
    <mergeCell ref="R29:W29"/>
    <mergeCell ref="X29:Z29"/>
    <mergeCell ref="AA29:AB29"/>
    <mergeCell ref="AC29:AE29"/>
    <mergeCell ref="AF29:AH29"/>
    <mergeCell ref="AI29:AM29"/>
    <mergeCell ref="A28:J28"/>
    <mergeCell ref="L28:Q28"/>
    <mergeCell ref="R28:W28"/>
    <mergeCell ref="X28:Z28"/>
    <mergeCell ref="AA28:AB28"/>
    <mergeCell ref="AC28:AE28"/>
    <mergeCell ref="AF30:AH30"/>
    <mergeCell ref="AI30:AM30"/>
    <mergeCell ref="A31:J31"/>
    <mergeCell ref="L31:Q31"/>
    <mergeCell ref="R31:W31"/>
    <mergeCell ref="X31:Z31"/>
    <mergeCell ref="AA31:AB31"/>
    <mergeCell ref="AC31:AE31"/>
    <mergeCell ref="AF31:AH31"/>
    <mergeCell ref="AI31:AM31"/>
    <mergeCell ref="A30:J30"/>
    <mergeCell ref="L30:Q30"/>
    <mergeCell ref="R30:W30"/>
    <mergeCell ref="X30:Z30"/>
    <mergeCell ref="AA30:AB30"/>
    <mergeCell ref="AC30:AE30"/>
    <mergeCell ref="AF32:AH32"/>
    <mergeCell ref="AI32:AM32"/>
    <mergeCell ref="A33:J33"/>
    <mergeCell ref="L33:Q33"/>
    <mergeCell ref="R33:W33"/>
    <mergeCell ref="X33:Z33"/>
    <mergeCell ref="AA33:AB33"/>
    <mergeCell ref="AC33:AE33"/>
    <mergeCell ref="AF33:AH33"/>
    <mergeCell ref="AI33:AM33"/>
    <mergeCell ref="A32:J32"/>
    <mergeCell ref="L32:Q32"/>
    <mergeCell ref="R32:W32"/>
    <mergeCell ref="X32:Z32"/>
    <mergeCell ref="AA32:AB32"/>
    <mergeCell ref="AC32:AE32"/>
    <mergeCell ref="AF34:AH34"/>
    <mergeCell ref="AI34:AM34"/>
    <mergeCell ref="A35:J35"/>
    <mergeCell ref="L35:Q35"/>
    <mergeCell ref="R35:W35"/>
    <mergeCell ref="X35:Z35"/>
    <mergeCell ref="AA35:AB35"/>
    <mergeCell ref="AC35:AE35"/>
    <mergeCell ref="AF35:AH35"/>
    <mergeCell ref="AI35:AM35"/>
    <mergeCell ref="A34:J34"/>
    <mergeCell ref="L34:Q34"/>
    <mergeCell ref="R34:W34"/>
    <mergeCell ref="X34:Z34"/>
    <mergeCell ref="AA34:AB34"/>
    <mergeCell ref="AC34:AE34"/>
    <mergeCell ref="AF36:AH36"/>
    <mergeCell ref="AI36:AM36"/>
    <mergeCell ref="A37:J37"/>
    <mergeCell ref="L37:Q37"/>
    <mergeCell ref="R37:W37"/>
    <mergeCell ref="X37:Z37"/>
    <mergeCell ref="AA37:AB37"/>
    <mergeCell ref="AC37:AE37"/>
    <mergeCell ref="AF37:AH37"/>
    <mergeCell ref="AI37:AM37"/>
    <mergeCell ref="A36:J36"/>
    <mergeCell ref="L36:Q36"/>
    <mergeCell ref="R36:W36"/>
    <mergeCell ref="X36:Z36"/>
    <mergeCell ref="AA36:AB36"/>
    <mergeCell ref="AC36:AE36"/>
    <mergeCell ref="AF38:AH38"/>
    <mergeCell ref="AI38:AM38"/>
    <mergeCell ref="A39:J39"/>
    <mergeCell ref="L39:Q39"/>
    <mergeCell ref="R39:W39"/>
    <mergeCell ref="X39:Z39"/>
    <mergeCell ref="AA39:AB39"/>
    <mergeCell ref="AC39:AE39"/>
    <mergeCell ref="AF39:AH39"/>
    <mergeCell ref="AI39:AM39"/>
    <mergeCell ref="A38:J38"/>
    <mergeCell ref="L38:Q38"/>
    <mergeCell ref="R38:W38"/>
    <mergeCell ref="X38:Z38"/>
    <mergeCell ref="AA38:AB38"/>
    <mergeCell ref="AC38:AE38"/>
    <mergeCell ref="B41:AM41"/>
    <mergeCell ref="A43:J43"/>
    <mergeCell ref="L43:Q43"/>
    <mergeCell ref="R43:W43"/>
    <mergeCell ref="X43:Z43"/>
    <mergeCell ref="AA43:AB43"/>
    <mergeCell ref="AC43:AE43"/>
    <mergeCell ref="AF43:AH43"/>
    <mergeCell ref="AI43:AM43"/>
    <mergeCell ref="AF44:AH44"/>
    <mergeCell ref="AI44:AM44"/>
    <mergeCell ref="A45:J45"/>
    <mergeCell ref="L45:Q45"/>
    <mergeCell ref="R45:W45"/>
    <mergeCell ref="X45:Z45"/>
    <mergeCell ref="AA45:AB45"/>
    <mergeCell ref="AC45:AE45"/>
    <mergeCell ref="AF45:AH45"/>
    <mergeCell ref="AI45:AM45"/>
    <mergeCell ref="A44:J44"/>
    <mergeCell ref="L44:Q44"/>
    <mergeCell ref="R44:W44"/>
    <mergeCell ref="X44:Z44"/>
    <mergeCell ref="AA44:AB44"/>
    <mergeCell ref="AC44:AE44"/>
    <mergeCell ref="AF46:AH46"/>
    <mergeCell ref="AI46:AM46"/>
    <mergeCell ref="A47:J47"/>
    <mergeCell ref="L47:Q47"/>
    <mergeCell ref="R47:W47"/>
    <mergeCell ref="X47:Z47"/>
    <mergeCell ref="AA47:AB47"/>
    <mergeCell ref="AC47:AE47"/>
    <mergeCell ref="AF47:AH47"/>
    <mergeCell ref="AI47:AM47"/>
    <mergeCell ref="A46:J46"/>
    <mergeCell ref="L46:Q46"/>
    <mergeCell ref="R46:W46"/>
    <mergeCell ref="X46:Z46"/>
    <mergeCell ref="AA46:AB46"/>
    <mergeCell ref="AC46:AE46"/>
    <mergeCell ref="AF48:AH48"/>
    <mergeCell ref="AI48:AM48"/>
    <mergeCell ref="A49:J49"/>
    <mergeCell ref="L49:Q49"/>
    <mergeCell ref="R49:W49"/>
    <mergeCell ref="X49:Z49"/>
    <mergeCell ref="AA49:AB49"/>
    <mergeCell ref="AC49:AE49"/>
    <mergeCell ref="AF49:AH49"/>
    <mergeCell ref="AI49:AM49"/>
    <mergeCell ref="A48:J48"/>
    <mergeCell ref="L48:Q48"/>
    <mergeCell ref="R48:W48"/>
    <mergeCell ref="X48:Z48"/>
    <mergeCell ref="AA48:AB48"/>
    <mergeCell ref="AC48:AE48"/>
    <mergeCell ref="AF50:AH50"/>
    <mergeCell ref="AI50:AM50"/>
    <mergeCell ref="A51:J51"/>
    <mergeCell ref="L51:Q51"/>
    <mergeCell ref="R51:W51"/>
    <mergeCell ref="X51:Z51"/>
    <mergeCell ref="AA51:AB51"/>
    <mergeCell ref="AC51:AE51"/>
    <mergeCell ref="AF51:AH51"/>
    <mergeCell ref="AI51:AM51"/>
    <mergeCell ref="A50:J50"/>
    <mergeCell ref="L50:Q50"/>
    <mergeCell ref="R50:W50"/>
    <mergeCell ref="X50:Z50"/>
    <mergeCell ref="AA50:AB50"/>
    <mergeCell ref="AC50:AE50"/>
    <mergeCell ref="AF52:AH52"/>
    <mergeCell ref="AI52:AM52"/>
    <mergeCell ref="A53:J53"/>
    <mergeCell ref="L53:Q53"/>
    <mergeCell ref="R53:W53"/>
    <mergeCell ref="X53:Z53"/>
    <mergeCell ref="AA53:AB53"/>
    <mergeCell ref="AC53:AE53"/>
    <mergeCell ref="AF53:AH53"/>
    <mergeCell ref="AI53:AM53"/>
    <mergeCell ref="A52:J52"/>
    <mergeCell ref="L52:Q52"/>
    <mergeCell ref="R52:W52"/>
    <mergeCell ref="X52:Z52"/>
    <mergeCell ref="AA52:AB52"/>
    <mergeCell ref="AC52:AE52"/>
    <mergeCell ref="B55:AM55"/>
    <mergeCell ref="A57:J57"/>
    <mergeCell ref="L57:Q57"/>
    <mergeCell ref="R57:W57"/>
    <mergeCell ref="X57:Z57"/>
    <mergeCell ref="AA57:AB57"/>
    <mergeCell ref="AC57:AE57"/>
    <mergeCell ref="AF57:AH57"/>
    <mergeCell ref="AI57:AM57"/>
    <mergeCell ref="AF58:AH58"/>
    <mergeCell ref="AI58:AM58"/>
    <mergeCell ref="A59:J59"/>
    <mergeCell ref="L59:Q59"/>
    <mergeCell ref="R59:W59"/>
    <mergeCell ref="X59:Z59"/>
    <mergeCell ref="AA59:AB59"/>
    <mergeCell ref="AC59:AE59"/>
    <mergeCell ref="AF59:AH59"/>
    <mergeCell ref="AI59:AM59"/>
    <mergeCell ref="A58:J58"/>
    <mergeCell ref="L58:Q58"/>
    <mergeCell ref="R58:W58"/>
    <mergeCell ref="X58:Z58"/>
    <mergeCell ref="AA58:AB58"/>
    <mergeCell ref="AC58:AE58"/>
    <mergeCell ref="AF60:AH60"/>
    <mergeCell ref="AI60:AM60"/>
    <mergeCell ref="A61:J61"/>
    <mergeCell ref="L61:Q61"/>
    <mergeCell ref="R61:W61"/>
    <mergeCell ref="X61:Z61"/>
    <mergeCell ref="AA61:AB61"/>
    <mergeCell ref="AC61:AE61"/>
    <mergeCell ref="AF61:AH61"/>
    <mergeCell ref="AI61:AM61"/>
    <mergeCell ref="A60:J60"/>
    <mergeCell ref="L60:Q60"/>
    <mergeCell ref="R60:W60"/>
    <mergeCell ref="X60:Z60"/>
    <mergeCell ref="AA60:AB60"/>
    <mergeCell ref="AC60:AE60"/>
    <mergeCell ref="AF62:AH62"/>
    <mergeCell ref="AI62:AM62"/>
    <mergeCell ref="A63:J63"/>
    <mergeCell ref="L63:Q63"/>
    <mergeCell ref="R63:W63"/>
    <mergeCell ref="X63:Z63"/>
    <mergeCell ref="AA63:AB63"/>
    <mergeCell ref="AC63:AE63"/>
    <mergeCell ref="AF63:AH63"/>
    <mergeCell ref="AI63:AM63"/>
    <mergeCell ref="A62:J62"/>
    <mergeCell ref="L62:Q62"/>
    <mergeCell ref="R62:W62"/>
    <mergeCell ref="X62:Z62"/>
    <mergeCell ref="AA62:AB62"/>
    <mergeCell ref="AC62:AE62"/>
    <mergeCell ref="AF64:AH64"/>
    <mergeCell ref="AI64:AM64"/>
    <mergeCell ref="A65:J65"/>
    <mergeCell ref="L65:Q65"/>
    <mergeCell ref="R65:W65"/>
    <mergeCell ref="X65:Z65"/>
    <mergeCell ref="AA65:AB65"/>
    <mergeCell ref="AC65:AE65"/>
    <mergeCell ref="AF65:AH65"/>
    <mergeCell ref="AI65:AM65"/>
    <mergeCell ref="A64:J64"/>
    <mergeCell ref="L64:Q64"/>
    <mergeCell ref="R64:W64"/>
    <mergeCell ref="X64:Z64"/>
    <mergeCell ref="AA64:AB64"/>
    <mergeCell ref="AC64:AE64"/>
    <mergeCell ref="AI66:AM66"/>
    <mergeCell ref="A67:J67"/>
    <mergeCell ref="L67:Q67"/>
    <mergeCell ref="R67:W67"/>
    <mergeCell ref="X67:Z67"/>
    <mergeCell ref="AA67:AB67"/>
    <mergeCell ref="AC67:AE67"/>
    <mergeCell ref="AF67:AH67"/>
    <mergeCell ref="AI67:AM67"/>
    <mergeCell ref="AF68:AH68"/>
    <mergeCell ref="AI68:AM68"/>
    <mergeCell ref="B70:AM70"/>
    <mergeCell ref="A72:J72"/>
    <mergeCell ref="L72:Q72"/>
    <mergeCell ref="R72:W72"/>
    <mergeCell ref="X72:Z72"/>
    <mergeCell ref="AA72:AB72"/>
    <mergeCell ref="AC72:AE72"/>
    <mergeCell ref="AF72:AH72"/>
    <mergeCell ref="A68:J68"/>
    <mergeCell ref="L68:Q68"/>
    <mergeCell ref="R68:W68"/>
    <mergeCell ref="X68:Z68"/>
    <mergeCell ref="AA68:AB68"/>
    <mergeCell ref="AC68:AE68"/>
    <mergeCell ref="AI72:AM72"/>
    <mergeCell ref="A73:J73"/>
    <mergeCell ref="L73:Q73"/>
    <mergeCell ref="R73:W73"/>
    <mergeCell ref="X73:Z73"/>
    <mergeCell ref="AA73:AB73"/>
    <mergeCell ref="AC73:AE73"/>
    <mergeCell ref="AF73:AH73"/>
    <mergeCell ref="AI73:AM73"/>
    <mergeCell ref="AF74:AH74"/>
    <mergeCell ref="AI74:AM74"/>
    <mergeCell ref="A75:J75"/>
    <mergeCell ref="L75:Q75"/>
    <mergeCell ref="R75:W75"/>
    <mergeCell ref="X75:Z75"/>
    <mergeCell ref="AA75:AB75"/>
    <mergeCell ref="AC75:AE75"/>
    <mergeCell ref="AF75:AH75"/>
    <mergeCell ref="AI75:AM75"/>
    <mergeCell ref="A74:J74"/>
    <mergeCell ref="L74:Q74"/>
    <mergeCell ref="R74:W74"/>
    <mergeCell ref="X74:Z74"/>
    <mergeCell ref="AA74:AB74"/>
    <mergeCell ref="AC74:AE74"/>
    <mergeCell ref="AF76:AH76"/>
    <mergeCell ref="AI76:AM76"/>
    <mergeCell ref="A77:J77"/>
    <mergeCell ref="L77:Q77"/>
    <mergeCell ref="R77:W77"/>
    <mergeCell ref="X77:Z77"/>
    <mergeCell ref="AA77:AB77"/>
    <mergeCell ref="AC77:AE77"/>
    <mergeCell ref="AF77:AH77"/>
    <mergeCell ref="AI77:AM77"/>
    <mergeCell ref="A76:J76"/>
    <mergeCell ref="L76:Q76"/>
    <mergeCell ref="R76:W76"/>
    <mergeCell ref="X76:Z76"/>
    <mergeCell ref="AA76:AB76"/>
    <mergeCell ref="AC76:AE76"/>
    <mergeCell ref="AF78:AH78"/>
    <mergeCell ref="AI78:AM78"/>
    <mergeCell ref="A79:J79"/>
    <mergeCell ref="L79:Q79"/>
    <mergeCell ref="R79:W79"/>
    <mergeCell ref="X79:Z79"/>
    <mergeCell ref="AA79:AB79"/>
    <mergeCell ref="AC79:AE79"/>
    <mergeCell ref="AF79:AH79"/>
    <mergeCell ref="AI79:AM79"/>
    <mergeCell ref="A78:J78"/>
    <mergeCell ref="L78:Q78"/>
    <mergeCell ref="R78:W78"/>
    <mergeCell ref="X78:Z78"/>
    <mergeCell ref="AA78:AB78"/>
    <mergeCell ref="AC78:AE78"/>
    <mergeCell ref="AF80:AH80"/>
    <mergeCell ref="AI80:AM80"/>
    <mergeCell ref="A82:J82"/>
    <mergeCell ref="L82:Q82"/>
    <mergeCell ref="R82:W82"/>
    <mergeCell ref="X82:Z82"/>
    <mergeCell ref="AA82:AB82"/>
    <mergeCell ref="AC82:AE82"/>
    <mergeCell ref="AF82:AH82"/>
    <mergeCell ref="AI82:AM82"/>
    <mergeCell ref="A80:J80"/>
    <mergeCell ref="L80:Q80"/>
    <mergeCell ref="R80:W80"/>
    <mergeCell ref="X80:Z80"/>
    <mergeCell ref="AA80:AB80"/>
    <mergeCell ref="AC80:AE80"/>
    <mergeCell ref="A89:D89"/>
    <mergeCell ref="E89:J89"/>
    <mergeCell ref="AA87:AC87"/>
    <mergeCell ref="AD87:AF87"/>
    <mergeCell ref="AG87:AI87"/>
    <mergeCell ref="AJ87:AM87"/>
    <mergeCell ref="A88:D88"/>
    <mergeCell ref="E88:J88"/>
    <mergeCell ref="AF83:AH83"/>
    <mergeCell ref="AI83:AM83"/>
    <mergeCell ref="B85:AM85"/>
    <mergeCell ref="A87:D87"/>
    <mergeCell ref="E87:J87"/>
    <mergeCell ref="X87:Z87"/>
    <mergeCell ref="A83:J83"/>
    <mergeCell ref="L83:Q83"/>
    <mergeCell ref="R83:W83"/>
    <mergeCell ref="X83:Z83"/>
    <mergeCell ref="AA83:AB83"/>
    <mergeCell ref="AC83:AE83"/>
    <mergeCell ref="X89:Z89"/>
    <mergeCell ref="AA89:AC89"/>
    <mergeCell ref="AD89:AF89"/>
    <mergeCell ref="AG89:AI89"/>
    <mergeCell ref="AJ89:AM89"/>
    <mergeCell ref="X88:Z88"/>
    <mergeCell ref="AA88:AC88"/>
    <mergeCell ref="AD88:AF88"/>
    <mergeCell ref="AG88:AI88"/>
    <mergeCell ref="AJ88:AM88"/>
    <mergeCell ref="X90:Z90"/>
    <mergeCell ref="AA90:AC90"/>
    <mergeCell ref="AD90:AF90"/>
    <mergeCell ref="AG90:AI90"/>
    <mergeCell ref="AJ90:AM90"/>
    <mergeCell ref="A91:D91"/>
    <mergeCell ref="E91:J91"/>
    <mergeCell ref="A90:D90"/>
    <mergeCell ref="E90:J90"/>
    <mergeCell ref="A93:D93"/>
    <mergeCell ref="E93:J93"/>
    <mergeCell ref="A92:D92"/>
    <mergeCell ref="E92:J92"/>
    <mergeCell ref="X91:Z91"/>
    <mergeCell ref="R93:W93"/>
    <mergeCell ref="L93:Q93"/>
    <mergeCell ref="AA91:AC91"/>
    <mergeCell ref="AD91:AF91"/>
    <mergeCell ref="AG91:AI91"/>
    <mergeCell ref="AJ91:AM91"/>
    <mergeCell ref="X93:Z93"/>
    <mergeCell ref="AA93:AC93"/>
    <mergeCell ref="AD93:AF93"/>
    <mergeCell ref="AG93:AI93"/>
    <mergeCell ref="AJ93:AM93"/>
    <mergeCell ref="X92:Z92"/>
    <mergeCell ref="AA92:AC92"/>
    <mergeCell ref="AD92:AF92"/>
    <mergeCell ref="AG92:AI92"/>
    <mergeCell ref="AJ92:AM92"/>
    <mergeCell ref="AJ95:AM95"/>
    <mergeCell ref="R95:W95"/>
    <mergeCell ref="X94:Z94"/>
    <mergeCell ref="AA94:AC94"/>
    <mergeCell ref="AD94:AF94"/>
    <mergeCell ref="AG94:AI94"/>
    <mergeCell ref="AJ94:AM94"/>
    <mergeCell ref="A95:D95"/>
    <mergeCell ref="E95:J95"/>
    <mergeCell ref="A94:D94"/>
    <mergeCell ref="E94:J94"/>
    <mergeCell ref="R94:W94"/>
    <mergeCell ref="L94:Q94"/>
    <mergeCell ref="A96:D96"/>
    <mergeCell ref="E96:J96"/>
    <mergeCell ref="R96:W96"/>
    <mergeCell ref="X95:Z95"/>
    <mergeCell ref="AA95:AC95"/>
    <mergeCell ref="AD95:AF95"/>
    <mergeCell ref="AG95:AI95"/>
    <mergeCell ref="X97:Z97"/>
    <mergeCell ref="AA97:AC97"/>
    <mergeCell ref="AD97:AF97"/>
    <mergeCell ref="AG97:AI97"/>
    <mergeCell ref="L97:Q97"/>
    <mergeCell ref="L95:Q95"/>
    <mergeCell ref="L96:Q96"/>
    <mergeCell ref="X96:Z96"/>
    <mergeCell ref="AA96:AC96"/>
    <mergeCell ref="AD96:AF96"/>
    <mergeCell ref="AG96:AI96"/>
    <mergeCell ref="AJ96:AM96"/>
    <mergeCell ref="X98:Z98"/>
    <mergeCell ref="AA98:AC98"/>
    <mergeCell ref="AD98:AF98"/>
    <mergeCell ref="AG98:AI98"/>
    <mergeCell ref="AJ98:AM98"/>
    <mergeCell ref="A98:D98"/>
    <mergeCell ref="E98:J98"/>
    <mergeCell ref="R98:W98"/>
    <mergeCell ref="X100:Z100"/>
    <mergeCell ref="AA100:AC100"/>
    <mergeCell ref="AD100:AF100"/>
    <mergeCell ref="AG100:AI100"/>
    <mergeCell ref="L98:Q98"/>
    <mergeCell ref="AJ97:AM97"/>
    <mergeCell ref="R97:W97"/>
    <mergeCell ref="A97:D97"/>
    <mergeCell ref="E97:J97"/>
    <mergeCell ref="AJ100:AM100"/>
    <mergeCell ref="R100:W100"/>
    <mergeCell ref="A100:D100"/>
    <mergeCell ref="E100:J100"/>
    <mergeCell ref="X99:Z99"/>
    <mergeCell ref="AA99:AC99"/>
    <mergeCell ref="AD99:AF99"/>
    <mergeCell ref="AG99:AI99"/>
    <mergeCell ref="AJ99:AM99"/>
    <mergeCell ref="R99:W99"/>
    <mergeCell ref="L99:Q99"/>
    <mergeCell ref="L100:Q100"/>
    <mergeCell ref="A99:D99"/>
    <mergeCell ref="E99:J99"/>
    <mergeCell ref="R87:W87"/>
    <mergeCell ref="R88:W88"/>
    <mergeCell ref="R89:W89"/>
    <mergeCell ref="R90:W90"/>
    <mergeCell ref="R91:W91"/>
    <mergeCell ref="R92:W92"/>
    <mergeCell ref="L87:Q87"/>
    <mergeCell ref="L88:Q88"/>
    <mergeCell ref="L89:Q89"/>
    <mergeCell ref="L90:Q90"/>
    <mergeCell ref="L91:Q91"/>
    <mergeCell ref="L92:Q92"/>
  </mergeCells>
  <printOptions horizontalCentered="1"/>
  <pageMargins left="0.15748031496062992" right="0.15748031496062992" top="0.39370078740157483" bottom="0.27559055118110237" header="0.31496062992125984" footer="0.15748031496062992"/>
  <pageSetup paperSize="9" scale="95" fitToHeight="0" orientation="portrait" r:id="rId1"/>
  <legacyDrawing r:id="rId2"/>
  <extLst>
    <ext xmlns:x14="http://schemas.microsoft.com/office/spreadsheetml/2009/9/main" uri="{CCE6A557-97BC-4b89-ADB6-D9C93CAAB3DF}">
      <x14:dataValidations xmlns:xm="http://schemas.microsoft.com/office/excel/2006/main" count="8">
        <x14:dataValidation type="list" allowBlank="1" showInputMessage="1" showErrorMessage="1" xr:uid="{8A733C11-1597-47BE-81C2-0E556DBA6618}">
          <x14:formula1>
            <xm:f>'Drop list'!$D$27:$D$32</xm:f>
          </x14:formula1>
          <xm:sqref>A73:J83</xm:sqref>
        </x14:dataValidation>
        <x14:dataValidation type="list" allowBlank="1" showInputMessage="1" showErrorMessage="1" xr:uid="{8653ED73-FE04-4A9B-8FB7-4D55568FC9C6}">
          <x14:formula1>
            <xm:f>'Drop list'!$C$27:$C$32</xm:f>
          </x14:formula1>
          <xm:sqref>R73:W83 R88:W100</xm:sqref>
        </x14:dataValidation>
        <x14:dataValidation type="list" allowBlank="1" showInputMessage="1" showErrorMessage="1" xr:uid="{7D589621-DFBC-403C-9C86-DA2118A9BA0E}">
          <x14:formula1>
            <xm:f>'Drop list'!$D$3:$D$8</xm:f>
          </x14:formula1>
          <xm:sqref>C16:J40 A16:B39</xm:sqref>
        </x14:dataValidation>
        <x14:dataValidation type="list" allowBlank="1" showInputMessage="1" showErrorMessage="1" xr:uid="{80CAE413-6946-4753-B200-6A4F4AD26F00}">
          <x14:formula1>
            <xm:f>'Drop list'!$D$19:$D$24</xm:f>
          </x14:formula1>
          <xm:sqref>B58:J64 B67:J68 A58:A68</xm:sqref>
        </x14:dataValidation>
        <x14:dataValidation type="list" allowBlank="1" showInputMessage="1" showErrorMessage="1" xr:uid="{3E50F4F4-5910-4E81-916C-F8F5FB4931BA}">
          <x14:formula1>
            <xm:f>'Drop list'!$C$12:$C$16</xm:f>
          </x14:formula1>
          <xm:sqref>R44:W53 A44:J53</xm:sqref>
        </x14:dataValidation>
        <x14:dataValidation type="list" allowBlank="1" showInputMessage="1" showErrorMessage="1" xr:uid="{4296715A-7490-495F-9405-DE9F6D343D7B}">
          <x14:formula1>
            <xm:f>'Drop list'!$E$19:$E$24</xm:f>
          </x14:formula1>
          <xm:sqref>AI58:AM68 AI44:AM53 AI73:AM83 AI16:AM39</xm:sqref>
        </x14:dataValidation>
        <x14:dataValidation type="list" allowBlank="1" showInputMessage="1" showErrorMessage="1" xr:uid="{ED449819-31E7-4652-94E9-C6E3BA36E68C}">
          <x14:formula1>
            <xm:f>'Drop list'!$C$3:$C$7</xm:f>
          </x14:formula1>
          <xm:sqref>S16:W18 R58:W68 R16:R39</xm:sqref>
        </x14:dataValidation>
        <x14:dataValidation type="list" allowBlank="1" showInputMessage="1" showErrorMessage="1" xr:uid="{CC5D2530-A9CC-4F19-89E3-C8F274A2FB43}">
          <x14:formula1>
            <xm:f>'Drop list'!$A$3:$A$19</xm:f>
          </x14:formula1>
          <xm:sqref>I3:O3</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B2601-4E30-4984-91DC-08B87B18023A}">
  <dimension ref="A1:RA7501"/>
  <sheetViews>
    <sheetView showGridLines="0" workbookViewId="0">
      <selection activeCell="B28" sqref="B28"/>
    </sheetView>
  </sheetViews>
  <sheetFormatPr defaultColWidth="10.88671875" defaultRowHeight="13.8" x14ac:dyDescent="0.3"/>
  <cols>
    <col min="1" max="1" width="8.88671875" style="265" customWidth="1"/>
    <col min="2" max="2" width="56.88671875" style="265" customWidth="1"/>
    <col min="3" max="3" width="14.5546875" style="265" customWidth="1"/>
    <col min="4" max="5" width="10.88671875" style="265"/>
    <col min="6" max="6" width="14.44140625" style="265" customWidth="1"/>
    <col min="7" max="7" width="16.5546875" style="265" customWidth="1"/>
    <col min="8" max="8" width="17" style="265" customWidth="1"/>
    <col min="9" max="13" width="10.88671875" style="265"/>
    <col min="14" max="14" width="11.88671875" style="265" customWidth="1"/>
    <col min="15" max="469" width="10.88671875" style="264"/>
    <col min="470" max="16384" width="10.88671875" style="265"/>
  </cols>
  <sheetData>
    <row r="1" spans="1:469" s="261" customFormat="1" x14ac:dyDescent="0.3">
      <c r="A1" s="261" t="s">
        <v>607</v>
      </c>
      <c r="B1" s="262" t="s">
        <v>658</v>
      </c>
      <c r="O1" s="263"/>
      <c r="P1" s="263"/>
      <c r="Q1" s="263"/>
      <c r="R1" s="263"/>
      <c r="S1" s="263"/>
      <c r="T1" s="263"/>
      <c r="U1" s="263"/>
      <c r="V1" s="263"/>
      <c r="W1" s="263"/>
      <c r="X1" s="263"/>
      <c r="Y1" s="263"/>
      <c r="Z1" s="263"/>
      <c r="AA1" s="263"/>
      <c r="AB1" s="263"/>
      <c r="AC1" s="263"/>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E1" s="263"/>
      <c r="BF1" s="263"/>
      <c r="BG1" s="263"/>
      <c r="BH1" s="263"/>
      <c r="BI1" s="263"/>
      <c r="BJ1" s="263"/>
      <c r="BK1" s="263"/>
      <c r="BL1" s="263"/>
      <c r="BM1" s="263"/>
      <c r="BN1" s="263"/>
      <c r="BO1" s="263"/>
      <c r="BP1" s="263"/>
      <c r="BQ1" s="263"/>
      <c r="BR1" s="263"/>
      <c r="BS1" s="263"/>
      <c r="BT1" s="263"/>
      <c r="BU1" s="263"/>
      <c r="BV1" s="263"/>
      <c r="BW1" s="263"/>
      <c r="BX1" s="263"/>
      <c r="BY1" s="263"/>
      <c r="BZ1" s="263"/>
      <c r="CA1" s="263"/>
      <c r="CB1" s="263"/>
      <c r="CC1" s="263"/>
      <c r="CD1" s="263"/>
      <c r="CE1" s="263"/>
      <c r="CF1" s="263"/>
      <c r="CG1" s="263"/>
      <c r="CH1" s="263"/>
      <c r="CI1" s="263"/>
      <c r="CJ1" s="263"/>
      <c r="CK1" s="263"/>
      <c r="CL1" s="263"/>
      <c r="CM1" s="263"/>
      <c r="CN1" s="263"/>
      <c r="CO1" s="263"/>
      <c r="CP1" s="263"/>
      <c r="CQ1" s="263"/>
      <c r="CR1" s="263"/>
      <c r="CS1" s="263"/>
      <c r="CT1" s="263"/>
      <c r="CU1" s="263"/>
      <c r="CV1" s="263"/>
      <c r="CW1" s="263"/>
      <c r="CX1" s="263"/>
      <c r="CY1" s="263"/>
      <c r="CZ1" s="263"/>
      <c r="DA1" s="263"/>
      <c r="DB1" s="263"/>
      <c r="DC1" s="263"/>
      <c r="DD1" s="263"/>
      <c r="DE1" s="263"/>
      <c r="DF1" s="263"/>
      <c r="DG1" s="263"/>
      <c r="DH1" s="263"/>
      <c r="DI1" s="263"/>
      <c r="DJ1" s="263"/>
      <c r="DK1" s="263"/>
      <c r="DL1" s="263"/>
      <c r="DM1" s="263"/>
      <c r="DN1" s="263"/>
      <c r="DO1" s="263"/>
      <c r="DP1" s="263"/>
      <c r="DQ1" s="263"/>
      <c r="DR1" s="263"/>
      <c r="DS1" s="263"/>
      <c r="DT1" s="263"/>
      <c r="DU1" s="263"/>
      <c r="DV1" s="263"/>
      <c r="DW1" s="263"/>
      <c r="DX1" s="263"/>
      <c r="DY1" s="263"/>
      <c r="DZ1" s="263"/>
      <c r="EA1" s="263"/>
      <c r="EB1" s="263"/>
      <c r="EC1" s="263"/>
      <c r="ED1" s="263"/>
      <c r="EE1" s="263"/>
      <c r="EF1" s="263"/>
      <c r="EG1" s="263"/>
      <c r="EH1" s="263"/>
      <c r="EI1" s="263"/>
      <c r="EJ1" s="263"/>
      <c r="EK1" s="263"/>
      <c r="EL1" s="263"/>
      <c r="EM1" s="263"/>
      <c r="EN1" s="263"/>
      <c r="EO1" s="263"/>
      <c r="EP1" s="263"/>
      <c r="EQ1" s="263"/>
      <c r="ER1" s="263"/>
      <c r="ES1" s="263"/>
      <c r="ET1" s="263"/>
      <c r="EU1" s="263"/>
      <c r="EV1" s="263"/>
      <c r="EW1" s="263"/>
      <c r="EX1" s="263"/>
      <c r="EY1" s="263"/>
      <c r="EZ1" s="263"/>
      <c r="FA1" s="263"/>
      <c r="FB1" s="263"/>
      <c r="FC1" s="263"/>
      <c r="FD1" s="263"/>
      <c r="FE1" s="263"/>
      <c r="FF1" s="263"/>
      <c r="FG1" s="263"/>
      <c r="FH1" s="263"/>
      <c r="FI1" s="263"/>
      <c r="FJ1" s="263"/>
      <c r="FK1" s="263"/>
      <c r="FL1" s="263"/>
      <c r="FM1" s="263"/>
      <c r="FN1" s="263"/>
      <c r="FO1" s="263"/>
      <c r="FP1" s="263"/>
      <c r="FQ1" s="263"/>
      <c r="FR1" s="263"/>
      <c r="FS1" s="263"/>
      <c r="FT1" s="263"/>
      <c r="FU1" s="263"/>
      <c r="FV1" s="263"/>
      <c r="FW1" s="263"/>
      <c r="FX1" s="263"/>
      <c r="FY1" s="263"/>
      <c r="FZ1" s="263"/>
      <c r="GA1" s="263"/>
      <c r="GB1" s="263"/>
      <c r="GC1" s="263"/>
      <c r="GD1" s="263"/>
      <c r="GE1" s="263"/>
      <c r="GF1" s="263"/>
      <c r="GG1" s="263"/>
      <c r="GH1" s="263"/>
      <c r="GI1" s="263"/>
      <c r="GJ1" s="263"/>
      <c r="GK1" s="263"/>
      <c r="GL1" s="263"/>
      <c r="GM1" s="263"/>
      <c r="GN1" s="263"/>
      <c r="GO1" s="263"/>
      <c r="GP1" s="263"/>
      <c r="GQ1" s="263"/>
      <c r="GR1" s="263"/>
      <c r="GS1" s="263"/>
      <c r="GT1" s="263"/>
      <c r="GU1" s="263"/>
      <c r="GV1" s="263"/>
      <c r="GW1" s="263"/>
      <c r="GX1" s="263"/>
      <c r="GY1" s="263"/>
      <c r="GZ1" s="263"/>
      <c r="HA1" s="263"/>
      <c r="HB1" s="263"/>
      <c r="HC1" s="263"/>
      <c r="HD1" s="263"/>
      <c r="HE1" s="263"/>
      <c r="HF1" s="263"/>
      <c r="HG1" s="263"/>
      <c r="HH1" s="263"/>
      <c r="HI1" s="263"/>
      <c r="HJ1" s="263"/>
      <c r="HK1" s="263"/>
      <c r="HL1" s="263"/>
      <c r="HM1" s="263"/>
      <c r="HN1" s="263"/>
      <c r="HO1" s="263"/>
      <c r="HP1" s="263"/>
      <c r="HQ1" s="263"/>
      <c r="HR1" s="263"/>
      <c r="HS1" s="263"/>
      <c r="HT1" s="263"/>
      <c r="HU1" s="263"/>
      <c r="HV1" s="263"/>
      <c r="HW1" s="263"/>
      <c r="HX1" s="263"/>
      <c r="HY1" s="263"/>
      <c r="HZ1" s="263"/>
      <c r="IA1" s="263"/>
      <c r="IB1" s="263"/>
      <c r="IC1" s="263"/>
      <c r="ID1" s="263"/>
      <c r="IE1" s="263"/>
      <c r="IF1" s="263"/>
      <c r="IG1" s="263"/>
      <c r="IH1" s="263"/>
      <c r="II1" s="263"/>
      <c r="IJ1" s="263"/>
      <c r="IK1" s="263"/>
      <c r="IL1" s="263"/>
      <c r="IM1" s="263"/>
      <c r="IN1" s="263"/>
      <c r="IO1" s="263"/>
      <c r="IP1" s="263"/>
      <c r="IQ1" s="263"/>
      <c r="IR1" s="263"/>
      <c r="IS1" s="263"/>
      <c r="IT1" s="263"/>
      <c r="IU1" s="263"/>
      <c r="IV1" s="263"/>
      <c r="IW1" s="263"/>
      <c r="IX1" s="263"/>
      <c r="IY1" s="263"/>
      <c r="IZ1" s="263"/>
      <c r="JA1" s="263"/>
      <c r="JB1" s="263"/>
      <c r="JC1" s="263"/>
      <c r="JD1" s="263"/>
      <c r="JE1" s="263"/>
      <c r="JF1" s="263"/>
      <c r="JG1" s="263"/>
      <c r="JH1" s="263"/>
      <c r="JI1" s="263"/>
      <c r="JJ1" s="263"/>
      <c r="JK1" s="263"/>
      <c r="JL1" s="263"/>
      <c r="JM1" s="263"/>
      <c r="JN1" s="263"/>
      <c r="JO1" s="263"/>
      <c r="JP1" s="263"/>
      <c r="JQ1" s="263"/>
      <c r="JR1" s="263"/>
      <c r="JS1" s="263"/>
      <c r="JT1" s="263"/>
      <c r="JU1" s="263"/>
      <c r="JV1" s="263"/>
      <c r="JW1" s="263"/>
      <c r="JX1" s="263"/>
      <c r="JY1" s="263"/>
      <c r="JZ1" s="263"/>
      <c r="KA1" s="263"/>
      <c r="KB1" s="263"/>
      <c r="KC1" s="263"/>
      <c r="KD1" s="263"/>
      <c r="KE1" s="263"/>
      <c r="KF1" s="263"/>
      <c r="KG1" s="263"/>
      <c r="KH1" s="263"/>
      <c r="KI1" s="263"/>
      <c r="KJ1" s="263"/>
      <c r="KK1" s="263"/>
      <c r="KL1" s="263"/>
      <c r="KM1" s="263"/>
      <c r="KN1" s="263"/>
      <c r="KO1" s="263"/>
      <c r="KP1" s="263"/>
      <c r="KQ1" s="263"/>
      <c r="KR1" s="263"/>
      <c r="KS1" s="263"/>
      <c r="KT1" s="263"/>
      <c r="KU1" s="263"/>
      <c r="KV1" s="263"/>
      <c r="KW1" s="263"/>
      <c r="KX1" s="263"/>
      <c r="KY1" s="263"/>
      <c r="KZ1" s="263"/>
      <c r="LA1" s="263"/>
      <c r="LB1" s="263"/>
      <c r="LC1" s="263"/>
      <c r="LD1" s="263"/>
      <c r="LE1" s="263"/>
      <c r="LF1" s="263"/>
      <c r="LG1" s="263"/>
      <c r="LH1" s="263"/>
      <c r="LI1" s="263"/>
      <c r="LJ1" s="263"/>
      <c r="LK1" s="263"/>
      <c r="LL1" s="263"/>
      <c r="LM1" s="263"/>
      <c r="LN1" s="263"/>
      <c r="LO1" s="263"/>
      <c r="LP1" s="263"/>
      <c r="LQ1" s="263"/>
      <c r="LR1" s="263"/>
      <c r="LS1" s="263"/>
      <c r="LT1" s="263"/>
      <c r="LU1" s="263"/>
      <c r="LV1" s="263"/>
      <c r="LW1" s="263"/>
      <c r="LX1" s="263"/>
      <c r="LY1" s="263"/>
      <c r="LZ1" s="263"/>
      <c r="MA1" s="263"/>
      <c r="MB1" s="263"/>
      <c r="MC1" s="263"/>
      <c r="MD1" s="263"/>
      <c r="ME1" s="263"/>
      <c r="MF1" s="263"/>
      <c r="MG1" s="263"/>
      <c r="MH1" s="263"/>
      <c r="MI1" s="263"/>
      <c r="MJ1" s="263"/>
      <c r="MK1" s="263"/>
      <c r="ML1" s="263"/>
      <c r="MM1" s="263"/>
      <c r="MN1" s="263"/>
      <c r="MO1" s="263"/>
      <c r="MP1" s="263"/>
      <c r="MQ1" s="263"/>
      <c r="MR1" s="263"/>
      <c r="MS1" s="263"/>
      <c r="MT1" s="263"/>
      <c r="MU1" s="263"/>
      <c r="MV1" s="263"/>
      <c r="MW1" s="263"/>
      <c r="MX1" s="263"/>
      <c r="MY1" s="263"/>
      <c r="MZ1" s="263"/>
      <c r="NA1" s="263"/>
      <c r="NB1" s="263"/>
      <c r="NC1" s="263"/>
      <c r="ND1" s="263"/>
      <c r="NE1" s="263"/>
      <c r="NF1" s="263"/>
      <c r="NG1" s="263"/>
      <c r="NH1" s="263"/>
      <c r="NI1" s="263"/>
      <c r="NJ1" s="263"/>
      <c r="NK1" s="263"/>
      <c r="NL1" s="263"/>
      <c r="NM1" s="263"/>
      <c r="NN1" s="263"/>
      <c r="NO1" s="263"/>
      <c r="NP1" s="263"/>
      <c r="NQ1" s="263"/>
      <c r="NR1" s="263"/>
      <c r="NS1" s="263"/>
      <c r="NT1" s="263"/>
      <c r="NU1" s="263"/>
      <c r="NV1" s="263"/>
      <c r="NW1" s="263"/>
      <c r="NX1" s="263"/>
      <c r="NY1" s="263"/>
      <c r="NZ1" s="263"/>
      <c r="OA1" s="263"/>
      <c r="OB1" s="263"/>
      <c r="OC1" s="263"/>
      <c r="OD1" s="263"/>
      <c r="OE1" s="263"/>
      <c r="OF1" s="263"/>
      <c r="OG1" s="263"/>
      <c r="OH1" s="263"/>
      <c r="OI1" s="263"/>
      <c r="OJ1" s="263"/>
      <c r="OK1" s="263"/>
      <c r="OL1" s="263"/>
      <c r="OM1" s="263"/>
      <c r="ON1" s="263"/>
      <c r="OO1" s="263"/>
      <c r="OP1" s="263"/>
      <c r="OQ1" s="263"/>
      <c r="OR1" s="263"/>
      <c r="OS1" s="263"/>
      <c r="OT1" s="263"/>
      <c r="OU1" s="263"/>
      <c r="OV1" s="263"/>
      <c r="OW1" s="263"/>
      <c r="OX1" s="263"/>
      <c r="OY1" s="263"/>
      <c r="OZ1" s="263"/>
      <c r="PA1" s="263"/>
      <c r="PB1" s="263"/>
      <c r="PC1" s="263"/>
      <c r="PD1" s="263"/>
      <c r="PE1" s="263"/>
      <c r="PF1" s="263"/>
      <c r="PG1" s="263"/>
      <c r="PH1" s="263"/>
      <c r="PI1" s="263"/>
      <c r="PJ1" s="263"/>
      <c r="PK1" s="263"/>
      <c r="PL1" s="263"/>
      <c r="PM1" s="263"/>
      <c r="PN1" s="263"/>
      <c r="PO1" s="263"/>
      <c r="PP1" s="263"/>
      <c r="PQ1" s="263"/>
      <c r="PR1" s="263"/>
      <c r="PS1" s="263"/>
      <c r="PT1" s="263"/>
      <c r="PU1" s="263"/>
      <c r="PV1" s="263"/>
      <c r="PW1" s="263"/>
      <c r="PX1" s="263"/>
      <c r="PY1" s="263"/>
      <c r="PZ1" s="263"/>
      <c r="QA1" s="263"/>
      <c r="QB1" s="263"/>
      <c r="QC1" s="263"/>
      <c r="QD1" s="263"/>
      <c r="QE1" s="263"/>
      <c r="QF1" s="263"/>
      <c r="QG1" s="263"/>
      <c r="QH1" s="263"/>
      <c r="QI1" s="263"/>
      <c r="QJ1" s="263"/>
      <c r="QK1" s="263"/>
      <c r="QL1" s="263"/>
      <c r="QM1" s="263"/>
      <c r="QN1" s="263"/>
      <c r="QO1" s="263"/>
      <c r="QP1" s="263"/>
      <c r="QQ1" s="263"/>
      <c r="QR1" s="263"/>
      <c r="QS1" s="263"/>
      <c r="QT1" s="263"/>
      <c r="QU1" s="263"/>
      <c r="QV1" s="263"/>
      <c r="QW1" s="263"/>
      <c r="QX1" s="263"/>
      <c r="QY1" s="263"/>
      <c r="QZ1" s="263"/>
      <c r="RA1" s="263"/>
    </row>
    <row r="2" spans="1:469" ht="18" customHeight="1" x14ac:dyDescent="0.3">
      <c r="A2" s="749" t="s">
        <v>659</v>
      </c>
      <c r="B2" s="749" t="s">
        <v>651</v>
      </c>
      <c r="C2" s="749" t="s">
        <v>660</v>
      </c>
      <c r="D2" s="749"/>
      <c r="E2" s="749"/>
      <c r="F2" s="749" t="s">
        <v>661</v>
      </c>
      <c r="G2" s="749"/>
      <c r="H2" s="749"/>
      <c r="I2" s="749"/>
      <c r="J2" s="749"/>
      <c r="K2" s="749"/>
      <c r="L2" s="749"/>
      <c r="M2" s="749"/>
      <c r="N2" s="749"/>
    </row>
    <row r="3" spans="1:469" ht="15" customHeight="1" x14ac:dyDescent="0.3">
      <c r="A3" s="749"/>
      <c r="B3" s="749"/>
      <c r="C3" s="749" t="s">
        <v>662</v>
      </c>
      <c r="D3" s="749" t="s">
        <v>663</v>
      </c>
      <c r="E3" s="749" t="s">
        <v>664</v>
      </c>
      <c r="F3" s="749" t="s">
        <v>665</v>
      </c>
      <c r="G3" s="747" t="s">
        <v>729</v>
      </c>
      <c r="H3" s="747" t="s">
        <v>730</v>
      </c>
      <c r="I3" s="746" t="s">
        <v>663</v>
      </c>
      <c r="J3" s="746" t="s">
        <v>664</v>
      </c>
      <c r="K3" s="746" t="s">
        <v>656</v>
      </c>
      <c r="L3" s="746"/>
      <c r="M3" s="746" t="s">
        <v>666</v>
      </c>
      <c r="N3" s="746"/>
    </row>
    <row r="4" spans="1:469" ht="36.75" customHeight="1" x14ac:dyDescent="0.3">
      <c r="A4" s="749"/>
      <c r="B4" s="749"/>
      <c r="C4" s="749"/>
      <c r="D4" s="749"/>
      <c r="E4" s="749"/>
      <c r="F4" s="749"/>
      <c r="G4" s="748"/>
      <c r="H4" s="748"/>
      <c r="I4" s="746"/>
      <c r="J4" s="746"/>
      <c r="K4" s="276" t="s">
        <v>667</v>
      </c>
      <c r="L4" s="276" t="s">
        <v>668</v>
      </c>
      <c r="M4" s="276" t="s">
        <v>669</v>
      </c>
      <c r="N4" s="276" t="s">
        <v>670</v>
      </c>
    </row>
    <row r="5" spans="1:469" ht="35.25" customHeight="1" x14ac:dyDescent="0.3">
      <c r="A5" s="266" t="s">
        <v>671</v>
      </c>
      <c r="B5" s="277" t="s">
        <v>672</v>
      </c>
      <c r="C5" s="267">
        <f>SUM(C6:C11)</f>
        <v>0</v>
      </c>
      <c r="D5" s="267">
        <f t="shared" ref="D5:N5" si="0">SUM(D6:D11)</f>
        <v>0</v>
      </c>
      <c r="E5" s="267">
        <f t="shared" si="0"/>
        <v>0</v>
      </c>
      <c r="F5" s="267">
        <f t="shared" si="0"/>
        <v>0</v>
      </c>
      <c r="G5" s="267"/>
      <c r="H5" s="267"/>
      <c r="I5" s="267">
        <f t="shared" si="0"/>
        <v>0</v>
      </c>
      <c r="J5" s="267">
        <f t="shared" si="0"/>
        <v>0</v>
      </c>
      <c r="K5" s="267"/>
      <c r="L5" s="267"/>
      <c r="M5" s="267">
        <f t="shared" si="0"/>
        <v>0</v>
      </c>
      <c r="N5" s="267">
        <f t="shared" si="0"/>
        <v>0</v>
      </c>
    </row>
    <row r="6" spans="1:469" ht="24.9" customHeight="1" x14ac:dyDescent="0.3">
      <c r="A6" s="295" t="s">
        <v>673</v>
      </c>
      <c r="B6" s="278" t="s">
        <v>674</v>
      </c>
      <c r="C6" s="269"/>
      <c r="D6" s="269"/>
      <c r="E6" s="269"/>
      <c r="F6" s="269"/>
      <c r="G6" s="269"/>
      <c r="H6" s="269"/>
      <c r="I6" s="269"/>
      <c r="J6" s="269"/>
      <c r="K6" s="269"/>
      <c r="L6" s="269"/>
      <c r="M6" s="269"/>
      <c r="N6" s="269"/>
    </row>
    <row r="7" spans="1:469" ht="24.9" customHeight="1" x14ac:dyDescent="0.3">
      <c r="A7" s="295" t="s">
        <v>675</v>
      </c>
      <c r="B7" s="278" t="s">
        <v>676</v>
      </c>
      <c r="C7" s="269"/>
      <c r="D7" s="269"/>
      <c r="E7" s="269"/>
      <c r="F7" s="269"/>
      <c r="G7" s="269"/>
      <c r="H7" s="269"/>
      <c r="I7" s="269"/>
      <c r="J7" s="269"/>
      <c r="K7" s="269"/>
      <c r="L7" s="269"/>
      <c r="M7" s="269"/>
      <c r="N7" s="269"/>
    </row>
    <row r="8" spans="1:469" ht="24.9" customHeight="1" x14ac:dyDescent="0.3">
      <c r="A8" s="295" t="s">
        <v>677</v>
      </c>
      <c r="B8" s="278" t="s">
        <v>678</v>
      </c>
      <c r="C8" s="269"/>
      <c r="D8" s="269"/>
      <c r="E8" s="269"/>
      <c r="F8" s="269"/>
      <c r="G8" s="269"/>
      <c r="H8" s="269"/>
      <c r="I8" s="269"/>
      <c r="J8" s="269"/>
      <c r="K8" s="269"/>
      <c r="L8" s="269"/>
      <c r="M8" s="269"/>
      <c r="N8" s="269"/>
    </row>
    <row r="9" spans="1:469" ht="24.9" customHeight="1" x14ac:dyDescent="0.3">
      <c r="A9" s="295" t="s">
        <v>679</v>
      </c>
      <c r="B9" s="278" t="s">
        <v>680</v>
      </c>
      <c r="C9" s="269"/>
      <c r="D9" s="269"/>
      <c r="E9" s="269"/>
      <c r="F9" s="269"/>
      <c r="G9" s="269"/>
      <c r="H9" s="269"/>
      <c r="I9" s="269"/>
      <c r="J9" s="269"/>
      <c r="K9" s="269"/>
      <c r="L9" s="269"/>
      <c r="M9" s="269"/>
      <c r="N9" s="269"/>
    </row>
    <row r="10" spans="1:469" s="272" customFormat="1" ht="24.9" customHeight="1" x14ac:dyDescent="0.3">
      <c r="A10" s="295" t="s">
        <v>681</v>
      </c>
      <c r="B10" s="278" t="s">
        <v>682</v>
      </c>
      <c r="C10" s="270"/>
      <c r="D10" s="270"/>
      <c r="E10" s="270"/>
      <c r="F10" s="270"/>
      <c r="G10" s="270"/>
      <c r="H10" s="270"/>
      <c r="I10" s="270"/>
      <c r="J10" s="270"/>
      <c r="K10" s="270"/>
      <c r="L10" s="270"/>
      <c r="M10" s="270"/>
      <c r="N10" s="270"/>
      <c r="O10" s="271"/>
      <c r="P10" s="271"/>
      <c r="Q10" s="271"/>
      <c r="R10" s="271"/>
      <c r="S10" s="271"/>
      <c r="T10" s="271"/>
      <c r="U10" s="271"/>
      <c r="V10" s="271"/>
      <c r="W10" s="271"/>
      <c r="X10" s="271"/>
      <c r="Y10" s="271"/>
      <c r="Z10" s="271"/>
      <c r="AA10" s="271"/>
      <c r="AB10" s="271"/>
      <c r="AC10" s="271"/>
      <c r="AD10" s="271"/>
      <c r="AE10" s="271"/>
      <c r="AF10" s="271"/>
      <c r="AG10" s="271"/>
      <c r="AH10" s="271"/>
      <c r="AI10" s="271"/>
      <c r="AJ10" s="271"/>
      <c r="AK10" s="271"/>
      <c r="AL10" s="271"/>
      <c r="AM10" s="271"/>
      <c r="AN10" s="271"/>
      <c r="AO10" s="271"/>
      <c r="AP10" s="271"/>
      <c r="AQ10" s="271"/>
      <c r="AR10" s="271"/>
      <c r="AS10" s="271"/>
      <c r="AT10" s="271"/>
      <c r="AU10" s="271"/>
      <c r="AV10" s="271"/>
      <c r="AW10" s="271"/>
      <c r="AX10" s="271"/>
      <c r="AY10" s="271"/>
      <c r="AZ10" s="271"/>
      <c r="BA10" s="271"/>
      <c r="BB10" s="271"/>
      <c r="BC10" s="271"/>
      <c r="BD10" s="271"/>
      <c r="BE10" s="271"/>
      <c r="BF10" s="271"/>
      <c r="BG10" s="271"/>
      <c r="BH10" s="271"/>
      <c r="BI10" s="271"/>
      <c r="BJ10" s="271"/>
      <c r="BK10" s="271"/>
      <c r="BL10" s="271"/>
      <c r="BM10" s="271"/>
      <c r="BN10" s="271"/>
      <c r="BO10" s="271"/>
      <c r="BP10" s="271"/>
      <c r="BQ10" s="271"/>
      <c r="BR10" s="271"/>
      <c r="BS10" s="271"/>
      <c r="BT10" s="271"/>
      <c r="BU10" s="271"/>
      <c r="BV10" s="271"/>
      <c r="BW10" s="271"/>
      <c r="BX10" s="271"/>
      <c r="BY10" s="271"/>
      <c r="BZ10" s="271"/>
      <c r="CA10" s="271"/>
      <c r="CB10" s="271"/>
      <c r="CC10" s="271"/>
      <c r="CD10" s="271"/>
      <c r="CE10" s="271"/>
      <c r="CF10" s="271"/>
      <c r="CG10" s="271"/>
      <c r="CH10" s="271"/>
      <c r="CI10" s="271"/>
      <c r="CJ10" s="271"/>
      <c r="CK10" s="271"/>
      <c r="CL10" s="271"/>
      <c r="CM10" s="271"/>
      <c r="CN10" s="271"/>
      <c r="CO10" s="271"/>
      <c r="CP10" s="271"/>
      <c r="CQ10" s="271"/>
      <c r="CR10" s="271"/>
      <c r="CS10" s="271"/>
      <c r="CT10" s="271"/>
      <c r="CU10" s="271"/>
      <c r="CV10" s="271"/>
      <c r="CW10" s="271"/>
      <c r="CX10" s="271"/>
      <c r="CY10" s="271"/>
      <c r="CZ10" s="271"/>
      <c r="DA10" s="271"/>
      <c r="DB10" s="271"/>
      <c r="DC10" s="271"/>
      <c r="DD10" s="271"/>
      <c r="DE10" s="271"/>
      <c r="DF10" s="271"/>
      <c r="DG10" s="271"/>
      <c r="DH10" s="271"/>
      <c r="DI10" s="271"/>
      <c r="DJ10" s="271"/>
      <c r="DK10" s="271"/>
      <c r="DL10" s="271"/>
      <c r="DM10" s="271"/>
      <c r="DN10" s="271"/>
      <c r="DO10" s="271"/>
      <c r="DP10" s="271"/>
      <c r="DQ10" s="271"/>
      <c r="DR10" s="271"/>
      <c r="DS10" s="271"/>
      <c r="DT10" s="271"/>
      <c r="DU10" s="271"/>
      <c r="DV10" s="271"/>
      <c r="DW10" s="271"/>
      <c r="DX10" s="271"/>
      <c r="DY10" s="271"/>
      <c r="DZ10" s="271"/>
      <c r="EA10" s="271"/>
      <c r="EB10" s="271"/>
      <c r="EC10" s="271"/>
      <c r="ED10" s="271"/>
      <c r="EE10" s="271"/>
      <c r="EF10" s="271"/>
      <c r="EG10" s="271"/>
      <c r="EH10" s="271"/>
      <c r="EI10" s="271"/>
      <c r="EJ10" s="271"/>
      <c r="EK10" s="271"/>
      <c r="EL10" s="271"/>
      <c r="EM10" s="271"/>
      <c r="EN10" s="271"/>
      <c r="EO10" s="271"/>
      <c r="EP10" s="271"/>
      <c r="EQ10" s="271"/>
      <c r="ER10" s="271"/>
      <c r="ES10" s="271"/>
      <c r="ET10" s="271"/>
      <c r="EU10" s="271"/>
      <c r="EV10" s="271"/>
      <c r="EW10" s="271"/>
      <c r="EX10" s="271"/>
      <c r="EY10" s="271"/>
      <c r="EZ10" s="271"/>
      <c r="FA10" s="271"/>
      <c r="FB10" s="271"/>
      <c r="FC10" s="271"/>
      <c r="FD10" s="271"/>
      <c r="FE10" s="271"/>
      <c r="FF10" s="271"/>
      <c r="FG10" s="271"/>
      <c r="FH10" s="271"/>
      <c r="FI10" s="271"/>
      <c r="FJ10" s="271"/>
      <c r="FK10" s="271"/>
      <c r="FL10" s="271"/>
      <c r="FM10" s="271"/>
      <c r="FN10" s="271"/>
      <c r="FO10" s="271"/>
      <c r="FP10" s="271"/>
      <c r="FQ10" s="271"/>
      <c r="FR10" s="271"/>
      <c r="FS10" s="271"/>
      <c r="FT10" s="271"/>
      <c r="FU10" s="271"/>
      <c r="FV10" s="271"/>
      <c r="FW10" s="271"/>
      <c r="FX10" s="271"/>
      <c r="FY10" s="271"/>
      <c r="FZ10" s="271"/>
      <c r="GA10" s="271"/>
      <c r="GB10" s="271"/>
      <c r="GC10" s="271"/>
      <c r="GD10" s="271"/>
      <c r="GE10" s="271"/>
      <c r="GF10" s="271"/>
      <c r="GG10" s="271"/>
      <c r="GH10" s="271"/>
      <c r="GI10" s="271"/>
      <c r="GJ10" s="271"/>
      <c r="GK10" s="271"/>
      <c r="GL10" s="271"/>
      <c r="GM10" s="271"/>
      <c r="GN10" s="271"/>
      <c r="GO10" s="271"/>
      <c r="GP10" s="271"/>
      <c r="GQ10" s="271"/>
      <c r="GR10" s="271"/>
      <c r="GS10" s="271"/>
      <c r="GT10" s="271"/>
      <c r="GU10" s="271"/>
      <c r="GV10" s="271"/>
      <c r="GW10" s="271"/>
      <c r="GX10" s="271"/>
      <c r="GY10" s="271"/>
      <c r="GZ10" s="271"/>
      <c r="HA10" s="271"/>
      <c r="HB10" s="271"/>
      <c r="HC10" s="271"/>
      <c r="HD10" s="271"/>
      <c r="HE10" s="271"/>
      <c r="HF10" s="271"/>
      <c r="HG10" s="271"/>
      <c r="HH10" s="271"/>
      <c r="HI10" s="271"/>
      <c r="HJ10" s="271"/>
      <c r="HK10" s="271"/>
      <c r="HL10" s="271"/>
      <c r="HM10" s="271"/>
      <c r="HN10" s="271"/>
      <c r="HO10" s="271"/>
      <c r="HP10" s="271"/>
      <c r="HQ10" s="271"/>
      <c r="HR10" s="271"/>
      <c r="HS10" s="271"/>
      <c r="HT10" s="271"/>
      <c r="HU10" s="271"/>
      <c r="HV10" s="271"/>
      <c r="HW10" s="271"/>
      <c r="HX10" s="271"/>
      <c r="HY10" s="271"/>
      <c r="HZ10" s="271"/>
      <c r="IA10" s="271"/>
      <c r="IB10" s="271"/>
      <c r="IC10" s="271"/>
      <c r="ID10" s="271"/>
      <c r="IE10" s="271"/>
      <c r="IF10" s="271"/>
      <c r="IG10" s="271"/>
      <c r="IH10" s="271"/>
      <c r="II10" s="271"/>
      <c r="IJ10" s="271"/>
      <c r="IK10" s="271"/>
      <c r="IL10" s="271"/>
      <c r="IM10" s="271"/>
      <c r="IN10" s="271"/>
      <c r="IO10" s="271"/>
      <c r="IP10" s="271"/>
      <c r="IQ10" s="271"/>
      <c r="IR10" s="271"/>
      <c r="IS10" s="271"/>
      <c r="IT10" s="271"/>
      <c r="IU10" s="271"/>
      <c r="IV10" s="271"/>
      <c r="IW10" s="271"/>
      <c r="IX10" s="271"/>
      <c r="IY10" s="271"/>
      <c r="IZ10" s="271"/>
      <c r="JA10" s="271"/>
      <c r="JB10" s="271"/>
      <c r="JC10" s="271"/>
      <c r="JD10" s="271"/>
      <c r="JE10" s="271"/>
      <c r="JF10" s="271"/>
      <c r="JG10" s="271"/>
      <c r="JH10" s="271"/>
      <c r="JI10" s="271"/>
      <c r="JJ10" s="271"/>
      <c r="JK10" s="271"/>
      <c r="JL10" s="271"/>
      <c r="JM10" s="271"/>
      <c r="JN10" s="271"/>
      <c r="JO10" s="271"/>
      <c r="JP10" s="271"/>
      <c r="JQ10" s="271"/>
      <c r="JR10" s="271"/>
      <c r="JS10" s="271"/>
      <c r="JT10" s="271"/>
      <c r="JU10" s="271"/>
      <c r="JV10" s="271"/>
      <c r="JW10" s="271"/>
      <c r="JX10" s="271"/>
      <c r="JY10" s="271"/>
      <c r="JZ10" s="271"/>
      <c r="KA10" s="271"/>
      <c r="KB10" s="271"/>
      <c r="KC10" s="271"/>
      <c r="KD10" s="271"/>
      <c r="KE10" s="271"/>
      <c r="KF10" s="271"/>
      <c r="KG10" s="271"/>
      <c r="KH10" s="271"/>
      <c r="KI10" s="271"/>
      <c r="KJ10" s="271"/>
      <c r="KK10" s="271"/>
      <c r="KL10" s="271"/>
      <c r="KM10" s="271"/>
      <c r="KN10" s="271"/>
      <c r="KO10" s="271"/>
      <c r="KP10" s="271"/>
      <c r="KQ10" s="271"/>
      <c r="KR10" s="271"/>
      <c r="KS10" s="271"/>
      <c r="KT10" s="271"/>
      <c r="KU10" s="271"/>
      <c r="KV10" s="271"/>
      <c r="KW10" s="271"/>
      <c r="KX10" s="271"/>
      <c r="KY10" s="271"/>
      <c r="KZ10" s="271"/>
      <c r="LA10" s="271"/>
      <c r="LB10" s="271"/>
      <c r="LC10" s="271"/>
      <c r="LD10" s="271"/>
      <c r="LE10" s="271"/>
      <c r="LF10" s="271"/>
      <c r="LG10" s="271"/>
      <c r="LH10" s="271"/>
      <c r="LI10" s="271"/>
      <c r="LJ10" s="271"/>
      <c r="LK10" s="271"/>
      <c r="LL10" s="271"/>
      <c r="LM10" s="271"/>
      <c r="LN10" s="271"/>
      <c r="LO10" s="271"/>
      <c r="LP10" s="271"/>
      <c r="LQ10" s="271"/>
      <c r="LR10" s="271"/>
      <c r="LS10" s="271"/>
      <c r="LT10" s="271"/>
      <c r="LU10" s="271"/>
      <c r="LV10" s="271"/>
      <c r="LW10" s="271"/>
      <c r="LX10" s="271"/>
      <c r="LY10" s="271"/>
      <c r="LZ10" s="271"/>
      <c r="MA10" s="271"/>
      <c r="MB10" s="271"/>
      <c r="MC10" s="271"/>
      <c r="MD10" s="271"/>
      <c r="ME10" s="271"/>
      <c r="MF10" s="271"/>
      <c r="MG10" s="271"/>
      <c r="MH10" s="271"/>
      <c r="MI10" s="271"/>
      <c r="MJ10" s="271"/>
      <c r="MK10" s="271"/>
      <c r="ML10" s="271"/>
      <c r="MM10" s="271"/>
      <c r="MN10" s="271"/>
      <c r="MO10" s="271"/>
      <c r="MP10" s="271"/>
      <c r="MQ10" s="271"/>
      <c r="MR10" s="271"/>
      <c r="MS10" s="271"/>
      <c r="MT10" s="271"/>
      <c r="MU10" s="271"/>
      <c r="MV10" s="271"/>
      <c r="MW10" s="271"/>
      <c r="MX10" s="271"/>
      <c r="MY10" s="271"/>
      <c r="MZ10" s="271"/>
      <c r="NA10" s="271"/>
      <c r="NB10" s="271"/>
      <c r="NC10" s="271"/>
      <c r="ND10" s="271"/>
      <c r="NE10" s="271"/>
      <c r="NF10" s="271"/>
      <c r="NG10" s="271"/>
      <c r="NH10" s="271"/>
      <c r="NI10" s="271"/>
      <c r="NJ10" s="271"/>
      <c r="NK10" s="271"/>
      <c r="NL10" s="271"/>
      <c r="NM10" s="271"/>
      <c r="NN10" s="271"/>
      <c r="NO10" s="271"/>
      <c r="NP10" s="271"/>
      <c r="NQ10" s="271"/>
      <c r="NR10" s="271"/>
      <c r="NS10" s="271"/>
      <c r="NT10" s="271"/>
      <c r="NU10" s="271"/>
      <c r="NV10" s="271"/>
      <c r="NW10" s="271"/>
      <c r="NX10" s="271"/>
      <c r="NY10" s="271"/>
      <c r="NZ10" s="271"/>
      <c r="OA10" s="271"/>
      <c r="OB10" s="271"/>
      <c r="OC10" s="271"/>
      <c r="OD10" s="271"/>
      <c r="OE10" s="271"/>
      <c r="OF10" s="271"/>
      <c r="OG10" s="271"/>
      <c r="OH10" s="271"/>
      <c r="OI10" s="271"/>
      <c r="OJ10" s="271"/>
      <c r="OK10" s="271"/>
      <c r="OL10" s="271"/>
      <c r="OM10" s="271"/>
      <c r="ON10" s="271"/>
      <c r="OO10" s="271"/>
      <c r="OP10" s="271"/>
      <c r="OQ10" s="271"/>
      <c r="OR10" s="271"/>
      <c r="OS10" s="271"/>
      <c r="OT10" s="271"/>
      <c r="OU10" s="271"/>
      <c r="OV10" s="271"/>
      <c r="OW10" s="271"/>
      <c r="OX10" s="271"/>
      <c r="OY10" s="271"/>
      <c r="OZ10" s="271"/>
      <c r="PA10" s="271"/>
      <c r="PB10" s="271"/>
      <c r="PC10" s="271"/>
      <c r="PD10" s="271"/>
      <c r="PE10" s="271"/>
      <c r="PF10" s="271"/>
      <c r="PG10" s="271"/>
      <c r="PH10" s="271"/>
      <c r="PI10" s="271"/>
      <c r="PJ10" s="271"/>
      <c r="PK10" s="271"/>
      <c r="PL10" s="271"/>
      <c r="PM10" s="271"/>
      <c r="PN10" s="271"/>
      <c r="PO10" s="271"/>
      <c r="PP10" s="271"/>
      <c r="PQ10" s="271"/>
      <c r="PR10" s="271"/>
      <c r="PS10" s="271"/>
      <c r="PT10" s="271"/>
      <c r="PU10" s="271"/>
      <c r="PV10" s="271"/>
      <c r="PW10" s="271"/>
      <c r="PX10" s="271"/>
      <c r="PY10" s="271"/>
      <c r="PZ10" s="271"/>
      <c r="QA10" s="271"/>
      <c r="QB10" s="271"/>
      <c r="QC10" s="271"/>
      <c r="QD10" s="271"/>
      <c r="QE10" s="271"/>
      <c r="QF10" s="271"/>
      <c r="QG10" s="271"/>
      <c r="QH10" s="271"/>
      <c r="QI10" s="271"/>
      <c r="QJ10" s="271"/>
      <c r="QK10" s="271"/>
      <c r="QL10" s="271"/>
      <c r="QM10" s="271"/>
      <c r="QN10" s="271"/>
      <c r="QO10" s="271"/>
      <c r="QP10" s="271"/>
      <c r="QQ10" s="271"/>
      <c r="QR10" s="271"/>
      <c r="QS10" s="271"/>
      <c r="QT10" s="271"/>
      <c r="QU10" s="271"/>
      <c r="QV10" s="271"/>
      <c r="QW10" s="271"/>
      <c r="QX10" s="271"/>
      <c r="QY10" s="271"/>
      <c r="QZ10" s="271"/>
      <c r="RA10" s="271"/>
    </row>
    <row r="11" spans="1:469" ht="21.75" customHeight="1" x14ac:dyDescent="0.3">
      <c r="A11" s="295" t="s">
        <v>683</v>
      </c>
      <c r="B11" s="278" t="s">
        <v>684</v>
      </c>
      <c r="C11" s="269"/>
      <c r="D11" s="269"/>
      <c r="E11" s="269"/>
      <c r="F11" s="269"/>
      <c r="G11" s="269"/>
      <c r="H11" s="269"/>
      <c r="I11" s="269"/>
      <c r="J11" s="269"/>
      <c r="K11" s="269"/>
      <c r="L11" s="269"/>
      <c r="M11" s="269"/>
      <c r="N11" s="269"/>
    </row>
    <row r="12" spans="1:469" ht="36" customHeight="1" x14ac:dyDescent="0.3">
      <c r="A12" s="266" t="s">
        <v>685</v>
      </c>
      <c r="B12" s="266" t="s">
        <v>686</v>
      </c>
      <c r="C12" s="267">
        <f>SUM(C13:C18)</f>
        <v>0</v>
      </c>
      <c r="D12" s="267">
        <f t="shared" ref="D12:N12" si="1">SUM(D13:D18)</f>
        <v>0</v>
      </c>
      <c r="E12" s="267">
        <f t="shared" si="1"/>
        <v>0</v>
      </c>
      <c r="F12" s="267">
        <f t="shared" si="1"/>
        <v>0</v>
      </c>
      <c r="G12" s="267"/>
      <c r="H12" s="267"/>
      <c r="I12" s="267">
        <f t="shared" si="1"/>
        <v>0</v>
      </c>
      <c r="J12" s="267">
        <f t="shared" si="1"/>
        <v>0</v>
      </c>
      <c r="K12" s="267"/>
      <c r="L12" s="267"/>
      <c r="M12" s="267">
        <f t="shared" si="1"/>
        <v>0</v>
      </c>
      <c r="N12" s="267">
        <f t="shared" si="1"/>
        <v>0</v>
      </c>
    </row>
    <row r="13" spans="1:469" ht="47.25" customHeight="1" x14ac:dyDescent="0.3">
      <c r="A13" s="268" t="s">
        <v>687</v>
      </c>
      <c r="B13" s="278" t="s">
        <v>688</v>
      </c>
      <c r="C13" s="269"/>
      <c r="D13" s="269"/>
      <c r="E13" s="269"/>
      <c r="F13" s="269"/>
      <c r="G13" s="269"/>
      <c r="H13" s="269"/>
      <c r="I13" s="269"/>
      <c r="J13" s="269"/>
      <c r="K13" s="269"/>
      <c r="L13" s="269"/>
      <c r="M13" s="269"/>
      <c r="N13" s="269"/>
    </row>
    <row r="14" spans="1:469" ht="39" customHeight="1" x14ac:dyDescent="0.3">
      <c r="A14" s="268" t="s">
        <v>689</v>
      </c>
      <c r="B14" s="297" t="s">
        <v>690</v>
      </c>
      <c r="C14" s="269"/>
      <c r="D14" s="269"/>
      <c r="E14" s="269"/>
      <c r="F14" s="269"/>
      <c r="G14" s="269"/>
      <c r="H14" s="269"/>
      <c r="I14" s="269"/>
      <c r="J14" s="269"/>
      <c r="K14" s="269"/>
      <c r="L14" s="269"/>
      <c r="M14" s="269"/>
      <c r="N14" s="269"/>
    </row>
    <row r="15" spans="1:469" ht="39" customHeight="1" x14ac:dyDescent="0.3">
      <c r="A15" s="268" t="s">
        <v>691</v>
      </c>
      <c r="B15" s="297" t="s">
        <v>692</v>
      </c>
      <c r="C15" s="269"/>
      <c r="D15" s="269"/>
      <c r="E15" s="269"/>
      <c r="F15" s="269"/>
      <c r="G15" s="269"/>
      <c r="H15" s="269"/>
      <c r="I15" s="269"/>
      <c r="J15" s="269"/>
      <c r="K15" s="269"/>
      <c r="L15" s="269"/>
      <c r="M15" s="269"/>
      <c r="N15" s="269"/>
    </row>
    <row r="16" spans="1:469" ht="39" customHeight="1" x14ac:dyDescent="0.3">
      <c r="A16" s="268" t="s">
        <v>693</v>
      </c>
      <c r="B16" s="278" t="s">
        <v>694</v>
      </c>
      <c r="C16" s="269"/>
      <c r="D16" s="269"/>
      <c r="E16" s="269"/>
      <c r="F16" s="269"/>
      <c r="G16" s="269"/>
      <c r="H16" s="269"/>
      <c r="I16" s="269"/>
      <c r="J16" s="269"/>
      <c r="K16" s="269"/>
      <c r="L16" s="269"/>
      <c r="M16" s="269"/>
      <c r="N16" s="269"/>
    </row>
    <row r="17" spans="1:14" ht="48" customHeight="1" x14ac:dyDescent="0.3">
      <c r="A17" s="268" t="s">
        <v>695</v>
      </c>
      <c r="B17" s="297" t="s">
        <v>696</v>
      </c>
      <c r="C17" s="269"/>
      <c r="D17" s="269"/>
      <c r="E17" s="269"/>
      <c r="F17" s="269"/>
      <c r="G17" s="269"/>
      <c r="H17" s="269"/>
      <c r="I17" s="269"/>
      <c r="J17" s="269"/>
      <c r="K17" s="269"/>
      <c r="L17" s="269"/>
      <c r="M17" s="269"/>
      <c r="N17" s="269"/>
    </row>
    <row r="18" spans="1:14" ht="27" customHeight="1" x14ac:dyDescent="0.3">
      <c r="A18" s="268" t="s">
        <v>697</v>
      </c>
      <c r="B18" s="297" t="s">
        <v>684</v>
      </c>
      <c r="C18" s="269"/>
      <c r="D18" s="269"/>
      <c r="E18" s="269"/>
      <c r="F18" s="269"/>
      <c r="G18" s="269"/>
      <c r="H18" s="269"/>
      <c r="I18" s="269"/>
      <c r="J18" s="269"/>
      <c r="K18" s="269"/>
      <c r="L18" s="269"/>
      <c r="M18" s="269"/>
      <c r="N18" s="269"/>
    </row>
    <row r="19" spans="1:14" ht="47.25" customHeight="1" x14ac:dyDescent="0.3">
      <c r="A19" s="266" t="s">
        <v>698</v>
      </c>
      <c r="B19" s="266" t="s">
        <v>699</v>
      </c>
      <c r="C19" s="267">
        <f>SUM(C20:C27)</f>
        <v>0</v>
      </c>
      <c r="D19" s="267">
        <f t="shared" ref="D19:N19" si="2">SUM(D20:D27)</f>
        <v>0</v>
      </c>
      <c r="E19" s="267">
        <f t="shared" si="2"/>
        <v>0</v>
      </c>
      <c r="F19" s="267">
        <f t="shared" si="2"/>
        <v>0</v>
      </c>
      <c r="G19" s="267"/>
      <c r="H19" s="267"/>
      <c r="I19" s="267">
        <f t="shared" si="2"/>
        <v>0</v>
      </c>
      <c r="J19" s="267">
        <f t="shared" si="2"/>
        <v>0</v>
      </c>
      <c r="K19" s="267">
        <f t="shared" si="2"/>
        <v>0</v>
      </c>
      <c r="L19" s="267"/>
      <c r="M19" s="267"/>
      <c r="N19" s="267">
        <f t="shared" si="2"/>
        <v>0</v>
      </c>
    </row>
    <row r="20" spans="1:14" ht="36" customHeight="1" x14ac:dyDescent="0.3">
      <c r="A20" s="268" t="s">
        <v>700</v>
      </c>
      <c r="B20" s="278" t="s">
        <v>701</v>
      </c>
      <c r="C20" s="269"/>
      <c r="D20" s="269"/>
      <c r="E20" s="269"/>
      <c r="F20" s="269"/>
      <c r="G20" s="269"/>
      <c r="H20" s="269"/>
      <c r="I20" s="269"/>
      <c r="J20" s="269"/>
      <c r="K20" s="269"/>
      <c r="L20" s="269"/>
      <c r="M20" s="269"/>
      <c r="N20" s="269"/>
    </row>
    <row r="21" spans="1:14" ht="24" customHeight="1" x14ac:dyDescent="0.3">
      <c r="A21" s="268" t="s">
        <v>702</v>
      </c>
      <c r="B21" s="278" t="s">
        <v>703</v>
      </c>
      <c r="C21" s="269"/>
      <c r="D21" s="269"/>
      <c r="E21" s="269"/>
      <c r="F21" s="269"/>
      <c r="G21" s="269"/>
      <c r="H21" s="269"/>
      <c r="I21" s="269"/>
      <c r="J21" s="269"/>
      <c r="K21" s="269"/>
      <c r="L21" s="269"/>
      <c r="M21" s="269"/>
      <c r="N21" s="269"/>
    </row>
    <row r="22" spans="1:14" ht="34.5" customHeight="1" x14ac:dyDescent="0.3">
      <c r="A22" s="268" t="s">
        <v>704</v>
      </c>
      <c r="B22" s="298" t="s">
        <v>705</v>
      </c>
      <c r="C22" s="269"/>
      <c r="D22" s="269"/>
      <c r="E22" s="269"/>
      <c r="F22" s="269"/>
      <c r="G22" s="269"/>
      <c r="H22" s="269"/>
      <c r="I22" s="269"/>
      <c r="J22" s="269"/>
      <c r="K22" s="269"/>
      <c r="L22" s="269"/>
      <c r="M22" s="269"/>
      <c r="N22" s="269"/>
    </row>
    <row r="23" spans="1:14" ht="24.9" customHeight="1" x14ac:dyDescent="0.3">
      <c r="A23" s="268" t="s">
        <v>706</v>
      </c>
      <c r="B23" s="298" t="s">
        <v>707</v>
      </c>
      <c r="C23" s="269"/>
      <c r="D23" s="269"/>
      <c r="E23" s="269"/>
      <c r="F23" s="269"/>
      <c r="G23" s="269"/>
      <c r="H23" s="269"/>
      <c r="I23" s="269"/>
      <c r="J23" s="269"/>
      <c r="K23" s="269"/>
      <c r="L23" s="269"/>
      <c r="M23" s="269"/>
      <c r="N23" s="269"/>
    </row>
    <row r="24" spans="1:14" ht="31.5" customHeight="1" x14ac:dyDescent="0.3">
      <c r="A24" s="268" t="s">
        <v>708</v>
      </c>
      <c r="B24" s="298" t="s">
        <v>709</v>
      </c>
      <c r="C24" s="269"/>
      <c r="D24" s="269"/>
      <c r="E24" s="269"/>
      <c r="F24" s="269"/>
      <c r="G24" s="269"/>
      <c r="H24" s="269"/>
      <c r="I24" s="269"/>
      <c r="J24" s="269"/>
      <c r="K24" s="269"/>
      <c r="L24" s="269"/>
      <c r="M24" s="269"/>
      <c r="N24" s="269"/>
    </row>
    <row r="25" spans="1:14" ht="24.9" customHeight="1" x14ac:dyDescent="0.3">
      <c r="A25" s="268" t="s">
        <v>710</v>
      </c>
      <c r="B25" s="278" t="s">
        <v>711</v>
      </c>
      <c r="C25" s="269"/>
      <c r="D25" s="269"/>
      <c r="E25" s="269"/>
      <c r="F25" s="269"/>
      <c r="G25" s="269"/>
      <c r="H25" s="269"/>
      <c r="I25" s="269"/>
      <c r="J25" s="269"/>
      <c r="K25" s="269"/>
      <c r="L25" s="269"/>
      <c r="M25" s="269"/>
      <c r="N25" s="269"/>
    </row>
    <row r="26" spans="1:14" ht="24.9" customHeight="1" x14ac:dyDescent="0.3">
      <c r="A26" s="268" t="s">
        <v>712</v>
      </c>
      <c r="B26" s="278" t="s">
        <v>713</v>
      </c>
      <c r="C26" s="269"/>
      <c r="D26" s="269"/>
      <c r="E26" s="269"/>
      <c r="F26" s="269"/>
      <c r="G26" s="269"/>
      <c r="H26" s="269"/>
      <c r="I26" s="269"/>
      <c r="J26" s="269"/>
      <c r="K26" s="269"/>
      <c r="L26" s="269"/>
      <c r="M26" s="269"/>
      <c r="N26" s="269"/>
    </row>
    <row r="27" spans="1:14" ht="24.9" customHeight="1" x14ac:dyDescent="0.3">
      <c r="A27" s="268" t="s">
        <v>714</v>
      </c>
      <c r="B27" s="278" t="s">
        <v>684</v>
      </c>
      <c r="C27" s="269"/>
      <c r="D27" s="269"/>
      <c r="E27" s="269"/>
      <c r="F27" s="269"/>
      <c r="G27" s="269"/>
      <c r="H27" s="269"/>
      <c r="I27" s="269"/>
      <c r="J27" s="269"/>
      <c r="K27" s="269"/>
      <c r="L27" s="269"/>
      <c r="M27" s="269"/>
      <c r="N27" s="269"/>
    </row>
    <row r="28" spans="1:14" ht="48.75" customHeight="1" x14ac:dyDescent="0.3">
      <c r="A28" s="266" t="s">
        <v>715</v>
      </c>
      <c r="B28" s="266" t="s">
        <v>716</v>
      </c>
      <c r="C28" s="267">
        <f>SUM(C29:C34)</f>
        <v>0</v>
      </c>
      <c r="D28" s="267">
        <f t="shared" ref="D28:N28" si="3">SUM(D29:D34)</f>
        <v>0</v>
      </c>
      <c r="E28" s="267">
        <f t="shared" si="3"/>
        <v>0</v>
      </c>
      <c r="F28" s="267">
        <f t="shared" si="3"/>
        <v>0</v>
      </c>
      <c r="G28" s="267"/>
      <c r="H28" s="267"/>
      <c r="I28" s="267">
        <f t="shared" si="3"/>
        <v>0</v>
      </c>
      <c r="J28" s="267">
        <f t="shared" si="3"/>
        <v>0</v>
      </c>
      <c r="K28" s="267"/>
      <c r="L28" s="267"/>
      <c r="M28" s="267">
        <f t="shared" si="3"/>
        <v>0</v>
      </c>
      <c r="N28" s="267">
        <f t="shared" si="3"/>
        <v>0</v>
      </c>
    </row>
    <row r="29" spans="1:14" ht="34.5" customHeight="1" x14ac:dyDescent="0.3">
      <c r="A29" s="268" t="s">
        <v>717</v>
      </c>
      <c r="B29" s="319" t="s">
        <v>718</v>
      </c>
      <c r="C29" s="269"/>
      <c r="D29" s="269"/>
      <c r="E29" s="269"/>
      <c r="F29" s="269"/>
      <c r="G29" s="269"/>
      <c r="H29" s="269"/>
      <c r="I29" s="269"/>
      <c r="J29" s="269"/>
      <c r="K29" s="269"/>
      <c r="L29" s="269"/>
      <c r="M29" s="269"/>
      <c r="N29" s="269"/>
    </row>
    <row r="30" spans="1:14" ht="34.5" customHeight="1" x14ac:dyDescent="0.3">
      <c r="A30" s="268" t="s">
        <v>719</v>
      </c>
      <c r="B30" s="320" t="s">
        <v>720</v>
      </c>
      <c r="C30" s="269"/>
      <c r="D30" s="269"/>
      <c r="E30" s="269"/>
      <c r="F30" s="269"/>
      <c r="G30" s="269"/>
      <c r="H30" s="269"/>
      <c r="I30" s="269"/>
      <c r="J30" s="269"/>
      <c r="K30" s="269"/>
      <c r="L30" s="269"/>
      <c r="M30" s="269"/>
      <c r="N30" s="269"/>
    </row>
    <row r="31" spans="1:14" ht="28.5" customHeight="1" x14ac:dyDescent="0.3">
      <c r="A31" s="268" t="s">
        <v>721</v>
      </c>
      <c r="B31" s="320" t="s">
        <v>722</v>
      </c>
      <c r="C31" s="269"/>
      <c r="D31" s="269"/>
      <c r="E31" s="269"/>
      <c r="F31" s="269"/>
      <c r="G31" s="269"/>
      <c r="H31" s="269"/>
      <c r="I31" s="269"/>
      <c r="J31" s="269"/>
      <c r="K31" s="269"/>
      <c r="L31" s="269"/>
      <c r="M31" s="269"/>
      <c r="N31" s="269"/>
    </row>
    <row r="32" spans="1:14" ht="39" customHeight="1" x14ac:dyDescent="0.3">
      <c r="A32" s="268" t="s">
        <v>723</v>
      </c>
      <c r="B32" s="319" t="s">
        <v>724</v>
      </c>
      <c r="C32" s="269"/>
      <c r="D32" s="269"/>
      <c r="E32" s="269"/>
      <c r="F32" s="269"/>
      <c r="G32" s="269"/>
      <c r="H32" s="269"/>
      <c r="I32" s="269"/>
      <c r="J32" s="269"/>
      <c r="K32" s="269"/>
      <c r="L32" s="269"/>
      <c r="M32" s="269"/>
      <c r="N32" s="269"/>
    </row>
    <row r="33" spans="1:469" ht="48.75" customHeight="1" x14ac:dyDescent="0.3">
      <c r="A33" s="268" t="s">
        <v>725</v>
      </c>
      <c r="B33" s="319" t="s">
        <v>726</v>
      </c>
      <c r="C33" s="269"/>
      <c r="D33" s="269"/>
      <c r="E33" s="269"/>
      <c r="F33" s="269"/>
      <c r="G33" s="269"/>
      <c r="H33" s="269"/>
      <c r="I33" s="269"/>
      <c r="J33" s="269"/>
      <c r="K33" s="269"/>
      <c r="L33" s="269"/>
      <c r="M33" s="269"/>
      <c r="N33" s="269"/>
    </row>
    <row r="34" spans="1:469" ht="25.5" customHeight="1" x14ac:dyDescent="0.3">
      <c r="A34" s="268" t="s">
        <v>727</v>
      </c>
      <c r="B34" s="319" t="s">
        <v>684</v>
      </c>
      <c r="C34" s="269"/>
      <c r="D34" s="269"/>
      <c r="E34" s="269"/>
      <c r="F34" s="269"/>
      <c r="G34" s="269"/>
      <c r="H34" s="269"/>
      <c r="I34" s="269"/>
      <c r="J34" s="269"/>
      <c r="K34" s="269"/>
      <c r="L34" s="269"/>
      <c r="M34" s="269"/>
      <c r="N34" s="269"/>
    </row>
    <row r="35" spans="1:469" s="274" customFormat="1" ht="25.5" customHeight="1" x14ac:dyDescent="0.3">
      <c r="A35" s="273"/>
      <c r="B35" s="273" t="s">
        <v>728</v>
      </c>
      <c r="C35" s="273">
        <f>C28+C19+C12+C5</f>
        <v>0</v>
      </c>
      <c r="D35" s="273">
        <f t="shared" ref="D35:N35" si="4">D28+D19+D12+D5</f>
        <v>0</v>
      </c>
      <c r="E35" s="273">
        <f t="shared" si="4"/>
        <v>0</v>
      </c>
      <c r="F35" s="273">
        <f t="shared" si="4"/>
        <v>0</v>
      </c>
      <c r="G35" s="273"/>
      <c r="H35" s="273"/>
      <c r="I35" s="273">
        <f t="shared" si="4"/>
        <v>0</v>
      </c>
      <c r="J35" s="273">
        <f t="shared" si="4"/>
        <v>0</v>
      </c>
      <c r="K35" s="273">
        <f t="shared" si="4"/>
        <v>0</v>
      </c>
      <c r="L35" s="273">
        <f t="shared" si="4"/>
        <v>0</v>
      </c>
      <c r="M35" s="273">
        <f t="shared" si="4"/>
        <v>0</v>
      </c>
      <c r="N35" s="273">
        <f t="shared" si="4"/>
        <v>0</v>
      </c>
      <c r="O35" s="264"/>
      <c r="P35" s="264"/>
      <c r="Q35" s="264"/>
      <c r="R35" s="264"/>
      <c r="S35" s="264"/>
      <c r="T35" s="264"/>
      <c r="U35" s="264"/>
      <c r="V35" s="264"/>
      <c r="W35" s="264"/>
      <c r="X35" s="264"/>
      <c r="Y35" s="264"/>
      <c r="Z35" s="264"/>
      <c r="AA35" s="264"/>
      <c r="AB35" s="264"/>
      <c r="AC35" s="264"/>
      <c r="AD35" s="264"/>
      <c r="AE35" s="264"/>
      <c r="AF35" s="264"/>
      <c r="AG35" s="264"/>
      <c r="AH35" s="264"/>
      <c r="AI35" s="264"/>
      <c r="AJ35" s="264"/>
      <c r="AK35" s="264"/>
      <c r="AL35" s="264"/>
      <c r="AM35" s="264"/>
      <c r="AN35" s="264"/>
      <c r="AO35" s="264"/>
      <c r="AP35" s="264"/>
      <c r="AQ35" s="264"/>
      <c r="AR35" s="264"/>
      <c r="AS35" s="264"/>
      <c r="AT35" s="264"/>
      <c r="AU35" s="264"/>
      <c r="AV35" s="264"/>
      <c r="AW35" s="264"/>
      <c r="AX35" s="264"/>
      <c r="AY35" s="264"/>
      <c r="AZ35" s="264"/>
      <c r="BA35" s="264"/>
      <c r="BB35" s="264"/>
      <c r="BC35" s="264"/>
      <c r="BD35" s="264"/>
      <c r="BE35" s="264"/>
      <c r="BF35" s="264"/>
      <c r="BG35" s="264"/>
      <c r="BH35" s="264"/>
      <c r="BI35" s="264"/>
      <c r="BJ35" s="264"/>
      <c r="BK35" s="264"/>
      <c r="BL35" s="264"/>
      <c r="BM35" s="264"/>
      <c r="BN35" s="264"/>
      <c r="BO35" s="264"/>
      <c r="BP35" s="264"/>
      <c r="BQ35" s="264"/>
      <c r="BR35" s="264"/>
      <c r="BS35" s="264"/>
      <c r="BT35" s="264"/>
      <c r="BU35" s="264"/>
      <c r="BV35" s="264"/>
      <c r="BW35" s="264"/>
      <c r="BX35" s="264"/>
      <c r="BY35" s="264"/>
      <c r="BZ35" s="264"/>
      <c r="CA35" s="264"/>
      <c r="CB35" s="264"/>
      <c r="CC35" s="264"/>
      <c r="CD35" s="264"/>
      <c r="CE35" s="264"/>
      <c r="CF35" s="264"/>
      <c r="CG35" s="264"/>
      <c r="CH35" s="264"/>
      <c r="CI35" s="264"/>
      <c r="CJ35" s="264"/>
      <c r="CK35" s="264"/>
      <c r="CL35" s="264"/>
      <c r="CM35" s="264"/>
      <c r="CN35" s="264"/>
      <c r="CO35" s="264"/>
      <c r="CP35" s="264"/>
      <c r="CQ35" s="264"/>
      <c r="CR35" s="264"/>
      <c r="CS35" s="264"/>
      <c r="CT35" s="264"/>
      <c r="CU35" s="264"/>
      <c r="CV35" s="264"/>
      <c r="CW35" s="264"/>
      <c r="CX35" s="264"/>
      <c r="CY35" s="264"/>
      <c r="CZ35" s="264"/>
      <c r="DA35" s="264"/>
      <c r="DB35" s="264"/>
      <c r="DC35" s="264"/>
      <c r="DD35" s="264"/>
      <c r="DE35" s="264"/>
      <c r="DF35" s="264"/>
      <c r="DG35" s="264"/>
      <c r="DH35" s="264"/>
      <c r="DI35" s="264"/>
      <c r="DJ35" s="264"/>
      <c r="DK35" s="264"/>
      <c r="DL35" s="264"/>
      <c r="DM35" s="264"/>
      <c r="DN35" s="264"/>
      <c r="DO35" s="264"/>
      <c r="DP35" s="264"/>
      <c r="DQ35" s="264"/>
      <c r="DR35" s="264"/>
      <c r="DS35" s="264"/>
      <c r="DT35" s="264"/>
      <c r="DU35" s="264"/>
      <c r="DV35" s="264"/>
      <c r="DW35" s="264"/>
      <c r="DX35" s="264"/>
      <c r="DY35" s="264"/>
      <c r="DZ35" s="264"/>
      <c r="EA35" s="264"/>
      <c r="EB35" s="264"/>
      <c r="EC35" s="264"/>
      <c r="ED35" s="264"/>
      <c r="EE35" s="264"/>
      <c r="EF35" s="264"/>
      <c r="EG35" s="264"/>
      <c r="EH35" s="264"/>
      <c r="EI35" s="264"/>
      <c r="EJ35" s="264"/>
      <c r="EK35" s="264"/>
      <c r="EL35" s="264"/>
      <c r="EM35" s="264"/>
      <c r="EN35" s="264"/>
      <c r="EO35" s="264"/>
      <c r="EP35" s="264"/>
      <c r="EQ35" s="264"/>
      <c r="ER35" s="264"/>
      <c r="ES35" s="264"/>
      <c r="ET35" s="264"/>
      <c r="EU35" s="264"/>
      <c r="EV35" s="264"/>
      <c r="EW35" s="264"/>
      <c r="EX35" s="264"/>
      <c r="EY35" s="264"/>
      <c r="EZ35" s="264"/>
      <c r="FA35" s="264"/>
      <c r="FB35" s="264"/>
      <c r="FC35" s="264"/>
      <c r="FD35" s="264"/>
      <c r="FE35" s="264"/>
      <c r="FF35" s="264"/>
      <c r="FG35" s="264"/>
      <c r="FH35" s="264"/>
      <c r="FI35" s="264"/>
      <c r="FJ35" s="264"/>
      <c r="FK35" s="264"/>
      <c r="FL35" s="264"/>
      <c r="FM35" s="264"/>
      <c r="FN35" s="264"/>
      <c r="FO35" s="264"/>
      <c r="FP35" s="264"/>
      <c r="FQ35" s="264"/>
      <c r="FR35" s="264"/>
      <c r="FS35" s="264"/>
      <c r="FT35" s="264"/>
      <c r="FU35" s="264"/>
      <c r="FV35" s="264"/>
      <c r="FW35" s="264"/>
      <c r="FX35" s="264"/>
      <c r="FY35" s="264"/>
      <c r="FZ35" s="264"/>
      <c r="GA35" s="264"/>
      <c r="GB35" s="264"/>
      <c r="GC35" s="264"/>
      <c r="GD35" s="264"/>
      <c r="GE35" s="264"/>
      <c r="GF35" s="264"/>
      <c r="GG35" s="264"/>
      <c r="GH35" s="264"/>
      <c r="GI35" s="264"/>
      <c r="GJ35" s="264"/>
      <c r="GK35" s="264"/>
      <c r="GL35" s="264"/>
      <c r="GM35" s="264"/>
      <c r="GN35" s="264"/>
      <c r="GO35" s="264"/>
      <c r="GP35" s="264"/>
      <c r="GQ35" s="264"/>
      <c r="GR35" s="264"/>
      <c r="GS35" s="264"/>
      <c r="GT35" s="264"/>
      <c r="GU35" s="264"/>
      <c r="GV35" s="264"/>
      <c r="GW35" s="264"/>
      <c r="GX35" s="264"/>
      <c r="GY35" s="264"/>
      <c r="GZ35" s="264"/>
      <c r="HA35" s="264"/>
      <c r="HB35" s="264"/>
      <c r="HC35" s="264"/>
      <c r="HD35" s="264"/>
      <c r="HE35" s="264"/>
      <c r="HF35" s="264"/>
      <c r="HG35" s="264"/>
      <c r="HH35" s="264"/>
      <c r="HI35" s="264"/>
      <c r="HJ35" s="264"/>
      <c r="HK35" s="264"/>
      <c r="HL35" s="264"/>
      <c r="HM35" s="264"/>
      <c r="HN35" s="264"/>
      <c r="HO35" s="264"/>
      <c r="HP35" s="264"/>
      <c r="HQ35" s="264"/>
      <c r="HR35" s="264"/>
      <c r="HS35" s="264"/>
      <c r="HT35" s="264"/>
      <c r="HU35" s="264"/>
      <c r="HV35" s="264"/>
      <c r="HW35" s="264"/>
      <c r="HX35" s="264"/>
      <c r="HY35" s="264"/>
      <c r="HZ35" s="264"/>
      <c r="IA35" s="264"/>
      <c r="IB35" s="264"/>
      <c r="IC35" s="264"/>
      <c r="ID35" s="264"/>
      <c r="IE35" s="264"/>
      <c r="IF35" s="264"/>
      <c r="IG35" s="264"/>
      <c r="IH35" s="264"/>
      <c r="II35" s="264"/>
      <c r="IJ35" s="264"/>
      <c r="IK35" s="264"/>
      <c r="IL35" s="264"/>
      <c r="IM35" s="264"/>
      <c r="IN35" s="264"/>
      <c r="IO35" s="264"/>
      <c r="IP35" s="264"/>
      <c r="IQ35" s="264"/>
      <c r="IR35" s="264"/>
      <c r="IS35" s="264"/>
      <c r="IT35" s="264"/>
      <c r="IU35" s="264"/>
      <c r="IV35" s="264"/>
      <c r="IW35" s="264"/>
      <c r="IX35" s="264"/>
      <c r="IY35" s="264"/>
      <c r="IZ35" s="264"/>
      <c r="JA35" s="264"/>
      <c r="JB35" s="264"/>
      <c r="JC35" s="264"/>
      <c r="JD35" s="264"/>
      <c r="JE35" s="264"/>
      <c r="JF35" s="264"/>
      <c r="JG35" s="264"/>
      <c r="JH35" s="264"/>
      <c r="JI35" s="264"/>
      <c r="JJ35" s="264"/>
      <c r="JK35" s="264"/>
      <c r="JL35" s="264"/>
      <c r="JM35" s="264"/>
      <c r="JN35" s="264"/>
      <c r="JO35" s="264"/>
      <c r="JP35" s="264"/>
      <c r="JQ35" s="264"/>
      <c r="JR35" s="264"/>
      <c r="JS35" s="264"/>
      <c r="JT35" s="264"/>
      <c r="JU35" s="264"/>
      <c r="JV35" s="264"/>
      <c r="JW35" s="264"/>
      <c r="JX35" s="264"/>
      <c r="JY35" s="264"/>
      <c r="JZ35" s="264"/>
      <c r="KA35" s="264"/>
      <c r="KB35" s="264"/>
      <c r="KC35" s="264"/>
      <c r="KD35" s="264"/>
      <c r="KE35" s="264"/>
      <c r="KF35" s="264"/>
      <c r="KG35" s="264"/>
      <c r="KH35" s="264"/>
      <c r="KI35" s="264"/>
      <c r="KJ35" s="264"/>
      <c r="KK35" s="264"/>
      <c r="KL35" s="264"/>
      <c r="KM35" s="264"/>
      <c r="KN35" s="264"/>
      <c r="KO35" s="264"/>
      <c r="KP35" s="264"/>
      <c r="KQ35" s="264"/>
      <c r="KR35" s="264"/>
      <c r="KS35" s="264"/>
      <c r="KT35" s="264"/>
      <c r="KU35" s="264"/>
      <c r="KV35" s="264"/>
      <c r="KW35" s="264"/>
      <c r="KX35" s="264"/>
      <c r="KY35" s="264"/>
      <c r="KZ35" s="264"/>
      <c r="LA35" s="264"/>
      <c r="LB35" s="264"/>
      <c r="LC35" s="264"/>
      <c r="LD35" s="264"/>
      <c r="LE35" s="264"/>
      <c r="LF35" s="264"/>
      <c r="LG35" s="264"/>
      <c r="LH35" s="264"/>
      <c r="LI35" s="264"/>
      <c r="LJ35" s="264"/>
      <c r="LK35" s="264"/>
      <c r="LL35" s="264"/>
      <c r="LM35" s="264"/>
      <c r="LN35" s="264"/>
      <c r="LO35" s="264"/>
      <c r="LP35" s="264"/>
      <c r="LQ35" s="264"/>
      <c r="LR35" s="264"/>
      <c r="LS35" s="264"/>
      <c r="LT35" s="264"/>
      <c r="LU35" s="264"/>
      <c r="LV35" s="264"/>
      <c r="LW35" s="264"/>
      <c r="LX35" s="264"/>
      <c r="LY35" s="264"/>
      <c r="LZ35" s="264"/>
      <c r="MA35" s="264"/>
      <c r="MB35" s="264"/>
      <c r="MC35" s="264"/>
      <c r="MD35" s="264"/>
      <c r="ME35" s="264"/>
      <c r="MF35" s="264"/>
      <c r="MG35" s="264"/>
      <c r="MH35" s="264"/>
      <c r="MI35" s="264"/>
      <c r="MJ35" s="264"/>
      <c r="MK35" s="264"/>
      <c r="ML35" s="264"/>
      <c r="MM35" s="264"/>
      <c r="MN35" s="264"/>
      <c r="MO35" s="264"/>
      <c r="MP35" s="264"/>
      <c r="MQ35" s="264"/>
      <c r="MR35" s="264"/>
      <c r="MS35" s="264"/>
      <c r="MT35" s="264"/>
      <c r="MU35" s="264"/>
      <c r="MV35" s="264"/>
      <c r="MW35" s="264"/>
      <c r="MX35" s="264"/>
      <c r="MY35" s="264"/>
      <c r="MZ35" s="264"/>
      <c r="NA35" s="264"/>
      <c r="NB35" s="264"/>
      <c r="NC35" s="264"/>
      <c r="ND35" s="264"/>
      <c r="NE35" s="264"/>
      <c r="NF35" s="264"/>
      <c r="NG35" s="264"/>
      <c r="NH35" s="264"/>
      <c r="NI35" s="264"/>
      <c r="NJ35" s="264"/>
      <c r="NK35" s="264"/>
      <c r="NL35" s="264"/>
      <c r="NM35" s="264"/>
      <c r="NN35" s="264"/>
      <c r="NO35" s="264"/>
      <c r="NP35" s="264"/>
      <c r="NQ35" s="264"/>
      <c r="NR35" s="264"/>
      <c r="NS35" s="264"/>
      <c r="NT35" s="264"/>
      <c r="NU35" s="264"/>
      <c r="NV35" s="264"/>
      <c r="NW35" s="264"/>
      <c r="NX35" s="264"/>
      <c r="NY35" s="264"/>
      <c r="NZ35" s="264"/>
      <c r="OA35" s="264"/>
      <c r="OB35" s="264"/>
      <c r="OC35" s="264"/>
      <c r="OD35" s="264"/>
      <c r="OE35" s="264"/>
      <c r="OF35" s="264"/>
      <c r="OG35" s="264"/>
      <c r="OH35" s="264"/>
      <c r="OI35" s="264"/>
      <c r="OJ35" s="264"/>
      <c r="OK35" s="264"/>
      <c r="OL35" s="264"/>
      <c r="OM35" s="264"/>
      <c r="ON35" s="264"/>
      <c r="OO35" s="264"/>
      <c r="OP35" s="264"/>
      <c r="OQ35" s="264"/>
      <c r="OR35" s="264"/>
      <c r="OS35" s="264"/>
      <c r="OT35" s="264"/>
      <c r="OU35" s="264"/>
      <c r="OV35" s="264"/>
      <c r="OW35" s="264"/>
      <c r="OX35" s="264"/>
      <c r="OY35" s="264"/>
      <c r="OZ35" s="264"/>
      <c r="PA35" s="264"/>
      <c r="PB35" s="264"/>
      <c r="PC35" s="264"/>
      <c r="PD35" s="264"/>
      <c r="PE35" s="264"/>
      <c r="PF35" s="264"/>
      <c r="PG35" s="264"/>
      <c r="PH35" s="264"/>
      <c r="PI35" s="264"/>
      <c r="PJ35" s="264"/>
      <c r="PK35" s="264"/>
      <c r="PL35" s="264"/>
      <c r="PM35" s="264"/>
      <c r="PN35" s="264"/>
      <c r="PO35" s="264"/>
      <c r="PP35" s="264"/>
      <c r="PQ35" s="264"/>
      <c r="PR35" s="264"/>
      <c r="PS35" s="264"/>
      <c r="PT35" s="264"/>
      <c r="PU35" s="264"/>
      <c r="PV35" s="264"/>
      <c r="PW35" s="264"/>
      <c r="PX35" s="264"/>
      <c r="PY35" s="264"/>
      <c r="PZ35" s="264"/>
      <c r="QA35" s="264"/>
      <c r="QB35" s="264"/>
      <c r="QC35" s="264"/>
      <c r="QD35" s="264"/>
      <c r="QE35" s="264"/>
      <c r="QF35" s="264"/>
      <c r="QG35" s="264"/>
      <c r="QH35" s="264"/>
      <c r="QI35" s="264"/>
      <c r="QJ35" s="264"/>
      <c r="QK35" s="264"/>
      <c r="QL35" s="264"/>
      <c r="QM35" s="264"/>
      <c r="QN35" s="264"/>
      <c r="QO35" s="264"/>
      <c r="QP35" s="264"/>
      <c r="QQ35" s="264"/>
      <c r="QR35" s="264"/>
      <c r="QS35" s="264"/>
      <c r="QT35" s="264"/>
      <c r="QU35" s="264"/>
      <c r="QV35" s="264"/>
      <c r="QW35" s="264"/>
      <c r="QX35" s="264"/>
      <c r="QY35" s="264"/>
      <c r="QZ35" s="264"/>
      <c r="RA35" s="264"/>
    </row>
    <row r="36" spans="1:469" s="264" customFormat="1" ht="11.25" customHeight="1" x14ac:dyDescent="0.3">
      <c r="N36" s="275"/>
    </row>
    <row r="37" spans="1:469" s="264" customFormat="1" hidden="1" x14ac:dyDescent="0.3">
      <c r="N37" s="275"/>
    </row>
    <row r="38" spans="1:469" s="264" customFormat="1" x14ac:dyDescent="0.3">
      <c r="N38" s="275"/>
    </row>
    <row r="39" spans="1:469" s="264" customFormat="1" x14ac:dyDescent="0.3">
      <c r="N39" s="275"/>
    </row>
    <row r="40" spans="1:469" s="264" customFormat="1" x14ac:dyDescent="0.3">
      <c r="N40" s="275"/>
    </row>
    <row r="41" spans="1:469" s="264" customFormat="1" x14ac:dyDescent="0.3">
      <c r="N41" s="275"/>
    </row>
    <row r="42" spans="1:469" s="264" customFormat="1" x14ac:dyDescent="0.3">
      <c r="N42" s="275"/>
    </row>
    <row r="43" spans="1:469" s="264" customFormat="1" x14ac:dyDescent="0.3">
      <c r="N43" s="275"/>
    </row>
    <row r="44" spans="1:469" s="264" customFormat="1" x14ac:dyDescent="0.3">
      <c r="N44" s="275"/>
    </row>
    <row r="45" spans="1:469" s="264" customFormat="1" x14ac:dyDescent="0.3">
      <c r="N45" s="275"/>
    </row>
    <row r="46" spans="1:469" s="264" customFormat="1" x14ac:dyDescent="0.3">
      <c r="N46" s="275"/>
    </row>
    <row r="47" spans="1:469" s="264" customFormat="1" x14ac:dyDescent="0.3">
      <c r="N47" s="275"/>
    </row>
    <row r="48" spans="1:469" s="264" customFormat="1" x14ac:dyDescent="0.3">
      <c r="N48" s="275"/>
    </row>
    <row r="49" spans="14:14" s="264" customFormat="1" x14ac:dyDescent="0.3">
      <c r="N49" s="275"/>
    </row>
    <row r="50" spans="14:14" s="264" customFormat="1" x14ac:dyDescent="0.3">
      <c r="N50" s="275"/>
    </row>
    <row r="51" spans="14:14" s="264" customFormat="1" x14ac:dyDescent="0.3">
      <c r="N51" s="275"/>
    </row>
    <row r="52" spans="14:14" s="264" customFormat="1" x14ac:dyDescent="0.3">
      <c r="N52" s="275"/>
    </row>
    <row r="53" spans="14:14" s="264" customFormat="1" x14ac:dyDescent="0.3">
      <c r="N53" s="275"/>
    </row>
    <row r="54" spans="14:14" s="264" customFormat="1" x14ac:dyDescent="0.3">
      <c r="N54" s="275"/>
    </row>
    <row r="55" spans="14:14" s="264" customFormat="1" x14ac:dyDescent="0.3">
      <c r="N55" s="275"/>
    </row>
    <row r="56" spans="14:14" s="264" customFormat="1" x14ac:dyDescent="0.3">
      <c r="N56" s="275"/>
    </row>
    <row r="57" spans="14:14" s="264" customFormat="1" x14ac:dyDescent="0.3">
      <c r="N57" s="275"/>
    </row>
    <row r="58" spans="14:14" s="264" customFormat="1" x14ac:dyDescent="0.3">
      <c r="N58" s="275"/>
    </row>
    <row r="59" spans="14:14" s="264" customFormat="1" x14ac:dyDescent="0.3">
      <c r="N59" s="275"/>
    </row>
    <row r="60" spans="14:14" s="264" customFormat="1" x14ac:dyDescent="0.3">
      <c r="N60" s="275"/>
    </row>
    <row r="61" spans="14:14" s="264" customFormat="1" x14ac:dyDescent="0.3">
      <c r="N61" s="275"/>
    </row>
    <row r="62" spans="14:14" s="264" customFormat="1" x14ac:dyDescent="0.3">
      <c r="N62" s="275"/>
    </row>
    <row r="63" spans="14:14" s="264" customFormat="1" x14ac:dyDescent="0.3">
      <c r="N63" s="275"/>
    </row>
    <row r="64" spans="14:14" s="264" customFormat="1" x14ac:dyDescent="0.3">
      <c r="N64" s="275"/>
    </row>
    <row r="65" spans="14:14" s="264" customFormat="1" x14ac:dyDescent="0.3">
      <c r="N65" s="275"/>
    </row>
    <row r="66" spans="14:14" s="264" customFormat="1" x14ac:dyDescent="0.3">
      <c r="N66" s="275"/>
    </row>
    <row r="67" spans="14:14" s="264" customFormat="1" x14ac:dyDescent="0.3">
      <c r="N67" s="275"/>
    </row>
    <row r="68" spans="14:14" s="264" customFormat="1" x14ac:dyDescent="0.3">
      <c r="N68" s="275"/>
    </row>
    <row r="69" spans="14:14" s="264" customFormat="1" x14ac:dyDescent="0.3">
      <c r="N69" s="275"/>
    </row>
    <row r="70" spans="14:14" s="264" customFormat="1" x14ac:dyDescent="0.3">
      <c r="N70" s="275"/>
    </row>
    <row r="71" spans="14:14" s="264" customFormat="1" x14ac:dyDescent="0.3">
      <c r="N71" s="275"/>
    </row>
    <row r="72" spans="14:14" s="264" customFormat="1" x14ac:dyDescent="0.3">
      <c r="N72" s="275"/>
    </row>
    <row r="73" spans="14:14" s="264" customFormat="1" x14ac:dyDescent="0.3">
      <c r="N73" s="275"/>
    </row>
    <row r="74" spans="14:14" s="264" customFormat="1" x14ac:dyDescent="0.3">
      <c r="N74" s="275"/>
    </row>
    <row r="75" spans="14:14" s="264" customFormat="1" x14ac:dyDescent="0.3">
      <c r="N75" s="275"/>
    </row>
    <row r="76" spans="14:14" s="264" customFormat="1" x14ac:dyDescent="0.3">
      <c r="N76" s="275"/>
    </row>
    <row r="77" spans="14:14" s="264" customFormat="1" x14ac:dyDescent="0.3">
      <c r="N77" s="275"/>
    </row>
    <row r="78" spans="14:14" s="264" customFormat="1" x14ac:dyDescent="0.3">
      <c r="N78" s="275"/>
    </row>
    <row r="79" spans="14:14" s="264" customFormat="1" x14ac:dyDescent="0.3">
      <c r="N79" s="275"/>
    </row>
    <row r="80" spans="14:14" s="264" customFormat="1" x14ac:dyDescent="0.3">
      <c r="N80" s="275"/>
    </row>
    <row r="81" spans="14:14" s="264" customFormat="1" x14ac:dyDescent="0.3">
      <c r="N81" s="275"/>
    </row>
    <row r="82" spans="14:14" s="264" customFormat="1" x14ac:dyDescent="0.3">
      <c r="N82" s="275"/>
    </row>
    <row r="83" spans="14:14" s="264" customFormat="1" x14ac:dyDescent="0.3">
      <c r="N83" s="275"/>
    </row>
    <row r="84" spans="14:14" s="264" customFormat="1" x14ac:dyDescent="0.3">
      <c r="N84" s="275"/>
    </row>
    <row r="85" spans="14:14" s="264" customFormat="1" x14ac:dyDescent="0.3">
      <c r="N85" s="275"/>
    </row>
    <row r="86" spans="14:14" s="264" customFormat="1" x14ac:dyDescent="0.3">
      <c r="N86" s="275"/>
    </row>
    <row r="87" spans="14:14" s="264" customFormat="1" x14ac:dyDescent="0.3">
      <c r="N87" s="275"/>
    </row>
    <row r="88" spans="14:14" s="264" customFormat="1" x14ac:dyDescent="0.3">
      <c r="N88" s="275"/>
    </row>
    <row r="89" spans="14:14" s="264" customFormat="1" x14ac:dyDescent="0.3">
      <c r="N89" s="275"/>
    </row>
    <row r="90" spans="14:14" s="264" customFormat="1" x14ac:dyDescent="0.3">
      <c r="N90" s="275"/>
    </row>
    <row r="91" spans="14:14" s="264" customFormat="1" x14ac:dyDescent="0.3">
      <c r="N91" s="275"/>
    </row>
    <row r="92" spans="14:14" s="264" customFormat="1" x14ac:dyDescent="0.3">
      <c r="N92" s="275"/>
    </row>
    <row r="93" spans="14:14" s="264" customFormat="1" x14ac:dyDescent="0.3">
      <c r="N93" s="275"/>
    </row>
    <row r="94" spans="14:14" s="264" customFormat="1" x14ac:dyDescent="0.3">
      <c r="N94" s="275"/>
    </row>
    <row r="95" spans="14:14" s="264" customFormat="1" x14ac:dyDescent="0.3">
      <c r="N95" s="275"/>
    </row>
    <row r="96" spans="14:14" s="264" customFormat="1" x14ac:dyDescent="0.3">
      <c r="N96" s="275"/>
    </row>
    <row r="97" spans="14:14" s="264" customFormat="1" x14ac:dyDescent="0.3">
      <c r="N97" s="275"/>
    </row>
    <row r="98" spans="14:14" s="264" customFormat="1" x14ac:dyDescent="0.3">
      <c r="N98" s="275"/>
    </row>
    <row r="99" spans="14:14" s="264" customFormat="1" x14ac:dyDescent="0.3">
      <c r="N99" s="275"/>
    </row>
    <row r="100" spans="14:14" s="264" customFormat="1" x14ac:dyDescent="0.3">
      <c r="N100" s="275"/>
    </row>
    <row r="101" spans="14:14" s="264" customFormat="1" x14ac:dyDescent="0.3">
      <c r="N101" s="275"/>
    </row>
    <row r="102" spans="14:14" s="264" customFormat="1" x14ac:dyDescent="0.3">
      <c r="N102" s="275"/>
    </row>
    <row r="103" spans="14:14" s="264" customFormat="1" x14ac:dyDescent="0.3">
      <c r="N103" s="275"/>
    </row>
    <row r="104" spans="14:14" s="264" customFormat="1" x14ac:dyDescent="0.3">
      <c r="N104" s="275"/>
    </row>
    <row r="105" spans="14:14" s="264" customFormat="1" x14ac:dyDescent="0.3">
      <c r="N105" s="275"/>
    </row>
    <row r="106" spans="14:14" s="264" customFormat="1" x14ac:dyDescent="0.3">
      <c r="N106" s="275"/>
    </row>
    <row r="107" spans="14:14" s="264" customFormat="1" x14ac:dyDescent="0.3">
      <c r="N107" s="275"/>
    </row>
    <row r="108" spans="14:14" s="264" customFormat="1" x14ac:dyDescent="0.3">
      <c r="N108" s="275"/>
    </row>
    <row r="109" spans="14:14" s="264" customFormat="1" x14ac:dyDescent="0.3">
      <c r="N109" s="275"/>
    </row>
    <row r="110" spans="14:14" s="264" customFormat="1" x14ac:dyDescent="0.3">
      <c r="N110" s="275"/>
    </row>
    <row r="111" spans="14:14" s="264" customFormat="1" x14ac:dyDescent="0.3">
      <c r="N111" s="275"/>
    </row>
    <row r="112" spans="14:14" s="264" customFormat="1" x14ac:dyDescent="0.3">
      <c r="N112" s="275"/>
    </row>
    <row r="113" spans="14:14" s="264" customFormat="1" x14ac:dyDescent="0.3">
      <c r="N113" s="275"/>
    </row>
    <row r="114" spans="14:14" s="264" customFormat="1" x14ac:dyDescent="0.3">
      <c r="N114" s="275"/>
    </row>
    <row r="115" spans="14:14" s="264" customFormat="1" x14ac:dyDescent="0.3">
      <c r="N115" s="275"/>
    </row>
    <row r="116" spans="14:14" s="264" customFormat="1" x14ac:dyDescent="0.3">
      <c r="N116" s="275"/>
    </row>
    <row r="117" spans="14:14" s="264" customFormat="1" x14ac:dyDescent="0.3">
      <c r="N117" s="275"/>
    </row>
    <row r="118" spans="14:14" s="264" customFormat="1" x14ac:dyDescent="0.3">
      <c r="N118" s="275"/>
    </row>
    <row r="119" spans="14:14" s="264" customFormat="1" x14ac:dyDescent="0.3">
      <c r="N119" s="275"/>
    </row>
    <row r="120" spans="14:14" s="264" customFormat="1" x14ac:dyDescent="0.3">
      <c r="N120" s="275"/>
    </row>
    <row r="121" spans="14:14" s="264" customFormat="1" x14ac:dyDescent="0.3">
      <c r="N121" s="275"/>
    </row>
    <row r="122" spans="14:14" s="264" customFormat="1" x14ac:dyDescent="0.3">
      <c r="N122" s="275"/>
    </row>
    <row r="123" spans="14:14" s="264" customFormat="1" x14ac:dyDescent="0.3">
      <c r="N123" s="275"/>
    </row>
    <row r="124" spans="14:14" s="264" customFormat="1" x14ac:dyDescent="0.3">
      <c r="N124" s="275"/>
    </row>
    <row r="125" spans="14:14" s="264" customFormat="1" x14ac:dyDescent="0.3">
      <c r="N125" s="275"/>
    </row>
    <row r="126" spans="14:14" s="264" customFormat="1" x14ac:dyDescent="0.3">
      <c r="N126" s="275"/>
    </row>
    <row r="127" spans="14:14" s="264" customFormat="1" x14ac:dyDescent="0.3">
      <c r="N127" s="275"/>
    </row>
    <row r="128" spans="14:14" s="264" customFormat="1" x14ac:dyDescent="0.3">
      <c r="N128" s="275"/>
    </row>
    <row r="129" spans="14:14" s="264" customFormat="1" x14ac:dyDescent="0.3">
      <c r="N129" s="275"/>
    </row>
    <row r="130" spans="14:14" s="264" customFormat="1" x14ac:dyDescent="0.3">
      <c r="N130" s="275"/>
    </row>
    <row r="131" spans="14:14" s="264" customFormat="1" x14ac:dyDescent="0.3">
      <c r="N131" s="275"/>
    </row>
    <row r="132" spans="14:14" s="264" customFormat="1" x14ac:dyDescent="0.3">
      <c r="N132" s="275"/>
    </row>
    <row r="133" spans="14:14" s="264" customFormat="1" x14ac:dyDescent="0.3">
      <c r="N133" s="275"/>
    </row>
    <row r="134" spans="14:14" s="264" customFormat="1" x14ac:dyDescent="0.3">
      <c r="N134" s="275"/>
    </row>
    <row r="135" spans="14:14" s="264" customFormat="1" x14ac:dyDescent="0.3">
      <c r="N135" s="275"/>
    </row>
    <row r="136" spans="14:14" s="264" customFormat="1" x14ac:dyDescent="0.3">
      <c r="N136" s="275"/>
    </row>
    <row r="137" spans="14:14" s="264" customFormat="1" x14ac:dyDescent="0.3">
      <c r="N137" s="275"/>
    </row>
    <row r="138" spans="14:14" s="264" customFormat="1" x14ac:dyDescent="0.3">
      <c r="N138" s="275"/>
    </row>
    <row r="139" spans="14:14" s="264" customFormat="1" x14ac:dyDescent="0.3">
      <c r="N139" s="275"/>
    </row>
    <row r="140" spans="14:14" s="264" customFormat="1" x14ac:dyDescent="0.3">
      <c r="N140" s="275"/>
    </row>
    <row r="141" spans="14:14" s="264" customFormat="1" x14ac:dyDescent="0.3">
      <c r="N141" s="275"/>
    </row>
    <row r="142" spans="14:14" s="264" customFormat="1" x14ac:dyDescent="0.3">
      <c r="N142" s="275"/>
    </row>
    <row r="143" spans="14:14" s="264" customFormat="1" x14ac:dyDescent="0.3">
      <c r="N143" s="275"/>
    </row>
    <row r="144" spans="14:14" s="264" customFormat="1" x14ac:dyDescent="0.3">
      <c r="N144" s="275"/>
    </row>
    <row r="145" spans="14:14" s="264" customFormat="1" x14ac:dyDescent="0.3">
      <c r="N145" s="275"/>
    </row>
    <row r="146" spans="14:14" s="264" customFormat="1" x14ac:dyDescent="0.3">
      <c r="N146" s="275"/>
    </row>
    <row r="147" spans="14:14" s="264" customFormat="1" x14ac:dyDescent="0.3">
      <c r="N147" s="275"/>
    </row>
    <row r="148" spans="14:14" s="264" customFormat="1" x14ac:dyDescent="0.3">
      <c r="N148" s="275"/>
    </row>
    <row r="149" spans="14:14" s="264" customFormat="1" x14ac:dyDescent="0.3">
      <c r="N149" s="275"/>
    </row>
    <row r="150" spans="14:14" s="264" customFormat="1" x14ac:dyDescent="0.3">
      <c r="N150" s="275"/>
    </row>
    <row r="151" spans="14:14" s="264" customFormat="1" x14ac:dyDescent="0.3">
      <c r="N151" s="275"/>
    </row>
    <row r="152" spans="14:14" s="264" customFormat="1" x14ac:dyDescent="0.3">
      <c r="N152" s="275"/>
    </row>
    <row r="153" spans="14:14" s="264" customFormat="1" x14ac:dyDescent="0.3">
      <c r="N153" s="275"/>
    </row>
    <row r="154" spans="14:14" s="264" customFormat="1" x14ac:dyDescent="0.3">
      <c r="N154" s="275"/>
    </row>
    <row r="155" spans="14:14" s="264" customFormat="1" x14ac:dyDescent="0.3">
      <c r="N155" s="275"/>
    </row>
    <row r="156" spans="14:14" s="264" customFormat="1" x14ac:dyDescent="0.3">
      <c r="N156" s="275"/>
    </row>
    <row r="157" spans="14:14" s="264" customFormat="1" x14ac:dyDescent="0.3">
      <c r="N157" s="275"/>
    </row>
    <row r="158" spans="14:14" s="264" customFormat="1" x14ac:dyDescent="0.3">
      <c r="N158" s="275"/>
    </row>
    <row r="159" spans="14:14" s="264" customFormat="1" x14ac:dyDescent="0.3">
      <c r="N159" s="275"/>
    </row>
    <row r="160" spans="14:14" s="264" customFormat="1" x14ac:dyDescent="0.3">
      <c r="N160" s="275"/>
    </row>
    <row r="161" spans="14:14" s="264" customFormat="1" x14ac:dyDescent="0.3">
      <c r="N161" s="275"/>
    </row>
    <row r="162" spans="14:14" s="264" customFormat="1" x14ac:dyDescent="0.3">
      <c r="N162" s="275"/>
    </row>
    <row r="163" spans="14:14" s="264" customFormat="1" x14ac:dyDescent="0.3">
      <c r="N163" s="275"/>
    </row>
    <row r="164" spans="14:14" s="264" customFormat="1" x14ac:dyDescent="0.3">
      <c r="N164" s="275"/>
    </row>
    <row r="165" spans="14:14" s="264" customFormat="1" x14ac:dyDescent="0.3">
      <c r="N165" s="275"/>
    </row>
    <row r="166" spans="14:14" s="264" customFormat="1" x14ac:dyDescent="0.3">
      <c r="N166" s="275"/>
    </row>
    <row r="167" spans="14:14" s="264" customFormat="1" x14ac:dyDescent="0.3">
      <c r="N167" s="275"/>
    </row>
    <row r="168" spans="14:14" s="264" customFormat="1" x14ac:dyDescent="0.3">
      <c r="N168" s="275"/>
    </row>
    <row r="169" spans="14:14" s="264" customFormat="1" x14ac:dyDescent="0.3">
      <c r="N169" s="275"/>
    </row>
    <row r="170" spans="14:14" s="264" customFormat="1" x14ac:dyDescent="0.3">
      <c r="N170" s="275"/>
    </row>
    <row r="171" spans="14:14" s="264" customFormat="1" x14ac:dyDescent="0.3">
      <c r="N171" s="275"/>
    </row>
    <row r="172" spans="14:14" s="264" customFormat="1" x14ac:dyDescent="0.3">
      <c r="N172" s="275"/>
    </row>
    <row r="173" spans="14:14" s="264" customFormat="1" x14ac:dyDescent="0.3">
      <c r="N173" s="275"/>
    </row>
    <row r="174" spans="14:14" s="264" customFormat="1" x14ac:dyDescent="0.3">
      <c r="N174" s="275"/>
    </row>
    <row r="175" spans="14:14" s="264" customFormat="1" x14ac:dyDescent="0.3">
      <c r="N175" s="275"/>
    </row>
    <row r="176" spans="14:14" s="264" customFormat="1" x14ac:dyDescent="0.3">
      <c r="N176" s="275"/>
    </row>
    <row r="177" spans="14:14" s="264" customFormat="1" x14ac:dyDescent="0.3">
      <c r="N177" s="275"/>
    </row>
    <row r="178" spans="14:14" s="264" customFormat="1" x14ac:dyDescent="0.3">
      <c r="N178" s="275"/>
    </row>
    <row r="179" spans="14:14" s="264" customFormat="1" x14ac:dyDescent="0.3">
      <c r="N179" s="275"/>
    </row>
    <row r="180" spans="14:14" s="264" customFormat="1" x14ac:dyDescent="0.3">
      <c r="N180" s="275"/>
    </row>
    <row r="181" spans="14:14" s="264" customFormat="1" x14ac:dyDescent="0.3">
      <c r="N181" s="275"/>
    </row>
    <row r="182" spans="14:14" s="264" customFormat="1" x14ac:dyDescent="0.3">
      <c r="N182" s="275"/>
    </row>
    <row r="183" spans="14:14" s="264" customFormat="1" x14ac:dyDescent="0.3">
      <c r="N183" s="275"/>
    </row>
    <row r="184" spans="14:14" s="264" customFormat="1" x14ac:dyDescent="0.3">
      <c r="N184" s="275"/>
    </row>
    <row r="185" spans="14:14" s="264" customFormat="1" x14ac:dyDescent="0.3">
      <c r="N185" s="275"/>
    </row>
    <row r="186" spans="14:14" s="264" customFormat="1" x14ac:dyDescent="0.3">
      <c r="N186" s="275"/>
    </row>
    <row r="187" spans="14:14" s="264" customFormat="1" x14ac:dyDescent="0.3">
      <c r="N187" s="275"/>
    </row>
    <row r="188" spans="14:14" s="264" customFormat="1" x14ac:dyDescent="0.3">
      <c r="N188" s="275"/>
    </row>
    <row r="189" spans="14:14" s="264" customFormat="1" x14ac:dyDescent="0.3">
      <c r="N189" s="275"/>
    </row>
    <row r="190" spans="14:14" s="264" customFormat="1" x14ac:dyDescent="0.3">
      <c r="N190" s="275"/>
    </row>
    <row r="191" spans="14:14" s="264" customFormat="1" x14ac:dyDescent="0.3">
      <c r="N191" s="275"/>
    </row>
    <row r="192" spans="14:14" s="264" customFormat="1" x14ac:dyDescent="0.3">
      <c r="N192" s="275"/>
    </row>
    <row r="193" spans="14:14" s="264" customFormat="1" x14ac:dyDescent="0.3">
      <c r="N193" s="275"/>
    </row>
    <row r="194" spans="14:14" s="264" customFormat="1" x14ac:dyDescent="0.3">
      <c r="N194" s="275"/>
    </row>
    <row r="195" spans="14:14" s="264" customFormat="1" x14ac:dyDescent="0.3">
      <c r="N195" s="275"/>
    </row>
    <row r="196" spans="14:14" s="264" customFormat="1" x14ac:dyDescent="0.3">
      <c r="N196" s="275"/>
    </row>
    <row r="197" spans="14:14" s="264" customFormat="1" x14ac:dyDescent="0.3">
      <c r="N197" s="275"/>
    </row>
    <row r="198" spans="14:14" s="264" customFormat="1" x14ac:dyDescent="0.3">
      <c r="N198" s="275"/>
    </row>
    <row r="199" spans="14:14" s="264" customFormat="1" x14ac:dyDescent="0.3">
      <c r="N199" s="275"/>
    </row>
    <row r="200" spans="14:14" s="264" customFormat="1" x14ac:dyDescent="0.3">
      <c r="N200" s="275"/>
    </row>
    <row r="201" spans="14:14" s="264" customFormat="1" x14ac:dyDescent="0.3">
      <c r="N201" s="275"/>
    </row>
    <row r="202" spans="14:14" s="264" customFormat="1" x14ac:dyDescent="0.3">
      <c r="N202" s="275"/>
    </row>
    <row r="203" spans="14:14" s="264" customFormat="1" x14ac:dyDescent="0.3">
      <c r="N203" s="275"/>
    </row>
    <row r="204" spans="14:14" s="264" customFormat="1" x14ac:dyDescent="0.3">
      <c r="N204" s="275"/>
    </row>
    <row r="205" spans="14:14" s="264" customFormat="1" x14ac:dyDescent="0.3">
      <c r="N205" s="275"/>
    </row>
    <row r="206" spans="14:14" s="264" customFormat="1" x14ac:dyDescent="0.3">
      <c r="N206" s="275"/>
    </row>
    <row r="207" spans="14:14" s="264" customFormat="1" x14ac:dyDescent="0.3">
      <c r="N207" s="275"/>
    </row>
    <row r="208" spans="14:14" s="264" customFormat="1" x14ac:dyDescent="0.3">
      <c r="N208" s="275"/>
    </row>
    <row r="209" spans="14:14" s="264" customFormat="1" x14ac:dyDescent="0.3">
      <c r="N209" s="275"/>
    </row>
    <row r="210" spans="14:14" s="264" customFormat="1" x14ac:dyDescent="0.3">
      <c r="N210" s="275"/>
    </row>
    <row r="211" spans="14:14" s="264" customFormat="1" x14ac:dyDescent="0.3">
      <c r="N211" s="275"/>
    </row>
    <row r="212" spans="14:14" s="264" customFormat="1" x14ac:dyDescent="0.3">
      <c r="N212" s="275"/>
    </row>
    <row r="213" spans="14:14" s="264" customFormat="1" x14ac:dyDescent="0.3">
      <c r="N213" s="275"/>
    </row>
    <row r="214" spans="14:14" s="264" customFormat="1" x14ac:dyDescent="0.3">
      <c r="N214" s="275"/>
    </row>
    <row r="215" spans="14:14" s="264" customFormat="1" x14ac:dyDescent="0.3">
      <c r="N215" s="275"/>
    </row>
    <row r="216" spans="14:14" s="264" customFormat="1" x14ac:dyDescent="0.3">
      <c r="N216" s="275"/>
    </row>
    <row r="217" spans="14:14" s="264" customFormat="1" x14ac:dyDescent="0.3">
      <c r="N217" s="275"/>
    </row>
    <row r="218" spans="14:14" s="264" customFormat="1" x14ac:dyDescent="0.3">
      <c r="N218" s="275"/>
    </row>
    <row r="219" spans="14:14" s="264" customFormat="1" x14ac:dyDescent="0.3">
      <c r="N219" s="275"/>
    </row>
    <row r="220" spans="14:14" s="264" customFormat="1" x14ac:dyDescent="0.3">
      <c r="N220" s="275"/>
    </row>
    <row r="221" spans="14:14" s="264" customFormat="1" x14ac:dyDescent="0.3">
      <c r="N221" s="275"/>
    </row>
    <row r="222" spans="14:14" s="264" customFormat="1" x14ac:dyDescent="0.3">
      <c r="N222" s="275"/>
    </row>
    <row r="223" spans="14:14" s="264" customFormat="1" x14ac:dyDescent="0.3">
      <c r="N223" s="275"/>
    </row>
    <row r="224" spans="14:14" s="264" customFormat="1" x14ac:dyDescent="0.3">
      <c r="N224" s="275"/>
    </row>
    <row r="225" spans="14:14" s="264" customFormat="1" x14ac:dyDescent="0.3">
      <c r="N225" s="275"/>
    </row>
    <row r="226" spans="14:14" s="264" customFormat="1" x14ac:dyDescent="0.3">
      <c r="N226" s="275"/>
    </row>
    <row r="227" spans="14:14" s="264" customFormat="1" x14ac:dyDescent="0.3">
      <c r="N227" s="275"/>
    </row>
    <row r="228" spans="14:14" s="264" customFormat="1" x14ac:dyDescent="0.3">
      <c r="N228" s="275"/>
    </row>
    <row r="229" spans="14:14" s="264" customFormat="1" x14ac:dyDescent="0.3">
      <c r="N229" s="275"/>
    </row>
    <row r="230" spans="14:14" s="264" customFormat="1" x14ac:dyDescent="0.3">
      <c r="N230" s="275"/>
    </row>
    <row r="231" spans="14:14" s="264" customFormat="1" x14ac:dyDescent="0.3">
      <c r="N231" s="275"/>
    </row>
    <row r="232" spans="14:14" s="264" customFormat="1" x14ac:dyDescent="0.3">
      <c r="N232" s="275"/>
    </row>
    <row r="233" spans="14:14" s="264" customFormat="1" x14ac:dyDescent="0.3">
      <c r="N233" s="275"/>
    </row>
    <row r="234" spans="14:14" s="264" customFormat="1" x14ac:dyDescent="0.3">
      <c r="N234" s="275"/>
    </row>
    <row r="235" spans="14:14" s="264" customFormat="1" x14ac:dyDescent="0.3">
      <c r="N235" s="275"/>
    </row>
    <row r="236" spans="14:14" s="264" customFormat="1" x14ac:dyDescent="0.3">
      <c r="N236" s="275"/>
    </row>
    <row r="237" spans="14:14" s="264" customFormat="1" x14ac:dyDescent="0.3">
      <c r="N237" s="275"/>
    </row>
    <row r="238" spans="14:14" s="264" customFormat="1" x14ac:dyDescent="0.3">
      <c r="N238" s="275"/>
    </row>
    <row r="239" spans="14:14" s="264" customFormat="1" x14ac:dyDescent="0.3">
      <c r="N239" s="275"/>
    </row>
    <row r="240" spans="14:14" s="264" customFormat="1" x14ac:dyDescent="0.3">
      <c r="N240" s="275"/>
    </row>
    <row r="241" spans="14:14" s="264" customFormat="1" x14ac:dyDescent="0.3">
      <c r="N241" s="275"/>
    </row>
    <row r="242" spans="14:14" s="264" customFormat="1" x14ac:dyDescent="0.3">
      <c r="N242" s="275"/>
    </row>
    <row r="243" spans="14:14" s="264" customFormat="1" x14ac:dyDescent="0.3">
      <c r="N243" s="275"/>
    </row>
    <row r="244" spans="14:14" s="264" customFormat="1" x14ac:dyDescent="0.3">
      <c r="N244" s="275"/>
    </row>
    <row r="245" spans="14:14" s="264" customFormat="1" x14ac:dyDescent="0.3">
      <c r="N245" s="275"/>
    </row>
    <row r="246" spans="14:14" s="264" customFormat="1" x14ac:dyDescent="0.3">
      <c r="N246" s="275"/>
    </row>
    <row r="247" spans="14:14" s="264" customFormat="1" x14ac:dyDescent="0.3">
      <c r="N247" s="275"/>
    </row>
    <row r="248" spans="14:14" s="264" customFormat="1" x14ac:dyDescent="0.3">
      <c r="N248" s="275"/>
    </row>
    <row r="249" spans="14:14" s="264" customFormat="1" x14ac:dyDescent="0.3">
      <c r="N249" s="275"/>
    </row>
    <row r="250" spans="14:14" s="264" customFormat="1" x14ac:dyDescent="0.3">
      <c r="N250" s="275"/>
    </row>
    <row r="251" spans="14:14" s="264" customFormat="1" x14ac:dyDescent="0.3">
      <c r="N251" s="275"/>
    </row>
    <row r="252" spans="14:14" s="264" customFormat="1" x14ac:dyDescent="0.3">
      <c r="N252" s="275"/>
    </row>
    <row r="253" spans="14:14" s="264" customFormat="1" x14ac:dyDescent="0.3">
      <c r="N253" s="275"/>
    </row>
    <row r="254" spans="14:14" s="264" customFormat="1" x14ac:dyDescent="0.3">
      <c r="N254" s="275"/>
    </row>
    <row r="255" spans="14:14" s="264" customFormat="1" x14ac:dyDescent="0.3">
      <c r="N255" s="275"/>
    </row>
    <row r="256" spans="14:14" s="264" customFormat="1" x14ac:dyDescent="0.3">
      <c r="N256" s="275"/>
    </row>
    <row r="257" spans="14:14" s="264" customFormat="1" x14ac:dyDescent="0.3">
      <c r="N257" s="275"/>
    </row>
    <row r="258" spans="14:14" s="264" customFormat="1" x14ac:dyDescent="0.3">
      <c r="N258" s="275"/>
    </row>
    <row r="259" spans="14:14" s="264" customFormat="1" x14ac:dyDescent="0.3">
      <c r="N259" s="275"/>
    </row>
    <row r="260" spans="14:14" s="264" customFormat="1" x14ac:dyDescent="0.3">
      <c r="N260" s="275"/>
    </row>
    <row r="261" spans="14:14" s="264" customFormat="1" x14ac:dyDescent="0.3">
      <c r="N261" s="275"/>
    </row>
    <row r="262" spans="14:14" s="264" customFormat="1" x14ac:dyDescent="0.3">
      <c r="N262" s="275"/>
    </row>
    <row r="263" spans="14:14" s="264" customFormat="1" x14ac:dyDescent="0.3">
      <c r="N263" s="275"/>
    </row>
    <row r="264" spans="14:14" s="264" customFormat="1" x14ac:dyDescent="0.3">
      <c r="N264" s="275"/>
    </row>
    <row r="265" spans="14:14" s="264" customFormat="1" x14ac:dyDescent="0.3">
      <c r="N265" s="275"/>
    </row>
    <row r="266" spans="14:14" s="264" customFormat="1" x14ac:dyDescent="0.3">
      <c r="N266" s="275"/>
    </row>
    <row r="267" spans="14:14" s="264" customFormat="1" x14ac:dyDescent="0.3">
      <c r="N267" s="275"/>
    </row>
    <row r="268" spans="14:14" s="264" customFormat="1" x14ac:dyDescent="0.3">
      <c r="N268" s="275"/>
    </row>
    <row r="269" spans="14:14" s="264" customFormat="1" x14ac:dyDescent="0.3">
      <c r="N269" s="275"/>
    </row>
    <row r="270" spans="14:14" s="264" customFormat="1" x14ac:dyDescent="0.3">
      <c r="N270" s="275"/>
    </row>
    <row r="271" spans="14:14" s="264" customFormat="1" x14ac:dyDescent="0.3">
      <c r="N271" s="275"/>
    </row>
    <row r="272" spans="14:14" s="264" customFormat="1" x14ac:dyDescent="0.3">
      <c r="N272" s="275"/>
    </row>
    <row r="273" spans="14:14" s="264" customFormat="1" x14ac:dyDescent="0.3">
      <c r="N273" s="275"/>
    </row>
    <row r="274" spans="14:14" s="264" customFormat="1" x14ac:dyDescent="0.3">
      <c r="N274" s="275"/>
    </row>
    <row r="275" spans="14:14" s="264" customFormat="1" x14ac:dyDescent="0.3">
      <c r="N275" s="275"/>
    </row>
    <row r="276" spans="14:14" s="264" customFormat="1" x14ac:dyDescent="0.3">
      <c r="N276" s="275"/>
    </row>
    <row r="277" spans="14:14" s="264" customFormat="1" x14ac:dyDescent="0.3">
      <c r="N277" s="275"/>
    </row>
    <row r="278" spans="14:14" s="264" customFormat="1" x14ac:dyDescent="0.3">
      <c r="N278" s="275"/>
    </row>
    <row r="279" spans="14:14" s="264" customFormat="1" x14ac:dyDescent="0.3">
      <c r="N279" s="275"/>
    </row>
    <row r="280" spans="14:14" s="264" customFormat="1" x14ac:dyDescent="0.3">
      <c r="N280" s="275"/>
    </row>
    <row r="281" spans="14:14" s="264" customFormat="1" x14ac:dyDescent="0.3">
      <c r="N281" s="275"/>
    </row>
    <row r="282" spans="14:14" s="264" customFormat="1" x14ac:dyDescent="0.3">
      <c r="N282" s="275"/>
    </row>
    <row r="283" spans="14:14" s="264" customFormat="1" x14ac:dyDescent="0.3">
      <c r="N283" s="275"/>
    </row>
    <row r="284" spans="14:14" s="264" customFormat="1" x14ac:dyDescent="0.3">
      <c r="N284" s="275"/>
    </row>
    <row r="285" spans="14:14" s="264" customFormat="1" x14ac:dyDescent="0.3">
      <c r="N285" s="275"/>
    </row>
    <row r="286" spans="14:14" s="264" customFormat="1" x14ac:dyDescent="0.3">
      <c r="N286" s="275"/>
    </row>
    <row r="287" spans="14:14" s="264" customFormat="1" x14ac:dyDescent="0.3">
      <c r="N287" s="275"/>
    </row>
    <row r="288" spans="14:14" s="264" customFormat="1" x14ac:dyDescent="0.3">
      <c r="N288" s="275"/>
    </row>
    <row r="289" spans="14:14" s="264" customFormat="1" x14ac:dyDescent="0.3">
      <c r="N289" s="275"/>
    </row>
    <row r="290" spans="14:14" s="264" customFormat="1" x14ac:dyDescent="0.3">
      <c r="N290" s="275"/>
    </row>
    <row r="291" spans="14:14" s="264" customFormat="1" x14ac:dyDescent="0.3">
      <c r="N291" s="275"/>
    </row>
    <row r="292" spans="14:14" s="264" customFormat="1" x14ac:dyDescent="0.3">
      <c r="N292" s="275"/>
    </row>
    <row r="293" spans="14:14" s="264" customFormat="1" x14ac:dyDescent="0.3">
      <c r="N293" s="275"/>
    </row>
    <row r="294" spans="14:14" s="264" customFormat="1" x14ac:dyDescent="0.3">
      <c r="N294" s="275"/>
    </row>
    <row r="295" spans="14:14" s="264" customFormat="1" x14ac:dyDescent="0.3">
      <c r="N295" s="275"/>
    </row>
    <row r="296" spans="14:14" s="264" customFormat="1" x14ac:dyDescent="0.3">
      <c r="N296" s="275"/>
    </row>
    <row r="297" spans="14:14" s="264" customFormat="1" x14ac:dyDescent="0.3">
      <c r="N297" s="275"/>
    </row>
    <row r="298" spans="14:14" s="264" customFormat="1" x14ac:dyDescent="0.3">
      <c r="N298" s="275"/>
    </row>
    <row r="299" spans="14:14" s="264" customFormat="1" x14ac:dyDescent="0.3">
      <c r="N299" s="275"/>
    </row>
    <row r="300" spans="14:14" s="264" customFormat="1" x14ac:dyDescent="0.3">
      <c r="N300" s="275"/>
    </row>
    <row r="301" spans="14:14" s="264" customFormat="1" x14ac:dyDescent="0.3">
      <c r="N301" s="275"/>
    </row>
    <row r="302" spans="14:14" s="264" customFormat="1" x14ac:dyDescent="0.3">
      <c r="N302" s="275"/>
    </row>
    <row r="303" spans="14:14" s="264" customFormat="1" x14ac:dyDescent="0.3">
      <c r="N303" s="275"/>
    </row>
    <row r="304" spans="14:14" s="264" customFormat="1" x14ac:dyDescent="0.3">
      <c r="N304" s="275"/>
    </row>
    <row r="305" spans="14:14" s="264" customFormat="1" x14ac:dyDescent="0.3">
      <c r="N305" s="275"/>
    </row>
    <row r="306" spans="14:14" s="264" customFormat="1" x14ac:dyDescent="0.3">
      <c r="N306" s="275"/>
    </row>
    <row r="307" spans="14:14" s="264" customFormat="1" x14ac:dyDescent="0.3">
      <c r="N307" s="275"/>
    </row>
    <row r="308" spans="14:14" s="264" customFormat="1" x14ac:dyDescent="0.3">
      <c r="N308" s="275"/>
    </row>
    <row r="309" spans="14:14" s="264" customFormat="1" x14ac:dyDescent="0.3">
      <c r="N309" s="275"/>
    </row>
    <row r="310" spans="14:14" s="264" customFormat="1" x14ac:dyDescent="0.3">
      <c r="N310" s="275"/>
    </row>
    <row r="311" spans="14:14" s="264" customFormat="1" x14ac:dyDescent="0.3">
      <c r="N311" s="275"/>
    </row>
    <row r="312" spans="14:14" s="264" customFormat="1" x14ac:dyDescent="0.3">
      <c r="N312" s="275"/>
    </row>
    <row r="313" spans="14:14" s="264" customFormat="1" x14ac:dyDescent="0.3">
      <c r="N313" s="275"/>
    </row>
    <row r="314" spans="14:14" s="264" customFormat="1" x14ac:dyDescent="0.3">
      <c r="N314" s="275"/>
    </row>
    <row r="315" spans="14:14" s="264" customFormat="1" x14ac:dyDescent="0.3">
      <c r="N315" s="275"/>
    </row>
    <row r="316" spans="14:14" s="264" customFormat="1" x14ac:dyDescent="0.3">
      <c r="N316" s="275"/>
    </row>
    <row r="317" spans="14:14" s="264" customFormat="1" x14ac:dyDescent="0.3">
      <c r="N317" s="275"/>
    </row>
    <row r="318" spans="14:14" s="264" customFormat="1" x14ac:dyDescent="0.3">
      <c r="N318" s="275"/>
    </row>
    <row r="319" spans="14:14" s="264" customFormat="1" x14ac:dyDescent="0.3">
      <c r="N319" s="275"/>
    </row>
    <row r="320" spans="14:14" s="264" customFormat="1" x14ac:dyDescent="0.3">
      <c r="N320" s="275"/>
    </row>
    <row r="321" spans="14:14" s="264" customFormat="1" x14ac:dyDescent="0.3">
      <c r="N321" s="275"/>
    </row>
    <row r="322" spans="14:14" s="264" customFormat="1" x14ac:dyDescent="0.3">
      <c r="N322" s="275"/>
    </row>
    <row r="323" spans="14:14" s="264" customFormat="1" x14ac:dyDescent="0.3">
      <c r="N323" s="275"/>
    </row>
    <row r="324" spans="14:14" s="264" customFormat="1" x14ac:dyDescent="0.3">
      <c r="N324" s="275"/>
    </row>
    <row r="325" spans="14:14" s="264" customFormat="1" x14ac:dyDescent="0.3">
      <c r="N325" s="275"/>
    </row>
    <row r="326" spans="14:14" s="264" customFormat="1" x14ac:dyDescent="0.3">
      <c r="N326" s="275"/>
    </row>
    <row r="327" spans="14:14" s="264" customFormat="1" x14ac:dyDescent="0.3">
      <c r="N327" s="275"/>
    </row>
    <row r="328" spans="14:14" s="264" customFormat="1" x14ac:dyDescent="0.3">
      <c r="N328" s="275"/>
    </row>
    <row r="329" spans="14:14" s="264" customFormat="1" x14ac:dyDescent="0.3">
      <c r="N329" s="275"/>
    </row>
    <row r="330" spans="14:14" s="264" customFormat="1" x14ac:dyDescent="0.3">
      <c r="N330" s="275"/>
    </row>
    <row r="331" spans="14:14" s="264" customFormat="1" x14ac:dyDescent="0.3">
      <c r="N331" s="275"/>
    </row>
    <row r="332" spans="14:14" s="264" customFormat="1" x14ac:dyDescent="0.3">
      <c r="N332" s="275"/>
    </row>
    <row r="333" spans="14:14" s="264" customFormat="1" x14ac:dyDescent="0.3">
      <c r="N333" s="275"/>
    </row>
    <row r="334" spans="14:14" s="264" customFormat="1" x14ac:dyDescent="0.3">
      <c r="N334" s="275"/>
    </row>
    <row r="335" spans="14:14" s="264" customFormat="1" x14ac:dyDescent="0.3">
      <c r="N335" s="275"/>
    </row>
    <row r="336" spans="14:14" s="264" customFormat="1" x14ac:dyDescent="0.3">
      <c r="N336" s="275"/>
    </row>
    <row r="337" spans="14:14" s="264" customFormat="1" x14ac:dyDescent="0.3">
      <c r="N337" s="275"/>
    </row>
    <row r="338" spans="14:14" s="264" customFormat="1" x14ac:dyDescent="0.3">
      <c r="N338" s="275"/>
    </row>
    <row r="339" spans="14:14" s="264" customFormat="1" x14ac:dyDescent="0.3">
      <c r="N339" s="275"/>
    </row>
    <row r="340" spans="14:14" s="264" customFormat="1" x14ac:dyDescent="0.3">
      <c r="N340" s="275"/>
    </row>
    <row r="341" spans="14:14" s="264" customFormat="1" x14ac:dyDescent="0.3">
      <c r="N341" s="275"/>
    </row>
    <row r="342" spans="14:14" s="264" customFormat="1" x14ac:dyDescent="0.3">
      <c r="N342" s="275"/>
    </row>
    <row r="343" spans="14:14" s="264" customFormat="1" x14ac:dyDescent="0.3">
      <c r="N343" s="275"/>
    </row>
    <row r="344" spans="14:14" s="264" customFormat="1" x14ac:dyDescent="0.3">
      <c r="N344" s="275"/>
    </row>
    <row r="345" spans="14:14" s="264" customFormat="1" x14ac:dyDescent="0.3">
      <c r="N345" s="275"/>
    </row>
    <row r="346" spans="14:14" s="264" customFormat="1" x14ac:dyDescent="0.3">
      <c r="N346" s="275"/>
    </row>
    <row r="347" spans="14:14" s="264" customFormat="1" x14ac:dyDescent="0.3">
      <c r="N347" s="275"/>
    </row>
    <row r="348" spans="14:14" s="264" customFormat="1" x14ac:dyDescent="0.3">
      <c r="N348" s="275"/>
    </row>
    <row r="349" spans="14:14" s="264" customFormat="1" x14ac:dyDescent="0.3">
      <c r="N349" s="275"/>
    </row>
    <row r="350" spans="14:14" s="264" customFormat="1" x14ac:dyDescent="0.3">
      <c r="N350" s="275"/>
    </row>
    <row r="351" spans="14:14" s="264" customFormat="1" x14ac:dyDescent="0.3">
      <c r="N351" s="275"/>
    </row>
    <row r="352" spans="14:14" s="264" customFormat="1" x14ac:dyDescent="0.3">
      <c r="N352" s="275"/>
    </row>
    <row r="353" spans="14:14" s="264" customFormat="1" x14ac:dyDescent="0.3">
      <c r="N353" s="275"/>
    </row>
    <row r="354" spans="14:14" s="264" customFormat="1" x14ac:dyDescent="0.3">
      <c r="N354" s="275"/>
    </row>
    <row r="355" spans="14:14" s="264" customFormat="1" x14ac:dyDescent="0.3">
      <c r="N355" s="275"/>
    </row>
    <row r="356" spans="14:14" s="264" customFormat="1" x14ac:dyDescent="0.3">
      <c r="N356" s="275"/>
    </row>
    <row r="357" spans="14:14" s="264" customFormat="1" x14ac:dyDescent="0.3">
      <c r="N357" s="275"/>
    </row>
    <row r="358" spans="14:14" s="264" customFormat="1" x14ac:dyDescent="0.3">
      <c r="N358" s="275"/>
    </row>
    <row r="359" spans="14:14" s="264" customFormat="1" x14ac:dyDescent="0.3">
      <c r="N359" s="275"/>
    </row>
    <row r="360" spans="14:14" s="264" customFormat="1" x14ac:dyDescent="0.3">
      <c r="N360" s="275"/>
    </row>
    <row r="361" spans="14:14" s="264" customFormat="1" x14ac:dyDescent="0.3">
      <c r="N361" s="275"/>
    </row>
    <row r="362" spans="14:14" s="264" customFormat="1" x14ac:dyDescent="0.3">
      <c r="N362" s="275"/>
    </row>
    <row r="363" spans="14:14" s="264" customFormat="1" x14ac:dyDescent="0.3">
      <c r="N363" s="275"/>
    </row>
    <row r="364" spans="14:14" s="264" customFormat="1" x14ac:dyDescent="0.3">
      <c r="N364" s="275"/>
    </row>
    <row r="365" spans="14:14" s="264" customFormat="1" x14ac:dyDescent="0.3">
      <c r="N365" s="275"/>
    </row>
    <row r="366" spans="14:14" s="264" customFormat="1" x14ac:dyDescent="0.3">
      <c r="N366" s="275"/>
    </row>
    <row r="367" spans="14:14" s="264" customFormat="1" x14ac:dyDescent="0.3">
      <c r="N367" s="275"/>
    </row>
    <row r="368" spans="14:14" s="264" customFormat="1" x14ac:dyDescent="0.3">
      <c r="N368" s="275"/>
    </row>
    <row r="369" spans="14:14" s="264" customFormat="1" x14ac:dyDescent="0.3">
      <c r="N369" s="275"/>
    </row>
    <row r="370" spans="14:14" s="264" customFormat="1" x14ac:dyDescent="0.3">
      <c r="N370" s="275"/>
    </row>
    <row r="371" spans="14:14" s="264" customFormat="1" x14ac:dyDescent="0.3">
      <c r="N371" s="275"/>
    </row>
    <row r="372" spans="14:14" s="264" customFormat="1" x14ac:dyDescent="0.3">
      <c r="N372" s="275"/>
    </row>
    <row r="373" spans="14:14" s="264" customFormat="1" x14ac:dyDescent="0.3">
      <c r="N373" s="275"/>
    </row>
    <row r="374" spans="14:14" s="264" customFormat="1" x14ac:dyDescent="0.3">
      <c r="N374" s="275"/>
    </row>
    <row r="375" spans="14:14" s="264" customFormat="1" x14ac:dyDescent="0.3">
      <c r="N375" s="275"/>
    </row>
    <row r="376" spans="14:14" s="264" customFormat="1" x14ac:dyDescent="0.3">
      <c r="N376" s="275"/>
    </row>
    <row r="377" spans="14:14" s="264" customFormat="1" x14ac:dyDescent="0.3">
      <c r="N377" s="275"/>
    </row>
    <row r="378" spans="14:14" s="264" customFormat="1" x14ac:dyDescent="0.3">
      <c r="N378" s="275"/>
    </row>
    <row r="379" spans="14:14" s="264" customFormat="1" x14ac:dyDescent="0.3">
      <c r="N379" s="275"/>
    </row>
    <row r="380" spans="14:14" s="264" customFormat="1" x14ac:dyDescent="0.3">
      <c r="N380" s="275"/>
    </row>
    <row r="381" spans="14:14" s="264" customFormat="1" x14ac:dyDescent="0.3">
      <c r="N381" s="275"/>
    </row>
    <row r="382" spans="14:14" s="264" customFormat="1" x14ac:dyDescent="0.3">
      <c r="N382" s="275"/>
    </row>
    <row r="383" spans="14:14" s="264" customFormat="1" x14ac:dyDescent="0.3">
      <c r="N383" s="275"/>
    </row>
    <row r="384" spans="14:14" s="264" customFormat="1" x14ac:dyDescent="0.3">
      <c r="N384" s="275"/>
    </row>
    <row r="385" spans="14:14" s="264" customFormat="1" x14ac:dyDescent="0.3">
      <c r="N385" s="275"/>
    </row>
    <row r="386" spans="14:14" s="264" customFormat="1" x14ac:dyDescent="0.3">
      <c r="N386" s="275"/>
    </row>
    <row r="387" spans="14:14" s="264" customFormat="1" x14ac:dyDescent="0.3">
      <c r="N387" s="275"/>
    </row>
    <row r="388" spans="14:14" s="264" customFormat="1" x14ac:dyDescent="0.3">
      <c r="N388" s="275"/>
    </row>
    <row r="389" spans="14:14" s="264" customFormat="1" x14ac:dyDescent="0.3">
      <c r="N389" s="275"/>
    </row>
    <row r="390" spans="14:14" s="264" customFormat="1" x14ac:dyDescent="0.3">
      <c r="N390" s="275"/>
    </row>
    <row r="391" spans="14:14" s="264" customFormat="1" x14ac:dyDescent="0.3">
      <c r="N391" s="275"/>
    </row>
    <row r="392" spans="14:14" s="264" customFormat="1" x14ac:dyDescent="0.3">
      <c r="N392" s="275"/>
    </row>
    <row r="393" spans="14:14" s="264" customFormat="1" x14ac:dyDescent="0.3">
      <c r="N393" s="275"/>
    </row>
    <row r="394" spans="14:14" s="264" customFormat="1" x14ac:dyDescent="0.3">
      <c r="N394" s="275"/>
    </row>
    <row r="395" spans="14:14" s="264" customFormat="1" x14ac:dyDescent="0.3">
      <c r="N395" s="275"/>
    </row>
    <row r="396" spans="14:14" s="264" customFormat="1" x14ac:dyDescent="0.3">
      <c r="N396" s="275"/>
    </row>
    <row r="397" spans="14:14" s="264" customFormat="1" x14ac:dyDescent="0.3">
      <c r="N397" s="275"/>
    </row>
    <row r="398" spans="14:14" s="264" customFormat="1" x14ac:dyDescent="0.3">
      <c r="N398" s="275"/>
    </row>
    <row r="399" spans="14:14" s="264" customFormat="1" x14ac:dyDescent="0.3">
      <c r="N399" s="275"/>
    </row>
    <row r="400" spans="14:14" s="264" customFormat="1" x14ac:dyDescent="0.3">
      <c r="N400" s="275"/>
    </row>
    <row r="401" spans="14:14" s="264" customFormat="1" x14ac:dyDescent="0.3">
      <c r="N401" s="275"/>
    </row>
    <row r="402" spans="14:14" s="264" customFormat="1" x14ac:dyDescent="0.3">
      <c r="N402" s="275"/>
    </row>
    <row r="403" spans="14:14" s="264" customFormat="1" x14ac:dyDescent="0.3">
      <c r="N403" s="275"/>
    </row>
    <row r="404" spans="14:14" s="264" customFormat="1" x14ac:dyDescent="0.3">
      <c r="N404" s="275"/>
    </row>
    <row r="405" spans="14:14" s="264" customFormat="1" x14ac:dyDescent="0.3">
      <c r="N405" s="275"/>
    </row>
    <row r="406" spans="14:14" s="264" customFormat="1" x14ac:dyDescent="0.3">
      <c r="N406" s="275"/>
    </row>
    <row r="407" spans="14:14" s="264" customFormat="1" x14ac:dyDescent="0.3">
      <c r="N407" s="275"/>
    </row>
    <row r="408" spans="14:14" s="264" customFormat="1" x14ac:dyDescent="0.3">
      <c r="N408" s="275"/>
    </row>
    <row r="409" spans="14:14" s="264" customFormat="1" x14ac:dyDescent="0.3">
      <c r="N409" s="275"/>
    </row>
    <row r="410" spans="14:14" s="264" customFormat="1" x14ac:dyDescent="0.3">
      <c r="N410" s="275"/>
    </row>
    <row r="411" spans="14:14" s="264" customFormat="1" x14ac:dyDescent="0.3">
      <c r="N411" s="275"/>
    </row>
    <row r="412" spans="14:14" s="264" customFormat="1" x14ac:dyDescent="0.3">
      <c r="N412" s="275"/>
    </row>
    <row r="413" spans="14:14" s="264" customFormat="1" x14ac:dyDescent="0.3">
      <c r="N413" s="275"/>
    </row>
    <row r="414" spans="14:14" s="264" customFormat="1" x14ac:dyDescent="0.3">
      <c r="N414" s="275"/>
    </row>
    <row r="415" spans="14:14" s="264" customFormat="1" x14ac:dyDescent="0.3">
      <c r="N415" s="275"/>
    </row>
    <row r="416" spans="14:14" s="264" customFormat="1" x14ac:dyDescent="0.3">
      <c r="N416" s="275"/>
    </row>
    <row r="417" spans="14:14" s="264" customFormat="1" x14ac:dyDescent="0.3">
      <c r="N417" s="275"/>
    </row>
    <row r="418" spans="14:14" s="264" customFormat="1" x14ac:dyDescent="0.3">
      <c r="N418" s="275"/>
    </row>
    <row r="419" spans="14:14" s="264" customFormat="1" x14ac:dyDescent="0.3">
      <c r="N419" s="275"/>
    </row>
    <row r="420" spans="14:14" s="264" customFormat="1" x14ac:dyDescent="0.3">
      <c r="N420" s="275"/>
    </row>
    <row r="421" spans="14:14" s="264" customFormat="1" x14ac:dyDescent="0.3">
      <c r="N421" s="275"/>
    </row>
    <row r="422" spans="14:14" s="264" customFormat="1" x14ac:dyDescent="0.3">
      <c r="N422" s="275"/>
    </row>
    <row r="423" spans="14:14" s="264" customFormat="1" x14ac:dyDescent="0.3">
      <c r="N423" s="275"/>
    </row>
    <row r="424" spans="14:14" s="264" customFormat="1" x14ac:dyDescent="0.3">
      <c r="N424" s="275"/>
    </row>
    <row r="425" spans="14:14" s="264" customFormat="1" x14ac:dyDescent="0.3">
      <c r="N425" s="275"/>
    </row>
    <row r="426" spans="14:14" s="264" customFormat="1" x14ac:dyDescent="0.3">
      <c r="N426" s="275"/>
    </row>
    <row r="427" spans="14:14" s="264" customFormat="1" x14ac:dyDescent="0.3">
      <c r="N427" s="275"/>
    </row>
    <row r="428" spans="14:14" s="264" customFormat="1" x14ac:dyDescent="0.3">
      <c r="N428" s="275"/>
    </row>
    <row r="429" spans="14:14" s="264" customFormat="1" x14ac:dyDescent="0.3">
      <c r="N429" s="275"/>
    </row>
    <row r="430" spans="14:14" s="264" customFormat="1" x14ac:dyDescent="0.3">
      <c r="N430" s="275"/>
    </row>
    <row r="431" spans="14:14" s="264" customFormat="1" x14ac:dyDescent="0.3">
      <c r="N431" s="275"/>
    </row>
    <row r="432" spans="14:14" s="264" customFormat="1" x14ac:dyDescent="0.3">
      <c r="N432" s="275"/>
    </row>
    <row r="433" spans="14:14" s="264" customFormat="1" x14ac:dyDescent="0.3">
      <c r="N433" s="275"/>
    </row>
    <row r="434" spans="14:14" s="264" customFormat="1" x14ac:dyDescent="0.3">
      <c r="N434" s="275"/>
    </row>
    <row r="435" spans="14:14" s="264" customFormat="1" x14ac:dyDescent="0.3">
      <c r="N435" s="275"/>
    </row>
    <row r="436" spans="14:14" s="264" customFormat="1" x14ac:dyDescent="0.3">
      <c r="N436" s="275"/>
    </row>
    <row r="437" spans="14:14" s="264" customFormat="1" x14ac:dyDescent="0.3">
      <c r="N437" s="275"/>
    </row>
    <row r="438" spans="14:14" s="264" customFormat="1" x14ac:dyDescent="0.3">
      <c r="N438" s="275"/>
    </row>
    <row r="439" spans="14:14" s="264" customFormat="1" x14ac:dyDescent="0.3">
      <c r="N439" s="275"/>
    </row>
    <row r="440" spans="14:14" s="264" customFormat="1" x14ac:dyDescent="0.3">
      <c r="N440" s="275"/>
    </row>
    <row r="441" spans="14:14" s="264" customFormat="1" x14ac:dyDescent="0.3">
      <c r="N441" s="275"/>
    </row>
    <row r="442" spans="14:14" s="264" customFormat="1" x14ac:dyDescent="0.3">
      <c r="N442" s="275"/>
    </row>
    <row r="443" spans="14:14" s="264" customFormat="1" x14ac:dyDescent="0.3">
      <c r="N443" s="275"/>
    </row>
    <row r="444" spans="14:14" s="264" customFormat="1" x14ac:dyDescent="0.3">
      <c r="N444" s="275"/>
    </row>
    <row r="445" spans="14:14" s="264" customFormat="1" x14ac:dyDescent="0.3">
      <c r="N445" s="275"/>
    </row>
    <row r="446" spans="14:14" s="264" customFormat="1" x14ac:dyDescent="0.3">
      <c r="N446" s="275"/>
    </row>
    <row r="447" spans="14:14" s="264" customFormat="1" x14ac:dyDescent="0.3">
      <c r="N447" s="275"/>
    </row>
    <row r="448" spans="14:14" s="264" customFormat="1" x14ac:dyDescent="0.3">
      <c r="N448" s="275"/>
    </row>
    <row r="449" spans="14:14" s="264" customFormat="1" x14ac:dyDescent="0.3">
      <c r="N449" s="275"/>
    </row>
    <row r="450" spans="14:14" s="264" customFormat="1" x14ac:dyDescent="0.3">
      <c r="N450" s="275"/>
    </row>
    <row r="451" spans="14:14" s="264" customFormat="1" x14ac:dyDescent="0.3">
      <c r="N451" s="275"/>
    </row>
    <row r="452" spans="14:14" s="264" customFormat="1" x14ac:dyDescent="0.3">
      <c r="N452" s="275"/>
    </row>
    <row r="453" spans="14:14" s="264" customFormat="1" x14ac:dyDescent="0.3">
      <c r="N453" s="275"/>
    </row>
    <row r="454" spans="14:14" s="264" customFormat="1" x14ac:dyDescent="0.3">
      <c r="N454" s="275"/>
    </row>
    <row r="455" spans="14:14" s="264" customFormat="1" x14ac:dyDescent="0.3">
      <c r="N455" s="275"/>
    </row>
    <row r="456" spans="14:14" s="264" customFormat="1" x14ac:dyDescent="0.3">
      <c r="N456" s="275"/>
    </row>
    <row r="457" spans="14:14" s="264" customFormat="1" x14ac:dyDescent="0.3">
      <c r="N457" s="275"/>
    </row>
    <row r="458" spans="14:14" s="264" customFormat="1" x14ac:dyDescent="0.3">
      <c r="N458" s="275"/>
    </row>
    <row r="459" spans="14:14" s="264" customFormat="1" x14ac:dyDescent="0.3">
      <c r="N459" s="275"/>
    </row>
    <row r="460" spans="14:14" s="264" customFormat="1" x14ac:dyDescent="0.3">
      <c r="N460" s="275"/>
    </row>
    <row r="461" spans="14:14" s="264" customFormat="1" x14ac:dyDescent="0.3">
      <c r="N461" s="275"/>
    </row>
    <row r="462" spans="14:14" s="264" customFormat="1" x14ac:dyDescent="0.3">
      <c r="N462" s="275"/>
    </row>
    <row r="463" spans="14:14" s="264" customFormat="1" x14ac:dyDescent="0.3">
      <c r="N463" s="275"/>
    </row>
    <row r="464" spans="14:14" s="264" customFormat="1" x14ac:dyDescent="0.3">
      <c r="N464" s="275"/>
    </row>
    <row r="465" spans="14:14" s="264" customFormat="1" x14ac:dyDescent="0.3">
      <c r="N465" s="275"/>
    </row>
    <row r="466" spans="14:14" s="264" customFormat="1" x14ac:dyDescent="0.3">
      <c r="N466" s="275"/>
    </row>
    <row r="467" spans="14:14" s="264" customFormat="1" x14ac:dyDescent="0.3">
      <c r="N467" s="275"/>
    </row>
    <row r="468" spans="14:14" s="264" customFormat="1" x14ac:dyDescent="0.3">
      <c r="N468" s="275"/>
    </row>
    <row r="469" spans="14:14" s="264" customFormat="1" x14ac:dyDescent="0.3">
      <c r="N469" s="275"/>
    </row>
    <row r="470" spans="14:14" s="264" customFormat="1" x14ac:dyDescent="0.3">
      <c r="N470" s="275"/>
    </row>
    <row r="471" spans="14:14" s="264" customFormat="1" x14ac:dyDescent="0.3">
      <c r="N471" s="275"/>
    </row>
    <row r="472" spans="14:14" s="264" customFormat="1" x14ac:dyDescent="0.3">
      <c r="N472" s="275"/>
    </row>
    <row r="473" spans="14:14" s="264" customFormat="1" x14ac:dyDescent="0.3">
      <c r="N473" s="275"/>
    </row>
    <row r="474" spans="14:14" s="264" customFormat="1" x14ac:dyDescent="0.3">
      <c r="N474" s="275"/>
    </row>
    <row r="475" spans="14:14" s="264" customFormat="1" x14ac:dyDescent="0.3">
      <c r="N475" s="275"/>
    </row>
    <row r="476" spans="14:14" s="264" customFormat="1" x14ac:dyDescent="0.3">
      <c r="N476" s="275"/>
    </row>
    <row r="477" spans="14:14" s="264" customFormat="1" x14ac:dyDescent="0.3">
      <c r="N477" s="275"/>
    </row>
    <row r="478" spans="14:14" s="264" customFormat="1" x14ac:dyDescent="0.3">
      <c r="N478" s="275"/>
    </row>
    <row r="479" spans="14:14" s="264" customFormat="1" x14ac:dyDescent="0.3">
      <c r="N479" s="275"/>
    </row>
    <row r="480" spans="14:14" s="264" customFormat="1" x14ac:dyDescent="0.3">
      <c r="N480" s="275"/>
    </row>
    <row r="481" spans="14:14" s="264" customFormat="1" x14ac:dyDescent="0.3">
      <c r="N481" s="275"/>
    </row>
    <row r="482" spans="14:14" s="264" customFormat="1" x14ac:dyDescent="0.3">
      <c r="N482" s="275"/>
    </row>
    <row r="483" spans="14:14" s="264" customFormat="1" x14ac:dyDescent="0.3">
      <c r="N483" s="275"/>
    </row>
    <row r="484" spans="14:14" s="264" customFormat="1" x14ac:dyDescent="0.3">
      <c r="N484" s="275"/>
    </row>
    <row r="485" spans="14:14" s="264" customFormat="1" x14ac:dyDescent="0.3">
      <c r="N485" s="275"/>
    </row>
    <row r="486" spans="14:14" s="264" customFormat="1" x14ac:dyDescent="0.3">
      <c r="N486" s="275"/>
    </row>
    <row r="487" spans="14:14" s="264" customFormat="1" x14ac:dyDescent="0.3">
      <c r="N487" s="275"/>
    </row>
    <row r="488" spans="14:14" s="264" customFormat="1" x14ac:dyDescent="0.3">
      <c r="N488" s="275"/>
    </row>
    <row r="489" spans="14:14" s="264" customFormat="1" x14ac:dyDescent="0.3">
      <c r="N489" s="275"/>
    </row>
    <row r="490" spans="14:14" s="264" customFormat="1" x14ac:dyDescent="0.3">
      <c r="N490" s="275"/>
    </row>
    <row r="491" spans="14:14" s="264" customFormat="1" x14ac:dyDescent="0.3">
      <c r="N491" s="275"/>
    </row>
    <row r="492" spans="14:14" s="264" customFormat="1" x14ac:dyDescent="0.3">
      <c r="N492" s="275"/>
    </row>
    <row r="493" spans="14:14" s="264" customFormat="1" x14ac:dyDescent="0.3">
      <c r="N493" s="275"/>
    </row>
    <row r="494" spans="14:14" s="264" customFormat="1" x14ac:dyDescent="0.3">
      <c r="N494" s="275"/>
    </row>
    <row r="495" spans="14:14" s="264" customFormat="1" x14ac:dyDescent="0.3">
      <c r="N495" s="275"/>
    </row>
    <row r="496" spans="14:14" s="264" customFormat="1" x14ac:dyDescent="0.3">
      <c r="N496" s="275"/>
    </row>
    <row r="497" spans="14:14" s="264" customFormat="1" x14ac:dyDescent="0.3">
      <c r="N497" s="275"/>
    </row>
    <row r="498" spans="14:14" s="264" customFormat="1" x14ac:dyDescent="0.3">
      <c r="N498" s="275"/>
    </row>
    <row r="499" spans="14:14" s="264" customFormat="1" x14ac:dyDescent="0.3">
      <c r="N499" s="275"/>
    </row>
    <row r="500" spans="14:14" s="264" customFormat="1" x14ac:dyDescent="0.3">
      <c r="N500" s="275"/>
    </row>
    <row r="501" spans="14:14" s="264" customFormat="1" x14ac:dyDescent="0.3">
      <c r="N501" s="275"/>
    </row>
    <row r="502" spans="14:14" s="264" customFormat="1" x14ac:dyDescent="0.3">
      <c r="N502" s="275"/>
    </row>
    <row r="503" spans="14:14" s="264" customFormat="1" x14ac:dyDescent="0.3">
      <c r="N503" s="275"/>
    </row>
    <row r="504" spans="14:14" s="264" customFormat="1" x14ac:dyDescent="0.3">
      <c r="N504" s="275"/>
    </row>
    <row r="505" spans="14:14" s="264" customFormat="1" x14ac:dyDescent="0.3">
      <c r="N505" s="275"/>
    </row>
    <row r="506" spans="14:14" s="264" customFormat="1" x14ac:dyDescent="0.3">
      <c r="N506" s="275"/>
    </row>
    <row r="507" spans="14:14" s="264" customFormat="1" x14ac:dyDescent="0.3">
      <c r="N507" s="275"/>
    </row>
    <row r="508" spans="14:14" s="264" customFormat="1" x14ac:dyDescent="0.3">
      <c r="N508" s="275"/>
    </row>
    <row r="509" spans="14:14" s="264" customFormat="1" x14ac:dyDescent="0.3">
      <c r="N509" s="275"/>
    </row>
    <row r="510" spans="14:14" s="264" customFormat="1" x14ac:dyDescent="0.3">
      <c r="N510" s="275"/>
    </row>
    <row r="511" spans="14:14" s="264" customFormat="1" x14ac:dyDescent="0.3">
      <c r="N511" s="275"/>
    </row>
    <row r="512" spans="14:14" s="264" customFormat="1" x14ac:dyDescent="0.3">
      <c r="N512" s="275"/>
    </row>
    <row r="513" spans="14:14" s="264" customFormat="1" x14ac:dyDescent="0.3">
      <c r="N513" s="275"/>
    </row>
    <row r="514" spans="14:14" s="264" customFormat="1" x14ac:dyDescent="0.3">
      <c r="N514" s="275"/>
    </row>
    <row r="515" spans="14:14" s="264" customFormat="1" x14ac:dyDescent="0.3">
      <c r="N515" s="275"/>
    </row>
    <row r="516" spans="14:14" s="264" customFormat="1" x14ac:dyDescent="0.3">
      <c r="N516" s="275"/>
    </row>
    <row r="517" spans="14:14" s="264" customFormat="1" x14ac:dyDescent="0.3">
      <c r="N517" s="275"/>
    </row>
    <row r="518" spans="14:14" s="264" customFormat="1" x14ac:dyDescent="0.3">
      <c r="N518" s="275"/>
    </row>
    <row r="519" spans="14:14" s="264" customFormat="1" x14ac:dyDescent="0.3">
      <c r="N519" s="275"/>
    </row>
    <row r="520" spans="14:14" s="264" customFormat="1" x14ac:dyDescent="0.3">
      <c r="N520" s="275"/>
    </row>
    <row r="521" spans="14:14" s="264" customFormat="1" x14ac:dyDescent="0.3">
      <c r="N521" s="275"/>
    </row>
    <row r="522" spans="14:14" s="264" customFormat="1" x14ac:dyDescent="0.3">
      <c r="N522" s="275"/>
    </row>
    <row r="523" spans="14:14" s="264" customFormat="1" x14ac:dyDescent="0.3">
      <c r="N523" s="275"/>
    </row>
    <row r="524" spans="14:14" s="264" customFormat="1" x14ac:dyDescent="0.3">
      <c r="N524" s="275"/>
    </row>
    <row r="525" spans="14:14" s="264" customFormat="1" x14ac:dyDescent="0.3">
      <c r="N525" s="275"/>
    </row>
    <row r="526" spans="14:14" s="264" customFormat="1" x14ac:dyDescent="0.3">
      <c r="N526" s="275"/>
    </row>
    <row r="527" spans="14:14" s="264" customFormat="1" x14ac:dyDescent="0.3">
      <c r="N527" s="275"/>
    </row>
    <row r="528" spans="14:14" s="264" customFormat="1" x14ac:dyDescent="0.3">
      <c r="N528" s="275"/>
    </row>
    <row r="529" spans="14:14" s="264" customFormat="1" x14ac:dyDescent="0.3">
      <c r="N529" s="275"/>
    </row>
    <row r="530" spans="14:14" s="264" customFormat="1" x14ac:dyDescent="0.3">
      <c r="N530" s="275"/>
    </row>
    <row r="531" spans="14:14" s="264" customFormat="1" x14ac:dyDescent="0.3">
      <c r="N531" s="275"/>
    </row>
    <row r="532" spans="14:14" s="264" customFormat="1" x14ac:dyDescent="0.3">
      <c r="N532" s="275"/>
    </row>
    <row r="533" spans="14:14" s="264" customFormat="1" x14ac:dyDescent="0.3">
      <c r="N533" s="275"/>
    </row>
    <row r="534" spans="14:14" s="264" customFormat="1" x14ac:dyDescent="0.3">
      <c r="N534" s="275"/>
    </row>
    <row r="535" spans="14:14" s="264" customFormat="1" x14ac:dyDescent="0.3">
      <c r="N535" s="275"/>
    </row>
    <row r="536" spans="14:14" s="264" customFormat="1" x14ac:dyDescent="0.3">
      <c r="N536" s="275"/>
    </row>
    <row r="537" spans="14:14" s="264" customFormat="1" x14ac:dyDescent="0.3">
      <c r="N537" s="275"/>
    </row>
    <row r="538" spans="14:14" s="264" customFormat="1" x14ac:dyDescent="0.3">
      <c r="N538" s="275"/>
    </row>
    <row r="539" spans="14:14" s="264" customFormat="1" x14ac:dyDescent="0.3">
      <c r="N539" s="275"/>
    </row>
    <row r="540" spans="14:14" s="264" customFormat="1" x14ac:dyDescent="0.3">
      <c r="N540" s="275"/>
    </row>
    <row r="541" spans="14:14" s="264" customFormat="1" x14ac:dyDescent="0.3">
      <c r="N541" s="275"/>
    </row>
    <row r="542" spans="14:14" s="264" customFormat="1" x14ac:dyDescent="0.3">
      <c r="N542" s="275"/>
    </row>
    <row r="543" spans="14:14" s="264" customFormat="1" x14ac:dyDescent="0.3">
      <c r="N543" s="275"/>
    </row>
    <row r="544" spans="14:14" s="264" customFormat="1" x14ac:dyDescent="0.3">
      <c r="N544" s="275"/>
    </row>
    <row r="545" spans="14:14" s="264" customFormat="1" x14ac:dyDescent="0.3">
      <c r="N545" s="275"/>
    </row>
    <row r="546" spans="14:14" s="264" customFormat="1" x14ac:dyDescent="0.3">
      <c r="N546" s="275"/>
    </row>
    <row r="547" spans="14:14" s="264" customFormat="1" x14ac:dyDescent="0.3">
      <c r="N547" s="275"/>
    </row>
    <row r="548" spans="14:14" s="264" customFormat="1" x14ac:dyDescent="0.3">
      <c r="N548" s="275"/>
    </row>
    <row r="549" spans="14:14" s="264" customFormat="1" x14ac:dyDescent="0.3">
      <c r="N549" s="275"/>
    </row>
    <row r="550" spans="14:14" s="264" customFormat="1" x14ac:dyDescent="0.3">
      <c r="N550" s="275"/>
    </row>
    <row r="551" spans="14:14" s="264" customFormat="1" x14ac:dyDescent="0.3">
      <c r="N551" s="275"/>
    </row>
    <row r="552" spans="14:14" s="264" customFormat="1" x14ac:dyDescent="0.3">
      <c r="N552" s="275"/>
    </row>
    <row r="553" spans="14:14" s="264" customFormat="1" x14ac:dyDescent="0.3">
      <c r="N553" s="275"/>
    </row>
    <row r="554" spans="14:14" s="264" customFormat="1" x14ac:dyDescent="0.3">
      <c r="N554" s="275"/>
    </row>
    <row r="555" spans="14:14" s="264" customFormat="1" x14ac:dyDescent="0.3">
      <c r="N555" s="275"/>
    </row>
    <row r="556" spans="14:14" s="264" customFormat="1" x14ac:dyDescent="0.3">
      <c r="N556" s="275"/>
    </row>
    <row r="557" spans="14:14" s="264" customFormat="1" x14ac:dyDescent="0.3">
      <c r="N557" s="275"/>
    </row>
    <row r="558" spans="14:14" s="264" customFormat="1" x14ac:dyDescent="0.3">
      <c r="N558" s="275"/>
    </row>
    <row r="559" spans="14:14" s="264" customFormat="1" x14ac:dyDescent="0.3">
      <c r="N559" s="275"/>
    </row>
    <row r="560" spans="14:14" s="264" customFormat="1" x14ac:dyDescent="0.3">
      <c r="N560" s="275"/>
    </row>
    <row r="561" spans="14:14" s="264" customFormat="1" x14ac:dyDescent="0.3">
      <c r="N561" s="275"/>
    </row>
    <row r="562" spans="14:14" s="264" customFormat="1" x14ac:dyDescent="0.3">
      <c r="N562" s="275"/>
    </row>
    <row r="563" spans="14:14" s="264" customFormat="1" x14ac:dyDescent="0.3">
      <c r="N563" s="275"/>
    </row>
    <row r="564" spans="14:14" s="264" customFormat="1" x14ac:dyDescent="0.3">
      <c r="N564" s="275"/>
    </row>
    <row r="565" spans="14:14" s="264" customFormat="1" x14ac:dyDescent="0.3">
      <c r="N565" s="275"/>
    </row>
    <row r="566" spans="14:14" s="264" customFormat="1" x14ac:dyDescent="0.3">
      <c r="N566" s="275"/>
    </row>
    <row r="567" spans="14:14" s="264" customFormat="1" x14ac:dyDescent="0.3">
      <c r="N567" s="275"/>
    </row>
    <row r="568" spans="14:14" s="264" customFormat="1" x14ac:dyDescent="0.3">
      <c r="N568" s="275"/>
    </row>
    <row r="569" spans="14:14" s="264" customFormat="1" x14ac:dyDescent="0.3">
      <c r="N569" s="275"/>
    </row>
    <row r="570" spans="14:14" s="264" customFormat="1" x14ac:dyDescent="0.3">
      <c r="N570" s="275"/>
    </row>
    <row r="571" spans="14:14" s="264" customFormat="1" x14ac:dyDescent="0.3">
      <c r="N571" s="275"/>
    </row>
    <row r="572" spans="14:14" s="264" customFormat="1" x14ac:dyDescent="0.3">
      <c r="N572" s="275"/>
    </row>
    <row r="573" spans="14:14" s="264" customFormat="1" x14ac:dyDescent="0.3">
      <c r="N573" s="275"/>
    </row>
    <row r="574" spans="14:14" s="264" customFormat="1" x14ac:dyDescent="0.3">
      <c r="N574" s="275"/>
    </row>
    <row r="575" spans="14:14" s="264" customFormat="1" x14ac:dyDescent="0.3">
      <c r="N575" s="275"/>
    </row>
    <row r="576" spans="14:14" s="264" customFormat="1" x14ac:dyDescent="0.3">
      <c r="N576" s="275"/>
    </row>
    <row r="577" spans="14:14" s="264" customFormat="1" x14ac:dyDescent="0.3">
      <c r="N577" s="275"/>
    </row>
    <row r="578" spans="14:14" s="264" customFormat="1" x14ac:dyDescent="0.3">
      <c r="N578" s="275"/>
    </row>
    <row r="579" spans="14:14" s="264" customFormat="1" x14ac:dyDescent="0.3">
      <c r="N579" s="275"/>
    </row>
    <row r="580" spans="14:14" s="264" customFormat="1" x14ac:dyDescent="0.3">
      <c r="N580" s="275"/>
    </row>
    <row r="581" spans="14:14" s="264" customFormat="1" x14ac:dyDescent="0.3">
      <c r="N581" s="275"/>
    </row>
    <row r="582" spans="14:14" s="264" customFormat="1" x14ac:dyDescent="0.3">
      <c r="N582" s="275"/>
    </row>
    <row r="583" spans="14:14" s="264" customFormat="1" x14ac:dyDescent="0.3">
      <c r="N583" s="275"/>
    </row>
    <row r="584" spans="14:14" s="264" customFormat="1" x14ac:dyDescent="0.3">
      <c r="N584" s="275"/>
    </row>
    <row r="585" spans="14:14" s="264" customFormat="1" x14ac:dyDescent="0.3">
      <c r="N585" s="275"/>
    </row>
    <row r="586" spans="14:14" s="264" customFormat="1" x14ac:dyDescent="0.3">
      <c r="N586" s="275"/>
    </row>
    <row r="587" spans="14:14" s="264" customFormat="1" x14ac:dyDescent="0.3">
      <c r="N587" s="275"/>
    </row>
    <row r="588" spans="14:14" s="264" customFormat="1" x14ac:dyDescent="0.3">
      <c r="N588" s="275"/>
    </row>
    <row r="589" spans="14:14" s="264" customFormat="1" x14ac:dyDescent="0.3">
      <c r="N589" s="275"/>
    </row>
    <row r="590" spans="14:14" s="264" customFormat="1" x14ac:dyDescent="0.3">
      <c r="N590" s="275"/>
    </row>
    <row r="591" spans="14:14" s="264" customFormat="1" x14ac:dyDescent="0.3">
      <c r="N591" s="275"/>
    </row>
    <row r="592" spans="14:14" s="264" customFormat="1" x14ac:dyDescent="0.3">
      <c r="N592" s="275"/>
    </row>
    <row r="593" spans="14:14" s="264" customFormat="1" x14ac:dyDescent="0.3">
      <c r="N593" s="275"/>
    </row>
    <row r="594" spans="14:14" s="264" customFormat="1" x14ac:dyDescent="0.3">
      <c r="N594" s="275"/>
    </row>
    <row r="595" spans="14:14" s="264" customFormat="1" x14ac:dyDescent="0.3">
      <c r="N595" s="275"/>
    </row>
    <row r="596" spans="14:14" s="264" customFormat="1" x14ac:dyDescent="0.3">
      <c r="N596" s="275"/>
    </row>
    <row r="597" spans="14:14" s="264" customFormat="1" x14ac:dyDescent="0.3">
      <c r="N597" s="275"/>
    </row>
    <row r="598" spans="14:14" s="264" customFormat="1" x14ac:dyDescent="0.3">
      <c r="N598" s="275"/>
    </row>
    <row r="599" spans="14:14" s="264" customFormat="1" x14ac:dyDescent="0.3">
      <c r="N599" s="275"/>
    </row>
    <row r="600" spans="14:14" s="264" customFormat="1" x14ac:dyDescent="0.3">
      <c r="N600" s="275"/>
    </row>
    <row r="601" spans="14:14" s="264" customFormat="1" x14ac:dyDescent="0.3">
      <c r="N601" s="275"/>
    </row>
    <row r="602" spans="14:14" s="264" customFormat="1" x14ac:dyDescent="0.3">
      <c r="N602" s="275"/>
    </row>
    <row r="603" spans="14:14" s="264" customFormat="1" x14ac:dyDescent="0.3">
      <c r="N603" s="275"/>
    </row>
    <row r="604" spans="14:14" s="264" customFormat="1" x14ac:dyDescent="0.3">
      <c r="N604" s="275"/>
    </row>
    <row r="605" spans="14:14" s="264" customFormat="1" x14ac:dyDescent="0.3">
      <c r="N605" s="275"/>
    </row>
    <row r="606" spans="14:14" s="264" customFormat="1" x14ac:dyDescent="0.3">
      <c r="N606" s="275"/>
    </row>
    <row r="607" spans="14:14" s="264" customFormat="1" x14ac:dyDescent="0.3">
      <c r="N607" s="275"/>
    </row>
    <row r="608" spans="14:14" s="264" customFormat="1" x14ac:dyDescent="0.3">
      <c r="N608" s="275"/>
    </row>
    <row r="609" spans="14:14" s="264" customFormat="1" x14ac:dyDescent="0.3">
      <c r="N609" s="275"/>
    </row>
    <row r="610" spans="14:14" s="264" customFormat="1" x14ac:dyDescent="0.3">
      <c r="N610" s="275"/>
    </row>
    <row r="611" spans="14:14" s="264" customFormat="1" x14ac:dyDescent="0.3">
      <c r="N611" s="275"/>
    </row>
    <row r="612" spans="14:14" s="264" customFormat="1" x14ac:dyDescent="0.3">
      <c r="N612" s="275"/>
    </row>
    <row r="613" spans="14:14" s="264" customFormat="1" x14ac:dyDescent="0.3">
      <c r="N613" s="275"/>
    </row>
    <row r="614" spans="14:14" s="264" customFormat="1" x14ac:dyDescent="0.3">
      <c r="N614" s="275"/>
    </row>
    <row r="615" spans="14:14" s="264" customFormat="1" x14ac:dyDescent="0.3">
      <c r="N615" s="275"/>
    </row>
    <row r="616" spans="14:14" s="264" customFormat="1" x14ac:dyDescent="0.3">
      <c r="N616" s="275"/>
    </row>
    <row r="617" spans="14:14" s="264" customFormat="1" x14ac:dyDescent="0.3">
      <c r="N617" s="275"/>
    </row>
    <row r="618" spans="14:14" s="264" customFormat="1" x14ac:dyDescent="0.3">
      <c r="N618" s="275"/>
    </row>
    <row r="619" spans="14:14" s="264" customFormat="1" x14ac:dyDescent="0.3">
      <c r="N619" s="275"/>
    </row>
    <row r="620" spans="14:14" s="264" customFormat="1" x14ac:dyDescent="0.3">
      <c r="N620" s="275"/>
    </row>
    <row r="621" spans="14:14" s="264" customFormat="1" x14ac:dyDescent="0.3">
      <c r="N621" s="275"/>
    </row>
    <row r="622" spans="14:14" s="264" customFormat="1" x14ac:dyDescent="0.3">
      <c r="N622" s="275"/>
    </row>
    <row r="623" spans="14:14" s="264" customFormat="1" x14ac:dyDescent="0.3">
      <c r="N623" s="275"/>
    </row>
    <row r="624" spans="14:14" s="264" customFormat="1" x14ac:dyDescent="0.3">
      <c r="N624" s="275"/>
    </row>
    <row r="625" spans="14:14" s="264" customFormat="1" x14ac:dyDescent="0.3">
      <c r="N625" s="275"/>
    </row>
    <row r="626" spans="14:14" s="264" customFormat="1" x14ac:dyDescent="0.3">
      <c r="N626" s="275"/>
    </row>
    <row r="627" spans="14:14" s="264" customFormat="1" x14ac:dyDescent="0.3">
      <c r="N627" s="275"/>
    </row>
    <row r="628" spans="14:14" s="264" customFormat="1" x14ac:dyDescent="0.3">
      <c r="N628" s="275"/>
    </row>
    <row r="629" spans="14:14" s="264" customFormat="1" x14ac:dyDescent="0.3">
      <c r="N629" s="275"/>
    </row>
    <row r="630" spans="14:14" s="264" customFormat="1" x14ac:dyDescent="0.3">
      <c r="N630" s="275"/>
    </row>
    <row r="631" spans="14:14" s="264" customFormat="1" x14ac:dyDescent="0.3">
      <c r="N631" s="275"/>
    </row>
    <row r="632" spans="14:14" s="264" customFormat="1" x14ac:dyDescent="0.3">
      <c r="N632" s="275"/>
    </row>
    <row r="633" spans="14:14" s="264" customFormat="1" x14ac:dyDescent="0.3">
      <c r="N633" s="275"/>
    </row>
    <row r="634" spans="14:14" s="264" customFormat="1" x14ac:dyDescent="0.3">
      <c r="N634" s="275"/>
    </row>
    <row r="635" spans="14:14" s="264" customFormat="1" x14ac:dyDescent="0.3">
      <c r="N635" s="275"/>
    </row>
    <row r="636" spans="14:14" s="264" customFormat="1" x14ac:dyDescent="0.3">
      <c r="N636" s="275"/>
    </row>
    <row r="637" spans="14:14" s="264" customFormat="1" x14ac:dyDescent="0.3">
      <c r="N637" s="275"/>
    </row>
    <row r="638" spans="14:14" s="264" customFormat="1" x14ac:dyDescent="0.3">
      <c r="N638" s="275"/>
    </row>
    <row r="639" spans="14:14" s="264" customFormat="1" x14ac:dyDescent="0.3">
      <c r="N639" s="275"/>
    </row>
    <row r="640" spans="14:14" s="264" customFormat="1" x14ac:dyDescent="0.3">
      <c r="N640" s="275"/>
    </row>
    <row r="641" spans="14:14" s="264" customFormat="1" x14ac:dyDescent="0.3">
      <c r="N641" s="275"/>
    </row>
    <row r="642" spans="14:14" s="264" customFormat="1" x14ac:dyDescent="0.3">
      <c r="N642" s="275"/>
    </row>
    <row r="643" spans="14:14" s="264" customFormat="1" x14ac:dyDescent="0.3">
      <c r="N643" s="275"/>
    </row>
    <row r="644" spans="14:14" s="264" customFormat="1" x14ac:dyDescent="0.3">
      <c r="N644" s="275"/>
    </row>
    <row r="645" spans="14:14" s="264" customFormat="1" x14ac:dyDescent="0.3">
      <c r="N645" s="275"/>
    </row>
    <row r="646" spans="14:14" s="264" customFormat="1" x14ac:dyDescent="0.3">
      <c r="N646" s="275"/>
    </row>
    <row r="647" spans="14:14" s="264" customFormat="1" x14ac:dyDescent="0.3">
      <c r="N647" s="275"/>
    </row>
    <row r="648" spans="14:14" s="264" customFormat="1" x14ac:dyDescent="0.3">
      <c r="N648" s="275"/>
    </row>
    <row r="649" spans="14:14" s="264" customFormat="1" x14ac:dyDescent="0.3">
      <c r="N649" s="275"/>
    </row>
    <row r="650" spans="14:14" s="264" customFormat="1" x14ac:dyDescent="0.3">
      <c r="N650" s="275"/>
    </row>
    <row r="651" spans="14:14" s="264" customFormat="1" x14ac:dyDescent="0.3">
      <c r="N651" s="275"/>
    </row>
    <row r="652" spans="14:14" s="264" customFormat="1" x14ac:dyDescent="0.3">
      <c r="N652" s="275"/>
    </row>
    <row r="653" spans="14:14" s="264" customFormat="1" x14ac:dyDescent="0.3">
      <c r="N653" s="275"/>
    </row>
    <row r="654" spans="14:14" s="264" customFormat="1" x14ac:dyDescent="0.3">
      <c r="N654" s="275"/>
    </row>
    <row r="655" spans="14:14" s="264" customFormat="1" x14ac:dyDescent="0.3">
      <c r="N655" s="275"/>
    </row>
    <row r="656" spans="14:14" s="264" customFormat="1" x14ac:dyDescent="0.3">
      <c r="N656" s="275"/>
    </row>
    <row r="657" spans="14:14" s="264" customFormat="1" x14ac:dyDescent="0.3">
      <c r="N657" s="275"/>
    </row>
    <row r="658" spans="14:14" s="264" customFormat="1" x14ac:dyDescent="0.3">
      <c r="N658" s="275"/>
    </row>
    <row r="659" spans="14:14" s="264" customFormat="1" x14ac:dyDescent="0.3">
      <c r="N659" s="275"/>
    </row>
    <row r="660" spans="14:14" s="264" customFormat="1" x14ac:dyDescent="0.3">
      <c r="N660" s="275"/>
    </row>
    <row r="661" spans="14:14" s="264" customFormat="1" x14ac:dyDescent="0.3">
      <c r="N661" s="275"/>
    </row>
    <row r="662" spans="14:14" s="264" customFormat="1" x14ac:dyDescent="0.3">
      <c r="N662" s="275"/>
    </row>
    <row r="663" spans="14:14" s="264" customFormat="1" x14ac:dyDescent="0.3">
      <c r="N663" s="275"/>
    </row>
    <row r="664" spans="14:14" s="264" customFormat="1" x14ac:dyDescent="0.3">
      <c r="N664" s="275"/>
    </row>
    <row r="665" spans="14:14" s="264" customFormat="1" x14ac:dyDescent="0.3">
      <c r="N665" s="275"/>
    </row>
    <row r="666" spans="14:14" s="264" customFormat="1" x14ac:dyDescent="0.3">
      <c r="N666" s="275"/>
    </row>
    <row r="667" spans="14:14" s="264" customFormat="1" x14ac:dyDescent="0.3">
      <c r="N667" s="275"/>
    </row>
    <row r="668" spans="14:14" s="264" customFormat="1" x14ac:dyDescent="0.3">
      <c r="N668" s="275"/>
    </row>
    <row r="669" spans="14:14" s="264" customFormat="1" x14ac:dyDescent="0.3">
      <c r="N669" s="275"/>
    </row>
    <row r="670" spans="14:14" s="264" customFormat="1" x14ac:dyDescent="0.3">
      <c r="N670" s="275"/>
    </row>
    <row r="671" spans="14:14" s="264" customFormat="1" x14ac:dyDescent="0.3">
      <c r="N671" s="275"/>
    </row>
    <row r="672" spans="14:14" s="264" customFormat="1" x14ac:dyDescent="0.3">
      <c r="N672" s="275"/>
    </row>
    <row r="673" spans="14:14" s="264" customFormat="1" x14ac:dyDescent="0.3">
      <c r="N673" s="275"/>
    </row>
    <row r="674" spans="14:14" s="264" customFormat="1" x14ac:dyDescent="0.3">
      <c r="N674" s="275"/>
    </row>
    <row r="675" spans="14:14" s="264" customFormat="1" x14ac:dyDescent="0.3">
      <c r="N675" s="275"/>
    </row>
    <row r="676" spans="14:14" s="264" customFormat="1" x14ac:dyDescent="0.3">
      <c r="N676" s="275"/>
    </row>
    <row r="677" spans="14:14" s="264" customFormat="1" x14ac:dyDescent="0.3">
      <c r="N677" s="275"/>
    </row>
    <row r="678" spans="14:14" s="264" customFormat="1" x14ac:dyDescent="0.3">
      <c r="N678" s="275"/>
    </row>
    <row r="679" spans="14:14" s="264" customFormat="1" x14ac:dyDescent="0.3">
      <c r="N679" s="275"/>
    </row>
    <row r="680" spans="14:14" s="264" customFormat="1" x14ac:dyDescent="0.3">
      <c r="N680" s="275"/>
    </row>
    <row r="681" spans="14:14" s="264" customFormat="1" x14ac:dyDescent="0.3">
      <c r="N681" s="275"/>
    </row>
    <row r="682" spans="14:14" s="264" customFormat="1" x14ac:dyDescent="0.3">
      <c r="N682" s="275"/>
    </row>
    <row r="683" spans="14:14" s="264" customFormat="1" x14ac:dyDescent="0.3">
      <c r="N683" s="275"/>
    </row>
    <row r="684" spans="14:14" s="264" customFormat="1" x14ac:dyDescent="0.3">
      <c r="N684" s="275"/>
    </row>
    <row r="685" spans="14:14" s="264" customFormat="1" x14ac:dyDescent="0.3">
      <c r="N685" s="275"/>
    </row>
    <row r="686" spans="14:14" s="264" customFormat="1" x14ac:dyDescent="0.3">
      <c r="N686" s="275"/>
    </row>
    <row r="687" spans="14:14" s="264" customFormat="1" x14ac:dyDescent="0.3">
      <c r="N687" s="275"/>
    </row>
    <row r="688" spans="14:14" s="264" customFormat="1" x14ac:dyDescent="0.3">
      <c r="N688" s="275"/>
    </row>
    <row r="689" spans="14:14" s="264" customFormat="1" x14ac:dyDescent="0.3">
      <c r="N689" s="275"/>
    </row>
    <row r="690" spans="14:14" s="264" customFormat="1" x14ac:dyDescent="0.3">
      <c r="N690" s="275"/>
    </row>
    <row r="691" spans="14:14" s="264" customFormat="1" x14ac:dyDescent="0.3">
      <c r="N691" s="275"/>
    </row>
    <row r="692" spans="14:14" s="264" customFormat="1" x14ac:dyDescent="0.3">
      <c r="N692" s="275"/>
    </row>
    <row r="693" spans="14:14" s="264" customFormat="1" x14ac:dyDescent="0.3">
      <c r="N693" s="275"/>
    </row>
    <row r="694" spans="14:14" s="264" customFormat="1" x14ac:dyDescent="0.3">
      <c r="N694" s="275"/>
    </row>
    <row r="695" spans="14:14" s="264" customFormat="1" x14ac:dyDescent="0.3">
      <c r="N695" s="275"/>
    </row>
    <row r="696" spans="14:14" s="264" customFormat="1" x14ac:dyDescent="0.3">
      <c r="N696" s="275"/>
    </row>
    <row r="697" spans="14:14" s="264" customFormat="1" x14ac:dyDescent="0.3">
      <c r="N697" s="275"/>
    </row>
    <row r="698" spans="14:14" s="264" customFormat="1" x14ac:dyDescent="0.3">
      <c r="N698" s="275"/>
    </row>
    <row r="699" spans="14:14" s="264" customFormat="1" x14ac:dyDescent="0.3">
      <c r="N699" s="275"/>
    </row>
    <row r="700" spans="14:14" s="264" customFormat="1" x14ac:dyDescent="0.3">
      <c r="N700" s="275"/>
    </row>
    <row r="701" spans="14:14" s="264" customFormat="1" x14ac:dyDescent="0.3">
      <c r="N701" s="275"/>
    </row>
    <row r="702" spans="14:14" s="264" customFormat="1" x14ac:dyDescent="0.3">
      <c r="N702" s="275"/>
    </row>
    <row r="703" spans="14:14" s="264" customFormat="1" x14ac:dyDescent="0.3">
      <c r="N703" s="275"/>
    </row>
    <row r="704" spans="14:14" s="264" customFormat="1" x14ac:dyDescent="0.3">
      <c r="N704" s="275"/>
    </row>
    <row r="705" spans="14:14" s="264" customFormat="1" x14ac:dyDescent="0.3">
      <c r="N705" s="275"/>
    </row>
    <row r="706" spans="14:14" s="264" customFormat="1" x14ac:dyDescent="0.3">
      <c r="N706" s="275"/>
    </row>
    <row r="707" spans="14:14" s="264" customFormat="1" x14ac:dyDescent="0.3">
      <c r="N707" s="275"/>
    </row>
    <row r="708" spans="14:14" s="264" customFormat="1" x14ac:dyDescent="0.3">
      <c r="N708" s="275"/>
    </row>
    <row r="709" spans="14:14" s="264" customFormat="1" x14ac:dyDescent="0.3">
      <c r="N709" s="275"/>
    </row>
    <row r="710" spans="14:14" s="264" customFormat="1" x14ac:dyDescent="0.3">
      <c r="N710" s="275"/>
    </row>
    <row r="711" spans="14:14" s="264" customFormat="1" x14ac:dyDescent="0.3">
      <c r="N711" s="275"/>
    </row>
    <row r="712" spans="14:14" s="264" customFormat="1" x14ac:dyDescent="0.3">
      <c r="N712" s="275"/>
    </row>
    <row r="713" spans="14:14" s="264" customFormat="1" x14ac:dyDescent="0.3">
      <c r="N713" s="275"/>
    </row>
    <row r="714" spans="14:14" s="264" customFormat="1" x14ac:dyDescent="0.3">
      <c r="N714" s="275"/>
    </row>
    <row r="715" spans="14:14" s="264" customFormat="1" x14ac:dyDescent="0.3">
      <c r="N715" s="275"/>
    </row>
    <row r="716" spans="14:14" s="264" customFormat="1" x14ac:dyDescent="0.3">
      <c r="N716" s="275"/>
    </row>
    <row r="717" spans="14:14" s="264" customFormat="1" x14ac:dyDescent="0.3">
      <c r="N717" s="275"/>
    </row>
    <row r="718" spans="14:14" s="264" customFormat="1" x14ac:dyDescent="0.3">
      <c r="N718" s="275"/>
    </row>
    <row r="719" spans="14:14" s="264" customFormat="1" x14ac:dyDescent="0.3">
      <c r="N719" s="275"/>
    </row>
    <row r="720" spans="14:14" s="264" customFormat="1" x14ac:dyDescent="0.3">
      <c r="N720" s="275"/>
    </row>
    <row r="721" spans="14:14" s="264" customFormat="1" x14ac:dyDescent="0.3">
      <c r="N721" s="275"/>
    </row>
    <row r="722" spans="14:14" s="264" customFormat="1" x14ac:dyDescent="0.3">
      <c r="N722" s="275"/>
    </row>
    <row r="723" spans="14:14" s="264" customFormat="1" x14ac:dyDescent="0.3">
      <c r="N723" s="275"/>
    </row>
    <row r="724" spans="14:14" s="264" customFormat="1" x14ac:dyDescent="0.3">
      <c r="N724" s="275"/>
    </row>
    <row r="725" spans="14:14" s="264" customFormat="1" x14ac:dyDescent="0.3">
      <c r="N725" s="275"/>
    </row>
    <row r="726" spans="14:14" s="264" customFormat="1" x14ac:dyDescent="0.3">
      <c r="N726" s="275"/>
    </row>
    <row r="727" spans="14:14" s="264" customFormat="1" x14ac:dyDescent="0.3">
      <c r="N727" s="275"/>
    </row>
    <row r="728" spans="14:14" s="264" customFormat="1" x14ac:dyDescent="0.3">
      <c r="N728" s="275"/>
    </row>
    <row r="729" spans="14:14" s="264" customFormat="1" x14ac:dyDescent="0.3">
      <c r="N729" s="275"/>
    </row>
    <row r="730" spans="14:14" s="264" customFormat="1" x14ac:dyDescent="0.3">
      <c r="N730" s="275"/>
    </row>
    <row r="731" spans="14:14" s="264" customFormat="1" x14ac:dyDescent="0.3">
      <c r="N731" s="275"/>
    </row>
    <row r="732" spans="14:14" s="264" customFormat="1" x14ac:dyDescent="0.3">
      <c r="N732" s="275"/>
    </row>
    <row r="733" spans="14:14" s="264" customFormat="1" x14ac:dyDescent="0.3">
      <c r="N733" s="275"/>
    </row>
    <row r="734" spans="14:14" s="264" customFormat="1" x14ac:dyDescent="0.3">
      <c r="N734" s="275"/>
    </row>
    <row r="735" spans="14:14" s="264" customFormat="1" x14ac:dyDescent="0.3">
      <c r="N735" s="275"/>
    </row>
    <row r="736" spans="14:14" s="264" customFormat="1" x14ac:dyDescent="0.3">
      <c r="N736" s="275"/>
    </row>
    <row r="737" spans="14:14" s="264" customFormat="1" x14ac:dyDescent="0.3">
      <c r="N737" s="275"/>
    </row>
    <row r="738" spans="14:14" s="264" customFormat="1" x14ac:dyDescent="0.3">
      <c r="N738" s="275"/>
    </row>
    <row r="739" spans="14:14" s="264" customFormat="1" x14ac:dyDescent="0.3">
      <c r="N739" s="275"/>
    </row>
    <row r="740" spans="14:14" s="264" customFormat="1" x14ac:dyDescent="0.3">
      <c r="N740" s="275"/>
    </row>
    <row r="741" spans="14:14" s="264" customFormat="1" x14ac:dyDescent="0.3">
      <c r="N741" s="275"/>
    </row>
    <row r="742" spans="14:14" s="264" customFormat="1" x14ac:dyDescent="0.3">
      <c r="N742" s="275"/>
    </row>
    <row r="743" spans="14:14" s="264" customFormat="1" x14ac:dyDescent="0.3">
      <c r="N743" s="275"/>
    </row>
    <row r="744" spans="14:14" s="264" customFormat="1" x14ac:dyDescent="0.3">
      <c r="N744" s="275"/>
    </row>
    <row r="745" spans="14:14" s="264" customFormat="1" x14ac:dyDescent="0.3">
      <c r="N745" s="275"/>
    </row>
    <row r="746" spans="14:14" s="264" customFormat="1" x14ac:dyDescent="0.3">
      <c r="N746" s="275"/>
    </row>
    <row r="747" spans="14:14" s="264" customFormat="1" x14ac:dyDescent="0.3">
      <c r="N747" s="275"/>
    </row>
    <row r="748" spans="14:14" s="264" customFormat="1" x14ac:dyDescent="0.3">
      <c r="N748" s="275"/>
    </row>
    <row r="749" spans="14:14" s="264" customFormat="1" x14ac:dyDescent="0.3">
      <c r="N749" s="275"/>
    </row>
    <row r="750" spans="14:14" s="264" customFormat="1" x14ac:dyDescent="0.3">
      <c r="N750" s="275"/>
    </row>
    <row r="751" spans="14:14" s="264" customFormat="1" x14ac:dyDescent="0.3">
      <c r="N751" s="275"/>
    </row>
    <row r="752" spans="14:14" s="264" customFormat="1" x14ac:dyDescent="0.3">
      <c r="N752" s="275"/>
    </row>
    <row r="753" spans="14:14" s="264" customFormat="1" x14ac:dyDescent="0.3">
      <c r="N753" s="275"/>
    </row>
    <row r="754" spans="14:14" s="264" customFormat="1" x14ac:dyDescent="0.3">
      <c r="N754" s="275"/>
    </row>
    <row r="755" spans="14:14" s="264" customFormat="1" x14ac:dyDescent="0.3">
      <c r="N755" s="275"/>
    </row>
    <row r="756" spans="14:14" s="264" customFormat="1" x14ac:dyDescent="0.3">
      <c r="N756" s="275"/>
    </row>
    <row r="757" spans="14:14" s="264" customFormat="1" x14ac:dyDescent="0.3">
      <c r="N757" s="275"/>
    </row>
    <row r="758" spans="14:14" s="264" customFormat="1" x14ac:dyDescent="0.3">
      <c r="N758" s="275"/>
    </row>
    <row r="759" spans="14:14" s="264" customFormat="1" x14ac:dyDescent="0.3">
      <c r="N759" s="275"/>
    </row>
    <row r="760" spans="14:14" s="264" customFormat="1" x14ac:dyDescent="0.3">
      <c r="N760" s="275"/>
    </row>
    <row r="761" spans="14:14" s="264" customFormat="1" x14ac:dyDescent="0.3">
      <c r="N761" s="275"/>
    </row>
    <row r="762" spans="14:14" s="264" customFormat="1" x14ac:dyDescent="0.3">
      <c r="N762" s="275"/>
    </row>
    <row r="763" spans="14:14" s="264" customFormat="1" x14ac:dyDescent="0.3">
      <c r="N763" s="275"/>
    </row>
    <row r="764" spans="14:14" s="264" customFormat="1" x14ac:dyDescent="0.3">
      <c r="N764" s="275"/>
    </row>
    <row r="765" spans="14:14" s="264" customFormat="1" x14ac:dyDescent="0.3">
      <c r="N765" s="275"/>
    </row>
    <row r="766" spans="14:14" s="264" customFormat="1" x14ac:dyDescent="0.3">
      <c r="N766" s="275"/>
    </row>
    <row r="767" spans="14:14" s="264" customFormat="1" x14ac:dyDescent="0.3">
      <c r="N767" s="275"/>
    </row>
    <row r="768" spans="14:14" s="264" customFormat="1" x14ac:dyDescent="0.3">
      <c r="N768" s="275"/>
    </row>
    <row r="769" spans="14:14" s="264" customFormat="1" x14ac:dyDescent="0.3">
      <c r="N769" s="275"/>
    </row>
    <row r="770" spans="14:14" s="264" customFormat="1" x14ac:dyDescent="0.3">
      <c r="N770" s="275"/>
    </row>
    <row r="771" spans="14:14" s="264" customFormat="1" x14ac:dyDescent="0.3">
      <c r="N771" s="275"/>
    </row>
    <row r="772" spans="14:14" s="264" customFormat="1" x14ac:dyDescent="0.3">
      <c r="N772" s="275"/>
    </row>
    <row r="773" spans="14:14" s="264" customFormat="1" x14ac:dyDescent="0.3">
      <c r="N773" s="275"/>
    </row>
    <row r="774" spans="14:14" s="264" customFormat="1" x14ac:dyDescent="0.3">
      <c r="N774" s="275"/>
    </row>
    <row r="775" spans="14:14" s="264" customFormat="1" x14ac:dyDescent="0.3">
      <c r="N775" s="275"/>
    </row>
    <row r="776" spans="14:14" s="264" customFormat="1" x14ac:dyDescent="0.3">
      <c r="N776" s="275"/>
    </row>
    <row r="777" spans="14:14" s="264" customFormat="1" x14ac:dyDescent="0.3">
      <c r="N777" s="275"/>
    </row>
    <row r="778" spans="14:14" s="264" customFormat="1" x14ac:dyDescent="0.3">
      <c r="N778" s="275"/>
    </row>
    <row r="779" spans="14:14" s="264" customFormat="1" x14ac:dyDescent="0.3">
      <c r="N779" s="275"/>
    </row>
    <row r="780" spans="14:14" s="264" customFormat="1" x14ac:dyDescent="0.3">
      <c r="N780" s="275"/>
    </row>
    <row r="781" spans="14:14" s="264" customFormat="1" x14ac:dyDescent="0.3">
      <c r="N781" s="275"/>
    </row>
    <row r="782" spans="14:14" s="264" customFormat="1" x14ac:dyDescent="0.3">
      <c r="N782" s="275"/>
    </row>
    <row r="783" spans="14:14" s="264" customFormat="1" x14ac:dyDescent="0.3">
      <c r="N783" s="275"/>
    </row>
    <row r="784" spans="14:14" s="264" customFormat="1" x14ac:dyDescent="0.3">
      <c r="N784" s="275"/>
    </row>
    <row r="785" spans="14:14" s="264" customFormat="1" x14ac:dyDescent="0.3">
      <c r="N785" s="275"/>
    </row>
    <row r="786" spans="14:14" s="264" customFormat="1" x14ac:dyDescent="0.3">
      <c r="N786" s="275"/>
    </row>
    <row r="787" spans="14:14" s="264" customFormat="1" x14ac:dyDescent="0.3">
      <c r="N787" s="275"/>
    </row>
    <row r="788" spans="14:14" s="264" customFormat="1" x14ac:dyDescent="0.3">
      <c r="N788" s="275"/>
    </row>
    <row r="789" spans="14:14" s="264" customFormat="1" x14ac:dyDescent="0.3">
      <c r="N789" s="275"/>
    </row>
    <row r="790" spans="14:14" s="264" customFormat="1" x14ac:dyDescent="0.3">
      <c r="N790" s="275"/>
    </row>
    <row r="791" spans="14:14" s="264" customFormat="1" x14ac:dyDescent="0.3">
      <c r="N791" s="275"/>
    </row>
    <row r="792" spans="14:14" s="264" customFormat="1" x14ac:dyDescent="0.3">
      <c r="N792" s="275"/>
    </row>
    <row r="793" spans="14:14" s="264" customFormat="1" x14ac:dyDescent="0.3">
      <c r="N793" s="275"/>
    </row>
    <row r="794" spans="14:14" s="264" customFormat="1" x14ac:dyDescent="0.3">
      <c r="N794" s="275"/>
    </row>
    <row r="795" spans="14:14" s="264" customFormat="1" x14ac:dyDescent="0.3">
      <c r="N795" s="275"/>
    </row>
    <row r="796" spans="14:14" s="264" customFormat="1" x14ac:dyDescent="0.3">
      <c r="N796" s="275"/>
    </row>
    <row r="797" spans="14:14" s="264" customFormat="1" x14ac:dyDescent="0.3">
      <c r="N797" s="275"/>
    </row>
    <row r="798" spans="14:14" s="264" customFormat="1" x14ac:dyDescent="0.3">
      <c r="N798" s="275"/>
    </row>
    <row r="799" spans="14:14" s="264" customFormat="1" x14ac:dyDescent="0.3">
      <c r="N799" s="275"/>
    </row>
    <row r="800" spans="14:14" s="264" customFormat="1" x14ac:dyDescent="0.3">
      <c r="N800" s="275"/>
    </row>
    <row r="801" spans="14:14" s="264" customFormat="1" x14ac:dyDescent="0.3">
      <c r="N801" s="275"/>
    </row>
    <row r="802" spans="14:14" s="264" customFormat="1" x14ac:dyDescent="0.3">
      <c r="N802" s="275"/>
    </row>
    <row r="803" spans="14:14" s="264" customFormat="1" x14ac:dyDescent="0.3">
      <c r="N803" s="275"/>
    </row>
    <row r="804" spans="14:14" s="264" customFormat="1" x14ac:dyDescent="0.3">
      <c r="N804" s="275"/>
    </row>
    <row r="805" spans="14:14" s="264" customFormat="1" x14ac:dyDescent="0.3">
      <c r="N805" s="275"/>
    </row>
    <row r="806" spans="14:14" s="264" customFormat="1" x14ac:dyDescent="0.3">
      <c r="N806" s="275"/>
    </row>
    <row r="807" spans="14:14" s="264" customFormat="1" x14ac:dyDescent="0.3">
      <c r="N807" s="275"/>
    </row>
    <row r="808" spans="14:14" s="264" customFormat="1" x14ac:dyDescent="0.3">
      <c r="N808" s="275"/>
    </row>
    <row r="809" spans="14:14" s="264" customFormat="1" x14ac:dyDescent="0.3">
      <c r="N809" s="275"/>
    </row>
    <row r="810" spans="14:14" s="264" customFormat="1" x14ac:dyDescent="0.3">
      <c r="N810" s="275"/>
    </row>
    <row r="811" spans="14:14" s="264" customFormat="1" x14ac:dyDescent="0.3">
      <c r="N811" s="275"/>
    </row>
    <row r="812" spans="14:14" s="264" customFormat="1" x14ac:dyDescent="0.3">
      <c r="N812" s="275"/>
    </row>
    <row r="813" spans="14:14" s="264" customFormat="1" x14ac:dyDescent="0.3">
      <c r="N813" s="275"/>
    </row>
    <row r="814" spans="14:14" s="264" customFormat="1" x14ac:dyDescent="0.3">
      <c r="N814" s="275"/>
    </row>
    <row r="815" spans="14:14" s="264" customFormat="1" x14ac:dyDescent="0.3">
      <c r="N815" s="275"/>
    </row>
    <row r="816" spans="14:14" s="264" customFormat="1" x14ac:dyDescent="0.3">
      <c r="N816" s="275"/>
    </row>
    <row r="817" spans="14:14" s="264" customFormat="1" x14ac:dyDescent="0.3">
      <c r="N817" s="275"/>
    </row>
    <row r="818" spans="14:14" s="264" customFormat="1" x14ac:dyDescent="0.3">
      <c r="N818" s="275"/>
    </row>
    <row r="819" spans="14:14" s="264" customFormat="1" x14ac:dyDescent="0.3">
      <c r="N819" s="275"/>
    </row>
    <row r="820" spans="14:14" s="264" customFormat="1" x14ac:dyDescent="0.3">
      <c r="N820" s="275"/>
    </row>
    <row r="821" spans="14:14" s="264" customFormat="1" x14ac:dyDescent="0.3">
      <c r="N821" s="275"/>
    </row>
    <row r="822" spans="14:14" s="264" customFormat="1" x14ac:dyDescent="0.3">
      <c r="N822" s="275"/>
    </row>
    <row r="823" spans="14:14" s="264" customFormat="1" x14ac:dyDescent="0.3">
      <c r="N823" s="275"/>
    </row>
    <row r="824" spans="14:14" s="264" customFormat="1" x14ac:dyDescent="0.3">
      <c r="N824" s="275"/>
    </row>
    <row r="825" spans="14:14" s="264" customFormat="1" x14ac:dyDescent="0.3">
      <c r="N825" s="275"/>
    </row>
    <row r="826" spans="14:14" s="264" customFormat="1" x14ac:dyDescent="0.3">
      <c r="N826" s="275"/>
    </row>
    <row r="827" spans="14:14" s="264" customFormat="1" x14ac:dyDescent="0.3">
      <c r="N827" s="275"/>
    </row>
    <row r="828" spans="14:14" s="264" customFormat="1" x14ac:dyDescent="0.3">
      <c r="N828" s="275"/>
    </row>
    <row r="829" spans="14:14" s="264" customFormat="1" x14ac:dyDescent="0.3">
      <c r="N829" s="275"/>
    </row>
    <row r="830" spans="14:14" s="264" customFormat="1" x14ac:dyDescent="0.3">
      <c r="N830" s="275"/>
    </row>
    <row r="831" spans="14:14" s="264" customFormat="1" x14ac:dyDescent="0.3">
      <c r="N831" s="275"/>
    </row>
    <row r="832" spans="14:14" s="264" customFormat="1" x14ac:dyDescent="0.3">
      <c r="N832" s="275"/>
    </row>
    <row r="833" spans="14:14" s="264" customFormat="1" x14ac:dyDescent="0.3">
      <c r="N833" s="275"/>
    </row>
    <row r="834" spans="14:14" s="264" customFormat="1" x14ac:dyDescent="0.3">
      <c r="N834" s="275"/>
    </row>
    <row r="835" spans="14:14" s="264" customFormat="1" x14ac:dyDescent="0.3">
      <c r="N835" s="275"/>
    </row>
    <row r="836" spans="14:14" s="264" customFormat="1" x14ac:dyDescent="0.3">
      <c r="N836" s="275"/>
    </row>
    <row r="837" spans="14:14" s="264" customFormat="1" x14ac:dyDescent="0.3">
      <c r="N837" s="275"/>
    </row>
    <row r="838" spans="14:14" s="264" customFormat="1" x14ac:dyDescent="0.3">
      <c r="N838" s="275"/>
    </row>
    <row r="839" spans="14:14" s="264" customFormat="1" x14ac:dyDescent="0.3">
      <c r="N839" s="275"/>
    </row>
    <row r="840" spans="14:14" s="264" customFormat="1" x14ac:dyDescent="0.3">
      <c r="N840" s="275"/>
    </row>
    <row r="841" spans="14:14" s="264" customFormat="1" x14ac:dyDescent="0.3">
      <c r="N841" s="275"/>
    </row>
    <row r="842" spans="14:14" s="264" customFormat="1" x14ac:dyDescent="0.3">
      <c r="N842" s="275"/>
    </row>
    <row r="843" spans="14:14" s="264" customFormat="1" x14ac:dyDescent="0.3">
      <c r="N843" s="275"/>
    </row>
    <row r="844" spans="14:14" s="264" customFormat="1" x14ac:dyDescent="0.3">
      <c r="N844" s="275"/>
    </row>
    <row r="845" spans="14:14" s="264" customFormat="1" x14ac:dyDescent="0.3">
      <c r="N845" s="275"/>
    </row>
    <row r="846" spans="14:14" s="264" customFormat="1" x14ac:dyDescent="0.3">
      <c r="N846" s="275"/>
    </row>
    <row r="847" spans="14:14" s="264" customFormat="1" x14ac:dyDescent="0.3">
      <c r="N847" s="275"/>
    </row>
    <row r="848" spans="14:14" s="264" customFormat="1" x14ac:dyDescent="0.3">
      <c r="N848" s="275"/>
    </row>
    <row r="849" spans="14:14" s="264" customFormat="1" x14ac:dyDescent="0.3">
      <c r="N849" s="275"/>
    </row>
    <row r="850" spans="14:14" s="264" customFormat="1" x14ac:dyDescent="0.3">
      <c r="N850" s="275"/>
    </row>
    <row r="851" spans="14:14" s="264" customFormat="1" x14ac:dyDescent="0.3">
      <c r="N851" s="275"/>
    </row>
    <row r="852" spans="14:14" s="264" customFormat="1" x14ac:dyDescent="0.3">
      <c r="N852" s="275"/>
    </row>
    <row r="853" spans="14:14" s="264" customFormat="1" x14ac:dyDescent="0.3">
      <c r="N853" s="275"/>
    </row>
    <row r="854" spans="14:14" s="264" customFormat="1" x14ac:dyDescent="0.3">
      <c r="N854" s="275"/>
    </row>
    <row r="855" spans="14:14" s="264" customFormat="1" x14ac:dyDescent="0.3">
      <c r="N855" s="275"/>
    </row>
    <row r="856" spans="14:14" s="264" customFormat="1" x14ac:dyDescent="0.3">
      <c r="N856" s="275"/>
    </row>
    <row r="857" spans="14:14" s="264" customFormat="1" x14ac:dyDescent="0.3">
      <c r="N857" s="275"/>
    </row>
    <row r="858" spans="14:14" s="264" customFormat="1" x14ac:dyDescent="0.3">
      <c r="N858" s="275"/>
    </row>
    <row r="859" spans="14:14" s="264" customFormat="1" x14ac:dyDescent="0.3">
      <c r="N859" s="275"/>
    </row>
    <row r="860" spans="14:14" s="264" customFormat="1" x14ac:dyDescent="0.3">
      <c r="N860" s="275"/>
    </row>
    <row r="861" spans="14:14" s="264" customFormat="1" x14ac:dyDescent="0.3">
      <c r="N861" s="275"/>
    </row>
    <row r="862" spans="14:14" s="264" customFormat="1" x14ac:dyDescent="0.3">
      <c r="N862" s="275"/>
    </row>
    <row r="863" spans="14:14" s="264" customFormat="1" x14ac:dyDescent="0.3">
      <c r="N863" s="275"/>
    </row>
    <row r="864" spans="14:14" s="264" customFormat="1" x14ac:dyDescent="0.3">
      <c r="N864" s="275"/>
    </row>
    <row r="865" spans="14:14" s="264" customFormat="1" x14ac:dyDescent="0.3">
      <c r="N865" s="275"/>
    </row>
    <row r="866" spans="14:14" s="264" customFormat="1" x14ac:dyDescent="0.3">
      <c r="N866" s="275"/>
    </row>
    <row r="867" spans="14:14" s="264" customFormat="1" x14ac:dyDescent="0.3">
      <c r="N867" s="275"/>
    </row>
    <row r="868" spans="14:14" s="264" customFormat="1" x14ac:dyDescent="0.3">
      <c r="N868" s="275"/>
    </row>
    <row r="869" spans="14:14" s="264" customFormat="1" x14ac:dyDescent="0.3">
      <c r="N869" s="275"/>
    </row>
    <row r="870" spans="14:14" s="264" customFormat="1" x14ac:dyDescent="0.3">
      <c r="N870" s="275"/>
    </row>
    <row r="871" spans="14:14" s="264" customFormat="1" x14ac:dyDescent="0.3">
      <c r="N871" s="275"/>
    </row>
    <row r="872" spans="14:14" s="264" customFormat="1" x14ac:dyDescent="0.3">
      <c r="N872" s="275"/>
    </row>
    <row r="873" spans="14:14" s="264" customFormat="1" x14ac:dyDescent="0.3">
      <c r="N873" s="275"/>
    </row>
    <row r="874" spans="14:14" s="264" customFormat="1" x14ac:dyDescent="0.3">
      <c r="N874" s="275"/>
    </row>
    <row r="875" spans="14:14" s="264" customFormat="1" x14ac:dyDescent="0.3">
      <c r="N875" s="275"/>
    </row>
    <row r="876" spans="14:14" s="264" customFormat="1" x14ac:dyDescent="0.3">
      <c r="N876" s="275"/>
    </row>
    <row r="877" spans="14:14" s="264" customFormat="1" x14ac:dyDescent="0.3">
      <c r="N877" s="275"/>
    </row>
    <row r="878" spans="14:14" s="264" customFormat="1" x14ac:dyDescent="0.3">
      <c r="N878" s="275"/>
    </row>
    <row r="879" spans="14:14" s="264" customFormat="1" x14ac:dyDescent="0.3">
      <c r="N879" s="275"/>
    </row>
    <row r="880" spans="14:14" s="264" customFormat="1" x14ac:dyDescent="0.3">
      <c r="N880" s="275"/>
    </row>
    <row r="881" spans="14:14" s="264" customFormat="1" x14ac:dyDescent="0.3">
      <c r="N881" s="275"/>
    </row>
    <row r="882" spans="14:14" s="264" customFormat="1" x14ac:dyDescent="0.3">
      <c r="N882" s="275"/>
    </row>
    <row r="883" spans="14:14" s="264" customFormat="1" x14ac:dyDescent="0.3">
      <c r="N883" s="275"/>
    </row>
    <row r="884" spans="14:14" s="264" customFormat="1" x14ac:dyDescent="0.3">
      <c r="N884" s="275"/>
    </row>
    <row r="885" spans="14:14" s="264" customFormat="1" x14ac:dyDescent="0.3">
      <c r="N885" s="275"/>
    </row>
    <row r="886" spans="14:14" s="264" customFormat="1" x14ac:dyDescent="0.3">
      <c r="N886" s="275"/>
    </row>
    <row r="887" spans="14:14" s="264" customFormat="1" x14ac:dyDescent="0.3">
      <c r="N887" s="275"/>
    </row>
    <row r="888" spans="14:14" s="264" customFormat="1" x14ac:dyDescent="0.3">
      <c r="N888" s="275"/>
    </row>
    <row r="889" spans="14:14" s="264" customFormat="1" x14ac:dyDescent="0.3">
      <c r="N889" s="275"/>
    </row>
    <row r="890" spans="14:14" s="264" customFormat="1" x14ac:dyDescent="0.3">
      <c r="N890" s="275"/>
    </row>
    <row r="891" spans="14:14" s="264" customFormat="1" x14ac:dyDescent="0.3">
      <c r="N891" s="275"/>
    </row>
    <row r="892" spans="14:14" s="264" customFormat="1" x14ac:dyDescent="0.3">
      <c r="N892" s="275"/>
    </row>
    <row r="893" spans="14:14" s="264" customFormat="1" x14ac:dyDescent="0.3">
      <c r="N893" s="275"/>
    </row>
    <row r="894" spans="14:14" s="264" customFormat="1" x14ac:dyDescent="0.3">
      <c r="N894" s="275"/>
    </row>
    <row r="895" spans="14:14" s="264" customFormat="1" x14ac:dyDescent="0.3">
      <c r="N895" s="275"/>
    </row>
    <row r="896" spans="14:14" s="264" customFormat="1" x14ac:dyDescent="0.3">
      <c r="N896" s="275"/>
    </row>
    <row r="897" spans="14:14" s="264" customFormat="1" x14ac:dyDescent="0.3">
      <c r="N897" s="275"/>
    </row>
    <row r="898" spans="14:14" s="264" customFormat="1" x14ac:dyDescent="0.3">
      <c r="N898" s="275"/>
    </row>
    <row r="899" spans="14:14" s="264" customFormat="1" x14ac:dyDescent="0.3">
      <c r="N899" s="275"/>
    </row>
    <row r="900" spans="14:14" s="264" customFormat="1" x14ac:dyDescent="0.3">
      <c r="N900" s="275"/>
    </row>
    <row r="901" spans="14:14" s="264" customFormat="1" x14ac:dyDescent="0.3">
      <c r="N901" s="275"/>
    </row>
    <row r="902" spans="14:14" s="264" customFormat="1" x14ac:dyDescent="0.3">
      <c r="N902" s="275"/>
    </row>
    <row r="903" spans="14:14" s="264" customFormat="1" x14ac:dyDescent="0.3">
      <c r="N903" s="275"/>
    </row>
    <row r="904" spans="14:14" s="264" customFormat="1" x14ac:dyDescent="0.3">
      <c r="N904" s="275"/>
    </row>
    <row r="905" spans="14:14" s="264" customFormat="1" x14ac:dyDescent="0.3">
      <c r="N905" s="275"/>
    </row>
    <row r="906" spans="14:14" s="264" customFormat="1" x14ac:dyDescent="0.3">
      <c r="N906" s="275"/>
    </row>
    <row r="907" spans="14:14" s="264" customFormat="1" x14ac:dyDescent="0.3">
      <c r="N907" s="275"/>
    </row>
    <row r="908" spans="14:14" s="264" customFormat="1" x14ac:dyDescent="0.3">
      <c r="N908" s="275"/>
    </row>
    <row r="909" spans="14:14" s="264" customFormat="1" x14ac:dyDescent="0.3">
      <c r="N909" s="275"/>
    </row>
    <row r="910" spans="14:14" s="264" customFormat="1" x14ac:dyDescent="0.3">
      <c r="N910" s="275"/>
    </row>
    <row r="911" spans="14:14" s="264" customFormat="1" x14ac:dyDescent="0.3">
      <c r="N911" s="275"/>
    </row>
    <row r="912" spans="14:14" s="264" customFormat="1" x14ac:dyDescent="0.3">
      <c r="N912" s="275"/>
    </row>
    <row r="913" spans="14:14" s="264" customFormat="1" x14ac:dyDescent="0.3">
      <c r="N913" s="275"/>
    </row>
    <row r="914" spans="14:14" s="264" customFormat="1" x14ac:dyDescent="0.3">
      <c r="N914" s="275"/>
    </row>
    <row r="915" spans="14:14" s="264" customFormat="1" x14ac:dyDescent="0.3">
      <c r="N915" s="275"/>
    </row>
    <row r="916" spans="14:14" s="264" customFormat="1" x14ac:dyDescent="0.3">
      <c r="N916" s="275"/>
    </row>
    <row r="917" spans="14:14" s="264" customFormat="1" x14ac:dyDescent="0.3">
      <c r="N917" s="275"/>
    </row>
    <row r="918" spans="14:14" s="264" customFormat="1" x14ac:dyDescent="0.3">
      <c r="N918" s="275"/>
    </row>
    <row r="919" spans="14:14" s="264" customFormat="1" x14ac:dyDescent="0.3">
      <c r="N919" s="275"/>
    </row>
    <row r="920" spans="14:14" s="264" customFormat="1" x14ac:dyDescent="0.3">
      <c r="N920" s="275"/>
    </row>
    <row r="921" spans="14:14" s="264" customFormat="1" x14ac:dyDescent="0.3">
      <c r="N921" s="275"/>
    </row>
    <row r="922" spans="14:14" s="264" customFormat="1" x14ac:dyDescent="0.3">
      <c r="N922" s="275"/>
    </row>
    <row r="923" spans="14:14" s="264" customFormat="1" x14ac:dyDescent="0.3">
      <c r="N923" s="275"/>
    </row>
    <row r="924" spans="14:14" s="264" customFormat="1" x14ac:dyDescent="0.3">
      <c r="N924" s="275"/>
    </row>
    <row r="925" spans="14:14" s="264" customFormat="1" x14ac:dyDescent="0.3">
      <c r="N925" s="275"/>
    </row>
    <row r="926" spans="14:14" s="264" customFormat="1" x14ac:dyDescent="0.3">
      <c r="N926" s="275"/>
    </row>
    <row r="927" spans="14:14" s="264" customFormat="1" x14ac:dyDescent="0.3">
      <c r="N927" s="275"/>
    </row>
    <row r="928" spans="14:14" s="264" customFormat="1" x14ac:dyDescent="0.3">
      <c r="N928" s="275"/>
    </row>
    <row r="929" spans="14:14" s="264" customFormat="1" x14ac:dyDescent="0.3">
      <c r="N929" s="275"/>
    </row>
    <row r="930" spans="14:14" s="264" customFormat="1" x14ac:dyDescent="0.3">
      <c r="N930" s="275"/>
    </row>
    <row r="931" spans="14:14" s="264" customFormat="1" x14ac:dyDescent="0.3">
      <c r="N931" s="275"/>
    </row>
    <row r="932" spans="14:14" s="264" customFormat="1" x14ac:dyDescent="0.3">
      <c r="N932" s="275"/>
    </row>
    <row r="933" spans="14:14" s="264" customFormat="1" x14ac:dyDescent="0.3">
      <c r="N933" s="275"/>
    </row>
    <row r="934" spans="14:14" s="264" customFormat="1" x14ac:dyDescent="0.3">
      <c r="N934" s="275"/>
    </row>
    <row r="935" spans="14:14" s="264" customFormat="1" x14ac:dyDescent="0.3">
      <c r="N935" s="275"/>
    </row>
    <row r="936" spans="14:14" s="264" customFormat="1" x14ac:dyDescent="0.3">
      <c r="N936" s="275"/>
    </row>
    <row r="937" spans="14:14" s="264" customFormat="1" x14ac:dyDescent="0.3">
      <c r="N937" s="275"/>
    </row>
    <row r="938" spans="14:14" s="264" customFormat="1" x14ac:dyDescent="0.3">
      <c r="N938" s="275"/>
    </row>
    <row r="939" spans="14:14" s="264" customFormat="1" x14ac:dyDescent="0.3">
      <c r="N939" s="275"/>
    </row>
    <row r="940" spans="14:14" s="264" customFormat="1" x14ac:dyDescent="0.3">
      <c r="N940" s="275"/>
    </row>
    <row r="941" spans="14:14" s="264" customFormat="1" x14ac:dyDescent="0.3">
      <c r="N941" s="275"/>
    </row>
    <row r="942" spans="14:14" s="264" customFormat="1" x14ac:dyDescent="0.3">
      <c r="N942" s="275"/>
    </row>
    <row r="943" spans="14:14" s="264" customFormat="1" x14ac:dyDescent="0.3">
      <c r="N943" s="275"/>
    </row>
    <row r="944" spans="14:14" s="264" customFormat="1" x14ac:dyDescent="0.3">
      <c r="N944" s="275"/>
    </row>
    <row r="945" spans="14:14" s="264" customFormat="1" x14ac:dyDescent="0.3">
      <c r="N945" s="275"/>
    </row>
    <row r="946" spans="14:14" s="264" customFormat="1" x14ac:dyDescent="0.3">
      <c r="N946" s="275"/>
    </row>
    <row r="947" spans="14:14" s="264" customFormat="1" x14ac:dyDescent="0.3">
      <c r="N947" s="275"/>
    </row>
    <row r="948" spans="14:14" s="264" customFormat="1" x14ac:dyDescent="0.3">
      <c r="N948" s="275"/>
    </row>
    <row r="949" spans="14:14" s="264" customFormat="1" x14ac:dyDescent="0.3">
      <c r="N949" s="275"/>
    </row>
    <row r="950" spans="14:14" s="264" customFormat="1" x14ac:dyDescent="0.3">
      <c r="N950" s="275"/>
    </row>
    <row r="951" spans="14:14" s="264" customFormat="1" x14ac:dyDescent="0.3">
      <c r="N951" s="275"/>
    </row>
    <row r="952" spans="14:14" s="264" customFormat="1" x14ac:dyDescent="0.3">
      <c r="N952" s="275"/>
    </row>
    <row r="953" spans="14:14" s="264" customFormat="1" x14ac:dyDescent="0.3">
      <c r="N953" s="275"/>
    </row>
    <row r="954" spans="14:14" s="264" customFormat="1" x14ac:dyDescent="0.3">
      <c r="N954" s="275"/>
    </row>
    <row r="955" spans="14:14" s="264" customFormat="1" x14ac:dyDescent="0.3">
      <c r="N955" s="275"/>
    </row>
    <row r="956" spans="14:14" s="264" customFormat="1" x14ac:dyDescent="0.3">
      <c r="N956" s="275"/>
    </row>
    <row r="957" spans="14:14" s="264" customFormat="1" x14ac:dyDescent="0.3">
      <c r="N957" s="275"/>
    </row>
    <row r="958" spans="14:14" s="264" customFormat="1" x14ac:dyDescent="0.3">
      <c r="N958" s="275"/>
    </row>
    <row r="959" spans="14:14" s="264" customFormat="1" x14ac:dyDescent="0.3">
      <c r="N959" s="275"/>
    </row>
    <row r="960" spans="14:14" s="264" customFormat="1" x14ac:dyDescent="0.3">
      <c r="N960" s="275"/>
    </row>
    <row r="961" spans="14:14" s="264" customFormat="1" x14ac:dyDescent="0.3">
      <c r="N961" s="275"/>
    </row>
    <row r="962" spans="14:14" s="264" customFormat="1" x14ac:dyDescent="0.3">
      <c r="N962" s="275"/>
    </row>
    <row r="963" spans="14:14" s="264" customFormat="1" x14ac:dyDescent="0.3">
      <c r="N963" s="275"/>
    </row>
    <row r="964" spans="14:14" s="264" customFormat="1" x14ac:dyDescent="0.3">
      <c r="N964" s="275"/>
    </row>
    <row r="965" spans="14:14" s="264" customFormat="1" x14ac:dyDescent="0.3">
      <c r="N965" s="275"/>
    </row>
    <row r="966" spans="14:14" s="264" customFormat="1" x14ac:dyDescent="0.3">
      <c r="N966" s="275"/>
    </row>
    <row r="967" spans="14:14" s="264" customFormat="1" x14ac:dyDescent="0.3">
      <c r="N967" s="275"/>
    </row>
    <row r="968" spans="14:14" s="264" customFormat="1" x14ac:dyDescent="0.3">
      <c r="N968" s="275"/>
    </row>
    <row r="969" spans="14:14" s="264" customFormat="1" x14ac:dyDescent="0.3">
      <c r="N969" s="275"/>
    </row>
    <row r="970" spans="14:14" s="264" customFormat="1" x14ac:dyDescent="0.3">
      <c r="N970" s="275"/>
    </row>
    <row r="971" spans="14:14" s="264" customFormat="1" x14ac:dyDescent="0.3">
      <c r="N971" s="275"/>
    </row>
    <row r="972" spans="14:14" s="264" customFormat="1" x14ac:dyDescent="0.3">
      <c r="N972" s="275"/>
    </row>
    <row r="973" spans="14:14" s="264" customFormat="1" x14ac:dyDescent="0.3">
      <c r="N973" s="275"/>
    </row>
    <row r="974" spans="14:14" s="264" customFormat="1" x14ac:dyDescent="0.3">
      <c r="N974" s="275"/>
    </row>
    <row r="975" spans="14:14" s="264" customFormat="1" x14ac:dyDescent="0.3">
      <c r="N975" s="275"/>
    </row>
    <row r="976" spans="14:14" s="264" customFormat="1" x14ac:dyDescent="0.3">
      <c r="N976" s="275"/>
    </row>
    <row r="977" spans="14:14" s="264" customFormat="1" x14ac:dyDescent="0.3">
      <c r="N977" s="275"/>
    </row>
    <row r="978" spans="14:14" s="264" customFormat="1" x14ac:dyDescent="0.3">
      <c r="N978" s="275"/>
    </row>
    <row r="979" spans="14:14" s="264" customFormat="1" x14ac:dyDescent="0.3">
      <c r="N979" s="275"/>
    </row>
    <row r="980" spans="14:14" s="264" customFormat="1" x14ac:dyDescent="0.3">
      <c r="N980" s="275"/>
    </row>
    <row r="981" spans="14:14" s="264" customFormat="1" x14ac:dyDescent="0.3">
      <c r="N981" s="275"/>
    </row>
    <row r="982" spans="14:14" s="264" customFormat="1" x14ac:dyDescent="0.3">
      <c r="N982" s="275"/>
    </row>
    <row r="983" spans="14:14" s="264" customFormat="1" x14ac:dyDescent="0.3">
      <c r="N983" s="275"/>
    </row>
    <row r="984" spans="14:14" s="264" customFormat="1" x14ac:dyDescent="0.3">
      <c r="N984" s="275"/>
    </row>
    <row r="985" spans="14:14" s="264" customFormat="1" x14ac:dyDescent="0.3">
      <c r="N985" s="275"/>
    </row>
    <row r="986" spans="14:14" s="264" customFormat="1" x14ac:dyDescent="0.3">
      <c r="N986" s="275"/>
    </row>
    <row r="987" spans="14:14" s="264" customFormat="1" x14ac:dyDescent="0.3">
      <c r="N987" s="275"/>
    </row>
    <row r="988" spans="14:14" s="264" customFormat="1" x14ac:dyDescent="0.3">
      <c r="N988" s="275"/>
    </row>
    <row r="989" spans="14:14" s="264" customFormat="1" x14ac:dyDescent="0.3">
      <c r="N989" s="275"/>
    </row>
    <row r="990" spans="14:14" s="264" customFormat="1" x14ac:dyDescent="0.3">
      <c r="N990" s="275"/>
    </row>
    <row r="991" spans="14:14" s="264" customFormat="1" x14ac:dyDescent="0.3">
      <c r="N991" s="275"/>
    </row>
    <row r="992" spans="14:14" s="264" customFormat="1" x14ac:dyDescent="0.3">
      <c r="N992" s="275"/>
    </row>
    <row r="993" spans="14:14" s="264" customFormat="1" x14ac:dyDescent="0.3">
      <c r="N993" s="275"/>
    </row>
    <row r="994" spans="14:14" s="264" customFormat="1" x14ac:dyDescent="0.3">
      <c r="N994" s="275"/>
    </row>
    <row r="995" spans="14:14" s="264" customFormat="1" x14ac:dyDescent="0.3">
      <c r="N995" s="275"/>
    </row>
    <row r="996" spans="14:14" s="264" customFormat="1" x14ac:dyDescent="0.3">
      <c r="N996" s="275"/>
    </row>
    <row r="997" spans="14:14" s="264" customFormat="1" x14ac:dyDescent="0.3">
      <c r="N997" s="275"/>
    </row>
    <row r="998" spans="14:14" s="264" customFormat="1" x14ac:dyDescent="0.3">
      <c r="N998" s="275"/>
    </row>
    <row r="999" spans="14:14" s="264" customFormat="1" x14ac:dyDescent="0.3">
      <c r="N999" s="275"/>
    </row>
    <row r="1000" spans="14:14" s="264" customFormat="1" x14ac:dyDescent="0.3">
      <c r="N1000" s="275"/>
    </row>
    <row r="1001" spans="14:14" s="264" customFormat="1" x14ac:dyDescent="0.3">
      <c r="N1001" s="275"/>
    </row>
    <row r="1002" spans="14:14" s="264" customFormat="1" x14ac:dyDescent="0.3">
      <c r="N1002" s="275"/>
    </row>
    <row r="1003" spans="14:14" s="264" customFormat="1" x14ac:dyDescent="0.3">
      <c r="N1003" s="275"/>
    </row>
    <row r="1004" spans="14:14" s="264" customFormat="1" x14ac:dyDescent="0.3">
      <c r="N1004" s="275"/>
    </row>
    <row r="1005" spans="14:14" s="264" customFormat="1" x14ac:dyDescent="0.3">
      <c r="N1005" s="275"/>
    </row>
    <row r="1006" spans="14:14" s="264" customFormat="1" x14ac:dyDescent="0.3">
      <c r="N1006" s="275"/>
    </row>
    <row r="1007" spans="14:14" s="264" customFormat="1" x14ac:dyDescent="0.3">
      <c r="N1007" s="275"/>
    </row>
    <row r="1008" spans="14:14" s="264" customFormat="1" x14ac:dyDescent="0.3">
      <c r="N1008" s="275"/>
    </row>
    <row r="1009" spans="14:14" s="264" customFormat="1" x14ac:dyDescent="0.3">
      <c r="N1009" s="275"/>
    </row>
    <row r="1010" spans="14:14" s="264" customFormat="1" x14ac:dyDescent="0.3">
      <c r="N1010" s="275"/>
    </row>
    <row r="1011" spans="14:14" s="264" customFormat="1" x14ac:dyDescent="0.3">
      <c r="N1011" s="275"/>
    </row>
    <row r="1012" spans="14:14" s="264" customFormat="1" x14ac:dyDescent="0.3">
      <c r="N1012" s="275"/>
    </row>
    <row r="1013" spans="14:14" s="264" customFormat="1" x14ac:dyDescent="0.3">
      <c r="N1013" s="275"/>
    </row>
    <row r="1014" spans="14:14" s="264" customFormat="1" x14ac:dyDescent="0.3">
      <c r="N1014" s="275"/>
    </row>
    <row r="1015" spans="14:14" s="264" customFormat="1" x14ac:dyDescent="0.3">
      <c r="N1015" s="275"/>
    </row>
    <row r="1016" spans="14:14" s="264" customFormat="1" x14ac:dyDescent="0.3">
      <c r="N1016" s="275"/>
    </row>
    <row r="1017" spans="14:14" s="264" customFormat="1" x14ac:dyDescent="0.3">
      <c r="N1017" s="275"/>
    </row>
    <row r="1018" spans="14:14" s="264" customFormat="1" x14ac:dyDescent="0.3">
      <c r="N1018" s="275"/>
    </row>
    <row r="1019" spans="14:14" s="264" customFormat="1" x14ac:dyDescent="0.3">
      <c r="N1019" s="275"/>
    </row>
    <row r="1020" spans="14:14" s="264" customFormat="1" x14ac:dyDescent="0.3">
      <c r="N1020" s="275"/>
    </row>
    <row r="1021" spans="14:14" s="264" customFormat="1" x14ac:dyDescent="0.3">
      <c r="N1021" s="275"/>
    </row>
    <row r="1022" spans="14:14" s="264" customFormat="1" x14ac:dyDescent="0.3">
      <c r="N1022" s="275"/>
    </row>
    <row r="1023" spans="14:14" s="264" customFormat="1" x14ac:dyDescent="0.3">
      <c r="N1023" s="275"/>
    </row>
    <row r="1024" spans="14:14" s="264" customFormat="1" x14ac:dyDescent="0.3">
      <c r="N1024" s="275"/>
    </row>
    <row r="1025" spans="14:14" s="264" customFormat="1" x14ac:dyDescent="0.3">
      <c r="N1025" s="275"/>
    </row>
    <row r="1026" spans="14:14" s="264" customFormat="1" x14ac:dyDescent="0.3">
      <c r="N1026" s="275"/>
    </row>
    <row r="1027" spans="14:14" s="264" customFormat="1" x14ac:dyDescent="0.3">
      <c r="N1027" s="275"/>
    </row>
    <row r="1028" spans="14:14" s="264" customFormat="1" x14ac:dyDescent="0.3">
      <c r="N1028" s="275"/>
    </row>
    <row r="1029" spans="14:14" s="264" customFormat="1" x14ac:dyDescent="0.3">
      <c r="N1029" s="275"/>
    </row>
    <row r="1030" spans="14:14" s="264" customFormat="1" x14ac:dyDescent="0.3">
      <c r="N1030" s="275"/>
    </row>
    <row r="1031" spans="14:14" s="264" customFormat="1" x14ac:dyDescent="0.3">
      <c r="N1031" s="275"/>
    </row>
    <row r="1032" spans="14:14" s="264" customFormat="1" x14ac:dyDescent="0.3">
      <c r="N1032" s="275"/>
    </row>
    <row r="1033" spans="14:14" s="264" customFormat="1" x14ac:dyDescent="0.3">
      <c r="N1033" s="275"/>
    </row>
    <row r="1034" spans="14:14" s="264" customFormat="1" x14ac:dyDescent="0.3">
      <c r="N1034" s="275"/>
    </row>
    <row r="1035" spans="14:14" s="264" customFormat="1" x14ac:dyDescent="0.3">
      <c r="N1035" s="275"/>
    </row>
    <row r="1036" spans="14:14" s="264" customFormat="1" x14ac:dyDescent="0.3">
      <c r="N1036" s="275"/>
    </row>
    <row r="1037" spans="14:14" s="264" customFormat="1" x14ac:dyDescent="0.3">
      <c r="N1037" s="275"/>
    </row>
    <row r="1038" spans="14:14" s="264" customFormat="1" x14ac:dyDescent="0.3">
      <c r="N1038" s="275"/>
    </row>
    <row r="1039" spans="14:14" s="264" customFormat="1" x14ac:dyDescent="0.3">
      <c r="N1039" s="275"/>
    </row>
    <row r="1040" spans="14:14" s="264" customFormat="1" x14ac:dyDescent="0.3">
      <c r="N1040" s="275"/>
    </row>
    <row r="1041" spans="14:14" s="264" customFormat="1" x14ac:dyDescent="0.3">
      <c r="N1041" s="275"/>
    </row>
    <row r="1042" spans="14:14" s="264" customFormat="1" x14ac:dyDescent="0.3">
      <c r="N1042" s="275"/>
    </row>
    <row r="1043" spans="14:14" s="264" customFormat="1" x14ac:dyDescent="0.3">
      <c r="N1043" s="275"/>
    </row>
    <row r="1044" spans="14:14" s="264" customFormat="1" x14ac:dyDescent="0.3">
      <c r="N1044" s="275"/>
    </row>
    <row r="1045" spans="14:14" s="264" customFormat="1" x14ac:dyDescent="0.3">
      <c r="N1045" s="275"/>
    </row>
    <row r="1046" spans="14:14" s="264" customFormat="1" x14ac:dyDescent="0.3">
      <c r="N1046" s="275"/>
    </row>
    <row r="1047" spans="14:14" s="264" customFormat="1" x14ac:dyDescent="0.3">
      <c r="N1047" s="275"/>
    </row>
    <row r="1048" spans="14:14" s="264" customFormat="1" x14ac:dyDescent="0.3">
      <c r="N1048" s="275"/>
    </row>
    <row r="1049" spans="14:14" s="264" customFormat="1" x14ac:dyDescent="0.3">
      <c r="N1049" s="275"/>
    </row>
    <row r="1050" spans="14:14" s="264" customFormat="1" x14ac:dyDescent="0.3">
      <c r="N1050" s="275"/>
    </row>
    <row r="1051" spans="14:14" s="264" customFormat="1" x14ac:dyDescent="0.3">
      <c r="N1051" s="275"/>
    </row>
    <row r="1052" spans="14:14" s="264" customFormat="1" x14ac:dyDescent="0.3">
      <c r="N1052" s="275"/>
    </row>
    <row r="1053" spans="14:14" s="264" customFormat="1" x14ac:dyDescent="0.3">
      <c r="N1053" s="275"/>
    </row>
    <row r="1054" spans="14:14" s="264" customFormat="1" x14ac:dyDescent="0.3">
      <c r="N1054" s="275"/>
    </row>
    <row r="1055" spans="14:14" s="264" customFormat="1" x14ac:dyDescent="0.3">
      <c r="N1055" s="275"/>
    </row>
    <row r="1056" spans="14:14" s="264" customFormat="1" x14ac:dyDescent="0.3">
      <c r="N1056" s="275"/>
    </row>
    <row r="1057" spans="14:14" s="264" customFormat="1" x14ac:dyDescent="0.3">
      <c r="N1057" s="275"/>
    </row>
    <row r="1058" spans="14:14" s="264" customFormat="1" x14ac:dyDescent="0.3">
      <c r="N1058" s="275"/>
    </row>
    <row r="1059" spans="14:14" s="264" customFormat="1" x14ac:dyDescent="0.3">
      <c r="N1059" s="275"/>
    </row>
    <row r="1060" spans="14:14" s="264" customFormat="1" x14ac:dyDescent="0.3">
      <c r="N1060" s="275"/>
    </row>
    <row r="1061" spans="14:14" s="264" customFormat="1" x14ac:dyDescent="0.3">
      <c r="N1061" s="275"/>
    </row>
    <row r="1062" spans="14:14" s="264" customFormat="1" x14ac:dyDescent="0.3">
      <c r="N1062" s="275"/>
    </row>
    <row r="1063" spans="14:14" s="264" customFormat="1" x14ac:dyDescent="0.3">
      <c r="N1063" s="275"/>
    </row>
    <row r="1064" spans="14:14" s="264" customFormat="1" x14ac:dyDescent="0.3">
      <c r="N1064" s="275"/>
    </row>
    <row r="1065" spans="14:14" s="264" customFormat="1" x14ac:dyDescent="0.3">
      <c r="N1065" s="275"/>
    </row>
    <row r="1066" spans="14:14" s="264" customFormat="1" x14ac:dyDescent="0.3">
      <c r="N1066" s="275"/>
    </row>
    <row r="1067" spans="14:14" s="264" customFormat="1" x14ac:dyDescent="0.3">
      <c r="N1067" s="275"/>
    </row>
    <row r="1068" spans="14:14" s="264" customFormat="1" x14ac:dyDescent="0.3">
      <c r="N1068" s="275"/>
    </row>
    <row r="1069" spans="14:14" s="264" customFormat="1" x14ac:dyDescent="0.3">
      <c r="N1069" s="275"/>
    </row>
    <row r="1070" spans="14:14" s="264" customFormat="1" x14ac:dyDescent="0.3">
      <c r="N1070" s="275"/>
    </row>
    <row r="1071" spans="14:14" s="264" customFormat="1" x14ac:dyDescent="0.3">
      <c r="N1071" s="275"/>
    </row>
    <row r="1072" spans="14:14" s="264" customFormat="1" x14ac:dyDescent="0.3">
      <c r="N1072" s="275"/>
    </row>
    <row r="1073" spans="14:14" s="264" customFormat="1" x14ac:dyDescent="0.3">
      <c r="N1073" s="275"/>
    </row>
    <row r="1074" spans="14:14" s="264" customFormat="1" x14ac:dyDescent="0.3">
      <c r="N1074" s="275"/>
    </row>
    <row r="1075" spans="14:14" s="264" customFormat="1" x14ac:dyDescent="0.3">
      <c r="N1075" s="275"/>
    </row>
    <row r="1076" spans="14:14" s="264" customFormat="1" x14ac:dyDescent="0.3">
      <c r="N1076" s="275"/>
    </row>
    <row r="1077" spans="14:14" s="264" customFormat="1" x14ac:dyDescent="0.3">
      <c r="N1077" s="275"/>
    </row>
    <row r="1078" spans="14:14" s="264" customFormat="1" x14ac:dyDescent="0.3">
      <c r="N1078" s="275"/>
    </row>
    <row r="1079" spans="14:14" s="264" customFormat="1" x14ac:dyDescent="0.3">
      <c r="N1079" s="275"/>
    </row>
    <row r="1080" spans="14:14" s="264" customFormat="1" x14ac:dyDescent="0.3">
      <c r="N1080" s="275"/>
    </row>
    <row r="1081" spans="14:14" s="264" customFormat="1" x14ac:dyDescent="0.3">
      <c r="N1081" s="275"/>
    </row>
    <row r="1082" spans="14:14" s="264" customFormat="1" x14ac:dyDescent="0.3">
      <c r="N1082" s="275"/>
    </row>
    <row r="1083" spans="14:14" s="264" customFormat="1" x14ac:dyDescent="0.3">
      <c r="N1083" s="275"/>
    </row>
    <row r="1084" spans="14:14" s="264" customFormat="1" x14ac:dyDescent="0.3">
      <c r="N1084" s="275"/>
    </row>
    <row r="1085" spans="14:14" s="264" customFormat="1" x14ac:dyDescent="0.3">
      <c r="N1085" s="275"/>
    </row>
    <row r="1086" spans="14:14" s="264" customFormat="1" x14ac:dyDescent="0.3">
      <c r="N1086" s="275"/>
    </row>
    <row r="1087" spans="14:14" s="264" customFormat="1" x14ac:dyDescent="0.3">
      <c r="N1087" s="275"/>
    </row>
    <row r="1088" spans="14:14" s="264" customFormat="1" x14ac:dyDescent="0.3">
      <c r="N1088" s="275"/>
    </row>
    <row r="1089" spans="14:14" s="264" customFormat="1" x14ac:dyDescent="0.3">
      <c r="N1089" s="275"/>
    </row>
    <row r="1090" spans="14:14" s="264" customFormat="1" x14ac:dyDescent="0.3">
      <c r="N1090" s="275"/>
    </row>
    <row r="1091" spans="14:14" s="264" customFormat="1" x14ac:dyDescent="0.3">
      <c r="N1091" s="275"/>
    </row>
    <row r="1092" spans="14:14" s="264" customFormat="1" x14ac:dyDescent="0.3">
      <c r="N1092" s="275"/>
    </row>
    <row r="1093" spans="14:14" s="264" customFormat="1" x14ac:dyDescent="0.3">
      <c r="N1093" s="275"/>
    </row>
    <row r="1094" spans="14:14" s="264" customFormat="1" x14ac:dyDescent="0.3">
      <c r="N1094" s="275"/>
    </row>
    <row r="1095" spans="14:14" s="264" customFormat="1" x14ac:dyDescent="0.3">
      <c r="N1095" s="275"/>
    </row>
    <row r="1096" spans="14:14" s="264" customFormat="1" x14ac:dyDescent="0.3">
      <c r="N1096" s="275"/>
    </row>
    <row r="1097" spans="14:14" s="264" customFormat="1" x14ac:dyDescent="0.3">
      <c r="N1097" s="275"/>
    </row>
    <row r="1098" spans="14:14" s="264" customFormat="1" x14ac:dyDescent="0.3">
      <c r="N1098" s="275"/>
    </row>
    <row r="1099" spans="14:14" s="264" customFormat="1" x14ac:dyDescent="0.3">
      <c r="N1099" s="275"/>
    </row>
    <row r="1100" spans="14:14" s="264" customFormat="1" x14ac:dyDescent="0.3">
      <c r="N1100" s="275"/>
    </row>
    <row r="1101" spans="14:14" s="264" customFormat="1" x14ac:dyDescent="0.3">
      <c r="N1101" s="275"/>
    </row>
    <row r="1102" spans="14:14" s="264" customFormat="1" x14ac:dyDescent="0.3">
      <c r="N1102" s="275"/>
    </row>
    <row r="1103" spans="14:14" s="264" customFormat="1" x14ac:dyDescent="0.3">
      <c r="N1103" s="275"/>
    </row>
    <row r="1104" spans="14:14" s="264" customFormat="1" x14ac:dyDescent="0.3">
      <c r="N1104" s="275"/>
    </row>
    <row r="1105" spans="14:14" s="264" customFormat="1" x14ac:dyDescent="0.3">
      <c r="N1105" s="275"/>
    </row>
    <row r="1106" spans="14:14" s="264" customFormat="1" x14ac:dyDescent="0.3">
      <c r="N1106" s="275"/>
    </row>
    <row r="1107" spans="14:14" s="264" customFormat="1" x14ac:dyDescent="0.3">
      <c r="N1107" s="275"/>
    </row>
    <row r="1108" spans="14:14" s="264" customFormat="1" x14ac:dyDescent="0.3">
      <c r="N1108" s="275"/>
    </row>
    <row r="1109" spans="14:14" s="264" customFormat="1" x14ac:dyDescent="0.3">
      <c r="N1109" s="275"/>
    </row>
    <row r="1110" spans="14:14" s="264" customFormat="1" x14ac:dyDescent="0.3">
      <c r="N1110" s="275"/>
    </row>
    <row r="1111" spans="14:14" s="264" customFormat="1" x14ac:dyDescent="0.3">
      <c r="N1111" s="275"/>
    </row>
    <row r="1112" spans="14:14" s="264" customFormat="1" x14ac:dyDescent="0.3">
      <c r="N1112" s="275"/>
    </row>
    <row r="1113" spans="14:14" s="264" customFormat="1" x14ac:dyDescent="0.3">
      <c r="N1113" s="275"/>
    </row>
    <row r="1114" spans="14:14" s="264" customFormat="1" x14ac:dyDescent="0.3">
      <c r="N1114" s="275"/>
    </row>
    <row r="1115" spans="14:14" s="264" customFormat="1" x14ac:dyDescent="0.3">
      <c r="N1115" s="275"/>
    </row>
    <row r="1116" spans="14:14" s="264" customFormat="1" x14ac:dyDescent="0.3">
      <c r="N1116" s="275"/>
    </row>
    <row r="1117" spans="14:14" s="264" customFormat="1" x14ac:dyDescent="0.3">
      <c r="N1117" s="275"/>
    </row>
    <row r="1118" spans="14:14" s="264" customFormat="1" x14ac:dyDescent="0.3">
      <c r="N1118" s="275"/>
    </row>
    <row r="1119" spans="14:14" s="264" customFormat="1" x14ac:dyDescent="0.3">
      <c r="N1119" s="275"/>
    </row>
    <row r="1120" spans="14:14" s="264" customFormat="1" x14ac:dyDescent="0.3">
      <c r="N1120" s="275"/>
    </row>
    <row r="1121" spans="14:14" s="264" customFormat="1" x14ac:dyDescent="0.3">
      <c r="N1121" s="275"/>
    </row>
    <row r="1122" spans="14:14" s="264" customFormat="1" x14ac:dyDescent="0.3">
      <c r="N1122" s="275"/>
    </row>
    <row r="1123" spans="14:14" s="264" customFormat="1" x14ac:dyDescent="0.3">
      <c r="N1123" s="275"/>
    </row>
    <row r="1124" spans="14:14" s="264" customFormat="1" x14ac:dyDescent="0.3">
      <c r="N1124" s="275"/>
    </row>
    <row r="1125" spans="14:14" s="264" customFormat="1" x14ac:dyDescent="0.3">
      <c r="N1125" s="275"/>
    </row>
    <row r="1126" spans="14:14" s="264" customFormat="1" x14ac:dyDescent="0.3">
      <c r="N1126" s="275"/>
    </row>
    <row r="1127" spans="14:14" s="264" customFormat="1" x14ac:dyDescent="0.3">
      <c r="N1127" s="275"/>
    </row>
    <row r="1128" spans="14:14" s="264" customFormat="1" x14ac:dyDescent="0.3">
      <c r="N1128" s="275"/>
    </row>
    <row r="1129" spans="14:14" s="264" customFormat="1" x14ac:dyDescent="0.3">
      <c r="N1129" s="275"/>
    </row>
    <row r="1130" spans="14:14" s="264" customFormat="1" x14ac:dyDescent="0.3">
      <c r="N1130" s="275"/>
    </row>
    <row r="1131" spans="14:14" s="264" customFormat="1" x14ac:dyDescent="0.3">
      <c r="N1131" s="275"/>
    </row>
    <row r="1132" spans="14:14" s="264" customFormat="1" x14ac:dyDescent="0.3">
      <c r="N1132" s="275"/>
    </row>
    <row r="1133" spans="14:14" s="264" customFormat="1" x14ac:dyDescent="0.3">
      <c r="N1133" s="275"/>
    </row>
    <row r="1134" spans="14:14" s="264" customFormat="1" x14ac:dyDescent="0.3">
      <c r="N1134" s="275"/>
    </row>
    <row r="1135" spans="14:14" s="264" customFormat="1" x14ac:dyDescent="0.3">
      <c r="N1135" s="275"/>
    </row>
    <row r="1136" spans="14:14" s="264" customFormat="1" x14ac:dyDescent="0.3">
      <c r="N1136" s="275"/>
    </row>
    <row r="1137" spans="14:14" s="264" customFormat="1" x14ac:dyDescent="0.3">
      <c r="N1137" s="275"/>
    </row>
    <row r="1138" spans="14:14" s="264" customFormat="1" x14ac:dyDescent="0.3">
      <c r="N1138" s="275"/>
    </row>
    <row r="1139" spans="14:14" s="264" customFormat="1" x14ac:dyDescent="0.3">
      <c r="N1139" s="275"/>
    </row>
    <row r="1140" spans="14:14" s="264" customFormat="1" x14ac:dyDescent="0.3">
      <c r="N1140" s="275"/>
    </row>
    <row r="1141" spans="14:14" s="264" customFormat="1" x14ac:dyDescent="0.3">
      <c r="N1141" s="275"/>
    </row>
    <row r="1142" spans="14:14" s="264" customFormat="1" x14ac:dyDescent="0.3">
      <c r="N1142" s="275"/>
    </row>
    <row r="1143" spans="14:14" s="264" customFormat="1" x14ac:dyDescent="0.3">
      <c r="N1143" s="275"/>
    </row>
    <row r="1144" spans="14:14" s="264" customFormat="1" x14ac:dyDescent="0.3">
      <c r="N1144" s="275"/>
    </row>
    <row r="1145" spans="14:14" s="264" customFormat="1" x14ac:dyDescent="0.3">
      <c r="N1145" s="275"/>
    </row>
    <row r="1146" spans="14:14" s="264" customFormat="1" x14ac:dyDescent="0.3">
      <c r="N1146" s="275"/>
    </row>
    <row r="1147" spans="14:14" s="264" customFormat="1" x14ac:dyDescent="0.3">
      <c r="N1147" s="275"/>
    </row>
    <row r="1148" spans="14:14" s="264" customFormat="1" x14ac:dyDescent="0.3">
      <c r="N1148" s="275"/>
    </row>
    <row r="1149" spans="14:14" s="264" customFormat="1" x14ac:dyDescent="0.3">
      <c r="N1149" s="275"/>
    </row>
    <row r="1150" spans="14:14" s="264" customFormat="1" x14ac:dyDescent="0.3">
      <c r="N1150" s="275"/>
    </row>
    <row r="1151" spans="14:14" s="264" customFormat="1" x14ac:dyDescent="0.3">
      <c r="N1151" s="275"/>
    </row>
    <row r="1152" spans="14:14" s="264" customFormat="1" x14ac:dyDescent="0.3">
      <c r="N1152" s="275"/>
    </row>
    <row r="1153" spans="14:14" s="264" customFormat="1" x14ac:dyDescent="0.3">
      <c r="N1153" s="275"/>
    </row>
    <row r="1154" spans="14:14" s="264" customFormat="1" x14ac:dyDescent="0.3">
      <c r="N1154" s="275"/>
    </row>
    <row r="1155" spans="14:14" s="264" customFormat="1" x14ac:dyDescent="0.3">
      <c r="N1155" s="275"/>
    </row>
    <row r="1156" spans="14:14" s="264" customFormat="1" x14ac:dyDescent="0.3">
      <c r="N1156" s="275"/>
    </row>
    <row r="1157" spans="14:14" s="264" customFormat="1" x14ac:dyDescent="0.3">
      <c r="N1157" s="275"/>
    </row>
    <row r="1158" spans="14:14" s="264" customFormat="1" x14ac:dyDescent="0.3">
      <c r="N1158" s="275"/>
    </row>
    <row r="1159" spans="14:14" s="264" customFormat="1" x14ac:dyDescent="0.3">
      <c r="N1159" s="275"/>
    </row>
    <row r="1160" spans="14:14" s="264" customFormat="1" x14ac:dyDescent="0.3">
      <c r="N1160" s="275"/>
    </row>
    <row r="1161" spans="14:14" s="264" customFormat="1" x14ac:dyDescent="0.3">
      <c r="N1161" s="275"/>
    </row>
    <row r="1162" spans="14:14" s="264" customFormat="1" x14ac:dyDescent="0.3">
      <c r="N1162" s="275"/>
    </row>
    <row r="1163" spans="14:14" s="264" customFormat="1" x14ac:dyDescent="0.3">
      <c r="N1163" s="275"/>
    </row>
    <row r="1164" spans="14:14" s="264" customFormat="1" x14ac:dyDescent="0.3">
      <c r="N1164" s="275"/>
    </row>
    <row r="1165" spans="14:14" s="264" customFormat="1" x14ac:dyDescent="0.3">
      <c r="N1165" s="275"/>
    </row>
    <row r="1166" spans="14:14" s="264" customFormat="1" x14ac:dyDescent="0.3">
      <c r="N1166" s="275"/>
    </row>
    <row r="1167" spans="14:14" s="264" customFormat="1" x14ac:dyDescent="0.3">
      <c r="N1167" s="275"/>
    </row>
    <row r="1168" spans="14:14" s="264" customFormat="1" x14ac:dyDescent="0.3">
      <c r="N1168" s="275"/>
    </row>
    <row r="1169" spans="14:14" s="264" customFormat="1" x14ac:dyDescent="0.3">
      <c r="N1169" s="275"/>
    </row>
    <row r="1170" spans="14:14" s="264" customFormat="1" x14ac:dyDescent="0.3">
      <c r="N1170" s="275"/>
    </row>
    <row r="1171" spans="14:14" s="264" customFormat="1" x14ac:dyDescent="0.3">
      <c r="N1171" s="275"/>
    </row>
    <row r="1172" spans="14:14" s="264" customFormat="1" x14ac:dyDescent="0.3">
      <c r="N1172" s="275"/>
    </row>
    <row r="1173" spans="14:14" s="264" customFormat="1" x14ac:dyDescent="0.3">
      <c r="N1173" s="275"/>
    </row>
    <row r="1174" spans="14:14" s="264" customFormat="1" x14ac:dyDescent="0.3">
      <c r="N1174" s="275"/>
    </row>
    <row r="1175" spans="14:14" s="264" customFormat="1" x14ac:dyDescent="0.3">
      <c r="N1175" s="275"/>
    </row>
    <row r="1176" spans="14:14" s="264" customFormat="1" x14ac:dyDescent="0.3">
      <c r="N1176" s="275"/>
    </row>
    <row r="1177" spans="14:14" s="264" customFormat="1" x14ac:dyDescent="0.3">
      <c r="N1177" s="275"/>
    </row>
    <row r="1178" spans="14:14" s="264" customFormat="1" x14ac:dyDescent="0.3">
      <c r="N1178" s="275"/>
    </row>
    <row r="1179" spans="14:14" s="264" customFormat="1" x14ac:dyDescent="0.3">
      <c r="N1179" s="275"/>
    </row>
    <row r="1180" spans="14:14" s="264" customFormat="1" x14ac:dyDescent="0.3">
      <c r="N1180" s="275"/>
    </row>
    <row r="1181" spans="14:14" s="264" customFormat="1" x14ac:dyDescent="0.3">
      <c r="N1181" s="275"/>
    </row>
    <row r="1182" spans="14:14" s="264" customFormat="1" x14ac:dyDescent="0.3">
      <c r="N1182" s="275"/>
    </row>
    <row r="1183" spans="14:14" s="264" customFormat="1" x14ac:dyDescent="0.3">
      <c r="N1183" s="275"/>
    </row>
    <row r="1184" spans="14:14" s="264" customFormat="1" x14ac:dyDescent="0.3">
      <c r="N1184" s="275"/>
    </row>
    <row r="1185" spans="14:14" s="264" customFormat="1" x14ac:dyDescent="0.3">
      <c r="N1185" s="275"/>
    </row>
    <row r="1186" spans="14:14" s="264" customFormat="1" x14ac:dyDescent="0.3">
      <c r="N1186" s="275"/>
    </row>
    <row r="1187" spans="14:14" s="264" customFormat="1" x14ac:dyDescent="0.3">
      <c r="N1187" s="275"/>
    </row>
    <row r="1188" spans="14:14" s="264" customFormat="1" x14ac:dyDescent="0.3">
      <c r="N1188" s="275"/>
    </row>
    <row r="1189" spans="14:14" s="264" customFormat="1" x14ac:dyDescent="0.3">
      <c r="N1189" s="275"/>
    </row>
    <row r="1190" spans="14:14" s="264" customFormat="1" x14ac:dyDescent="0.3">
      <c r="N1190" s="275"/>
    </row>
    <row r="1191" spans="14:14" s="264" customFormat="1" x14ac:dyDescent="0.3">
      <c r="N1191" s="275"/>
    </row>
    <row r="1192" spans="14:14" s="264" customFormat="1" x14ac:dyDescent="0.3">
      <c r="N1192" s="275"/>
    </row>
    <row r="1193" spans="14:14" s="264" customFormat="1" x14ac:dyDescent="0.3">
      <c r="N1193" s="275"/>
    </row>
    <row r="1194" spans="14:14" s="264" customFormat="1" x14ac:dyDescent="0.3">
      <c r="N1194" s="275"/>
    </row>
    <row r="1195" spans="14:14" s="264" customFormat="1" x14ac:dyDescent="0.3">
      <c r="N1195" s="275"/>
    </row>
    <row r="1196" spans="14:14" s="264" customFormat="1" x14ac:dyDescent="0.3">
      <c r="N1196" s="275"/>
    </row>
    <row r="1197" spans="14:14" s="264" customFormat="1" x14ac:dyDescent="0.3">
      <c r="N1197" s="275"/>
    </row>
    <row r="1198" spans="14:14" s="264" customFormat="1" x14ac:dyDescent="0.3">
      <c r="N1198" s="275"/>
    </row>
    <row r="1199" spans="14:14" s="264" customFormat="1" x14ac:dyDescent="0.3">
      <c r="N1199" s="275"/>
    </row>
    <row r="1200" spans="14:14" s="264" customFormat="1" x14ac:dyDescent="0.3">
      <c r="N1200" s="275"/>
    </row>
    <row r="1201" spans="14:14" s="264" customFormat="1" x14ac:dyDescent="0.3">
      <c r="N1201" s="275"/>
    </row>
    <row r="1202" spans="14:14" s="264" customFormat="1" x14ac:dyDescent="0.3">
      <c r="N1202" s="275"/>
    </row>
    <row r="1203" spans="14:14" s="264" customFormat="1" x14ac:dyDescent="0.3">
      <c r="N1203" s="275"/>
    </row>
    <row r="1204" spans="14:14" s="264" customFormat="1" x14ac:dyDescent="0.3">
      <c r="N1204" s="275"/>
    </row>
    <row r="1205" spans="14:14" s="264" customFormat="1" x14ac:dyDescent="0.3">
      <c r="N1205" s="275"/>
    </row>
    <row r="1206" spans="14:14" s="264" customFormat="1" x14ac:dyDescent="0.3">
      <c r="N1206" s="275"/>
    </row>
    <row r="1207" spans="14:14" s="264" customFormat="1" x14ac:dyDescent="0.3">
      <c r="N1207" s="275"/>
    </row>
    <row r="1208" spans="14:14" s="264" customFormat="1" x14ac:dyDescent="0.3">
      <c r="N1208" s="275"/>
    </row>
    <row r="1209" spans="14:14" s="264" customFormat="1" x14ac:dyDescent="0.3">
      <c r="N1209" s="275"/>
    </row>
    <row r="1210" spans="14:14" s="264" customFormat="1" x14ac:dyDescent="0.3">
      <c r="N1210" s="275"/>
    </row>
    <row r="1211" spans="14:14" s="264" customFormat="1" x14ac:dyDescent="0.3">
      <c r="N1211" s="275"/>
    </row>
    <row r="1212" spans="14:14" s="264" customFormat="1" x14ac:dyDescent="0.3">
      <c r="N1212" s="275"/>
    </row>
    <row r="1213" spans="14:14" s="264" customFormat="1" x14ac:dyDescent="0.3">
      <c r="N1213" s="275"/>
    </row>
    <row r="1214" spans="14:14" s="264" customFormat="1" x14ac:dyDescent="0.3">
      <c r="N1214" s="275"/>
    </row>
    <row r="1215" spans="14:14" s="264" customFormat="1" x14ac:dyDescent="0.3">
      <c r="N1215" s="275"/>
    </row>
    <row r="1216" spans="14:14" s="264" customFormat="1" x14ac:dyDescent="0.3">
      <c r="N1216" s="275"/>
    </row>
    <row r="1217" spans="14:14" s="264" customFormat="1" x14ac:dyDescent="0.3">
      <c r="N1217" s="275"/>
    </row>
    <row r="1218" spans="14:14" s="264" customFormat="1" x14ac:dyDescent="0.3">
      <c r="N1218" s="275"/>
    </row>
    <row r="1219" spans="14:14" s="264" customFormat="1" x14ac:dyDescent="0.3">
      <c r="N1219" s="275"/>
    </row>
    <row r="1220" spans="14:14" s="264" customFormat="1" x14ac:dyDescent="0.3">
      <c r="N1220" s="275"/>
    </row>
    <row r="1221" spans="14:14" s="264" customFormat="1" x14ac:dyDescent="0.3">
      <c r="N1221" s="275"/>
    </row>
    <row r="1222" spans="14:14" s="264" customFormat="1" x14ac:dyDescent="0.3">
      <c r="N1222" s="275"/>
    </row>
    <row r="1223" spans="14:14" s="264" customFormat="1" x14ac:dyDescent="0.3">
      <c r="N1223" s="275"/>
    </row>
    <row r="1224" spans="14:14" s="264" customFormat="1" x14ac:dyDescent="0.3">
      <c r="N1224" s="275"/>
    </row>
    <row r="1225" spans="14:14" s="264" customFormat="1" x14ac:dyDescent="0.3">
      <c r="N1225" s="275"/>
    </row>
    <row r="1226" spans="14:14" s="264" customFormat="1" x14ac:dyDescent="0.3">
      <c r="N1226" s="275"/>
    </row>
    <row r="1227" spans="14:14" s="264" customFormat="1" x14ac:dyDescent="0.3">
      <c r="N1227" s="275"/>
    </row>
    <row r="1228" spans="14:14" s="264" customFormat="1" x14ac:dyDescent="0.3">
      <c r="N1228" s="275"/>
    </row>
    <row r="1229" spans="14:14" s="264" customFormat="1" x14ac:dyDescent="0.3">
      <c r="N1229" s="275"/>
    </row>
    <row r="1230" spans="14:14" s="264" customFormat="1" x14ac:dyDescent="0.3">
      <c r="N1230" s="275"/>
    </row>
    <row r="1231" spans="14:14" s="264" customFormat="1" x14ac:dyDescent="0.3">
      <c r="N1231" s="275"/>
    </row>
    <row r="1232" spans="14:14" s="264" customFormat="1" x14ac:dyDescent="0.3">
      <c r="N1232" s="275"/>
    </row>
    <row r="1233" spans="14:14" s="264" customFormat="1" x14ac:dyDescent="0.3">
      <c r="N1233" s="275"/>
    </row>
    <row r="1234" spans="14:14" s="264" customFormat="1" x14ac:dyDescent="0.3">
      <c r="N1234" s="275"/>
    </row>
    <row r="1235" spans="14:14" s="264" customFormat="1" x14ac:dyDescent="0.3">
      <c r="N1235" s="275"/>
    </row>
    <row r="1236" spans="14:14" s="264" customFormat="1" x14ac:dyDescent="0.3">
      <c r="N1236" s="275"/>
    </row>
    <row r="1237" spans="14:14" s="264" customFormat="1" x14ac:dyDescent="0.3">
      <c r="N1237" s="275"/>
    </row>
    <row r="1238" spans="14:14" s="264" customFormat="1" x14ac:dyDescent="0.3">
      <c r="N1238" s="275"/>
    </row>
    <row r="1239" spans="14:14" s="264" customFormat="1" x14ac:dyDescent="0.3">
      <c r="N1239" s="275"/>
    </row>
    <row r="1240" spans="14:14" s="264" customFormat="1" x14ac:dyDescent="0.3">
      <c r="N1240" s="275"/>
    </row>
    <row r="1241" spans="14:14" s="264" customFormat="1" x14ac:dyDescent="0.3">
      <c r="N1241" s="275"/>
    </row>
    <row r="1242" spans="14:14" s="264" customFormat="1" x14ac:dyDescent="0.3">
      <c r="N1242" s="275"/>
    </row>
    <row r="1243" spans="14:14" s="264" customFormat="1" x14ac:dyDescent="0.3">
      <c r="N1243" s="275"/>
    </row>
    <row r="1244" spans="14:14" s="264" customFormat="1" x14ac:dyDescent="0.3">
      <c r="N1244" s="275"/>
    </row>
    <row r="1245" spans="14:14" s="264" customFormat="1" x14ac:dyDescent="0.3">
      <c r="N1245" s="275"/>
    </row>
    <row r="1246" spans="14:14" s="264" customFormat="1" x14ac:dyDescent="0.3">
      <c r="N1246" s="275"/>
    </row>
    <row r="1247" spans="14:14" s="264" customFormat="1" x14ac:dyDescent="0.3">
      <c r="N1247" s="275"/>
    </row>
    <row r="1248" spans="14:14" s="264" customFormat="1" x14ac:dyDescent="0.3">
      <c r="N1248" s="275"/>
    </row>
    <row r="1249" spans="14:14" s="264" customFormat="1" x14ac:dyDescent="0.3">
      <c r="N1249" s="275"/>
    </row>
    <row r="1250" spans="14:14" s="264" customFormat="1" x14ac:dyDescent="0.3">
      <c r="N1250" s="275"/>
    </row>
    <row r="1251" spans="14:14" s="264" customFormat="1" x14ac:dyDescent="0.3">
      <c r="N1251" s="275"/>
    </row>
    <row r="1252" spans="14:14" s="264" customFormat="1" x14ac:dyDescent="0.3">
      <c r="N1252" s="275"/>
    </row>
    <row r="1253" spans="14:14" s="264" customFormat="1" x14ac:dyDescent="0.3">
      <c r="N1253" s="275"/>
    </row>
    <row r="1254" spans="14:14" s="264" customFormat="1" x14ac:dyDescent="0.3">
      <c r="N1254" s="275"/>
    </row>
    <row r="1255" spans="14:14" s="264" customFormat="1" x14ac:dyDescent="0.3">
      <c r="N1255" s="275"/>
    </row>
    <row r="1256" spans="14:14" s="264" customFormat="1" x14ac:dyDescent="0.3">
      <c r="N1256" s="275"/>
    </row>
    <row r="1257" spans="14:14" s="264" customFormat="1" x14ac:dyDescent="0.3">
      <c r="N1257" s="275"/>
    </row>
    <row r="1258" spans="14:14" s="264" customFormat="1" x14ac:dyDescent="0.3">
      <c r="N1258" s="275"/>
    </row>
    <row r="1259" spans="14:14" s="264" customFormat="1" x14ac:dyDescent="0.3">
      <c r="N1259" s="275"/>
    </row>
    <row r="1260" spans="14:14" s="264" customFormat="1" x14ac:dyDescent="0.3">
      <c r="N1260" s="275"/>
    </row>
    <row r="1261" spans="14:14" s="264" customFormat="1" x14ac:dyDescent="0.3">
      <c r="N1261" s="275"/>
    </row>
    <row r="1262" spans="14:14" s="264" customFormat="1" x14ac:dyDescent="0.3">
      <c r="N1262" s="275"/>
    </row>
    <row r="1263" spans="14:14" s="264" customFormat="1" x14ac:dyDescent="0.3">
      <c r="N1263" s="275"/>
    </row>
    <row r="1264" spans="14:14" s="264" customFormat="1" x14ac:dyDescent="0.3">
      <c r="N1264" s="275"/>
    </row>
    <row r="1265" spans="14:14" s="264" customFormat="1" x14ac:dyDescent="0.3">
      <c r="N1265" s="275"/>
    </row>
    <row r="1266" spans="14:14" s="264" customFormat="1" x14ac:dyDescent="0.3">
      <c r="N1266" s="275"/>
    </row>
    <row r="1267" spans="14:14" s="264" customFormat="1" x14ac:dyDescent="0.3">
      <c r="N1267" s="275"/>
    </row>
    <row r="1268" spans="14:14" s="264" customFormat="1" x14ac:dyDescent="0.3">
      <c r="N1268" s="275"/>
    </row>
    <row r="1269" spans="14:14" s="264" customFormat="1" x14ac:dyDescent="0.3">
      <c r="N1269" s="275"/>
    </row>
    <row r="1270" spans="14:14" s="264" customFormat="1" x14ac:dyDescent="0.3">
      <c r="N1270" s="275"/>
    </row>
    <row r="1271" spans="14:14" s="264" customFormat="1" x14ac:dyDescent="0.3">
      <c r="N1271" s="275"/>
    </row>
    <row r="1272" spans="14:14" s="264" customFormat="1" x14ac:dyDescent="0.3">
      <c r="N1272" s="275"/>
    </row>
    <row r="1273" spans="14:14" s="264" customFormat="1" x14ac:dyDescent="0.3">
      <c r="N1273" s="275"/>
    </row>
    <row r="1274" spans="14:14" s="264" customFormat="1" x14ac:dyDescent="0.3">
      <c r="N1274" s="275"/>
    </row>
    <row r="1275" spans="14:14" s="264" customFormat="1" x14ac:dyDescent="0.3">
      <c r="N1275" s="275"/>
    </row>
    <row r="1276" spans="14:14" s="264" customFormat="1" x14ac:dyDescent="0.3">
      <c r="N1276" s="275"/>
    </row>
    <row r="1277" spans="14:14" s="264" customFormat="1" x14ac:dyDescent="0.3">
      <c r="N1277" s="275"/>
    </row>
    <row r="1278" spans="14:14" s="264" customFormat="1" x14ac:dyDescent="0.3">
      <c r="N1278" s="275"/>
    </row>
    <row r="1279" spans="14:14" s="264" customFormat="1" x14ac:dyDescent="0.3">
      <c r="N1279" s="275"/>
    </row>
    <row r="1280" spans="14:14" s="264" customFormat="1" x14ac:dyDescent="0.3">
      <c r="N1280" s="275"/>
    </row>
    <row r="1281" spans="14:14" s="264" customFormat="1" x14ac:dyDescent="0.3">
      <c r="N1281" s="275"/>
    </row>
    <row r="1282" spans="14:14" s="264" customFormat="1" x14ac:dyDescent="0.3">
      <c r="N1282" s="275"/>
    </row>
    <row r="1283" spans="14:14" s="264" customFormat="1" x14ac:dyDescent="0.3">
      <c r="N1283" s="275"/>
    </row>
    <row r="1284" spans="14:14" s="264" customFormat="1" x14ac:dyDescent="0.3">
      <c r="N1284" s="275"/>
    </row>
    <row r="1285" spans="14:14" s="264" customFormat="1" x14ac:dyDescent="0.3">
      <c r="N1285" s="275"/>
    </row>
    <row r="1286" spans="14:14" s="264" customFormat="1" x14ac:dyDescent="0.3">
      <c r="N1286" s="275"/>
    </row>
    <row r="1287" spans="14:14" s="264" customFormat="1" x14ac:dyDescent="0.3">
      <c r="N1287" s="275"/>
    </row>
    <row r="1288" spans="14:14" s="264" customFormat="1" x14ac:dyDescent="0.3">
      <c r="N1288" s="275"/>
    </row>
    <row r="1289" spans="14:14" s="264" customFormat="1" x14ac:dyDescent="0.3">
      <c r="N1289" s="275"/>
    </row>
    <row r="1290" spans="14:14" s="264" customFormat="1" x14ac:dyDescent="0.3">
      <c r="N1290" s="275"/>
    </row>
    <row r="1291" spans="14:14" s="264" customFormat="1" x14ac:dyDescent="0.3">
      <c r="N1291" s="275"/>
    </row>
    <row r="1292" spans="14:14" s="264" customFormat="1" x14ac:dyDescent="0.3">
      <c r="N1292" s="275"/>
    </row>
    <row r="1293" spans="14:14" s="264" customFormat="1" x14ac:dyDescent="0.3">
      <c r="N1293" s="275"/>
    </row>
    <row r="1294" spans="14:14" s="264" customFormat="1" x14ac:dyDescent="0.3">
      <c r="N1294" s="275"/>
    </row>
    <row r="1295" spans="14:14" s="264" customFormat="1" x14ac:dyDescent="0.3">
      <c r="N1295" s="275"/>
    </row>
    <row r="1296" spans="14:14" s="264" customFormat="1" x14ac:dyDescent="0.3">
      <c r="N1296" s="275"/>
    </row>
    <row r="1297" spans="14:14" s="264" customFormat="1" x14ac:dyDescent="0.3">
      <c r="N1297" s="275"/>
    </row>
    <row r="1298" spans="14:14" s="264" customFormat="1" x14ac:dyDescent="0.3">
      <c r="N1298" s="275"/>
    </row>
    <row r="1299" spans="14:14" s="264" customFormat="1" x14ac:dyDescent="0.3">
      <c r="N1299" s="275"/>
    </row>
    <row r="1300" spans="14:14" s="264" customFormat="1" x14ac:dyDescent="0.3">
      <c r="N1300" s="275"/>
    </row>
    <row r="1301" spans="14:14" s="264" customFormat="1" x14ac:dyDescent="0.3">
      <c r="N1301" s="275"/>
    </row>
    <row r="1302" spans="14:14" s="264" customFormat="1" x14ac:dyDescent="0.3">
      <c r="N1302" s="275"/>
    </row>
    <row r="1303" spans="14:14" s="264" customFormat="1" x14ac:dyDescent="0.3">
      <c r="N1303" s="275"/>
    </row>
    <row r="1304" spans="14:14" s="264" customFormat="1" x14ac:dyDescent="0.3">
      <c r="N1304" s="275"/>
    </row>
    <row r="1305" spans="14:14" s="264" customFormat="1" x14ac:dyDescent="0.3">
      <c r="N1305" s="275"/>
    </row>
    <row r="1306" spans="14:14" s="264" customFormat="1" x14ac:dyDescent="0.3">
      <c r="N1306" s="275"/>
    </row>
    <row r="1307" spans="14:14" s="264" customFormat="1" x14ac:dyDescent="0.3">
      <c r="N1307" s="275"/>
    </row>
    <row r="1308" spans="14:14" s="264" customFormat="1" x14ac:dyDescent="0.3">
      <c r="N1308" s="275"/>
    </row>
    <row r="1309" spans="14:14" s="264" customFormat="1" x14ac:dyDescent="0.3">
      <c r="N1309" s="275"/>
    </row>
    <row r="1310" spans="14:14" s="264" customFormat="1" x14ac:dyDescent="0.3">
      <c r="N1310" s="275"/>
    </row>
    <row r="1311" spans="14:14" s="264" customFormat="1" x14ac:dyDescent="0.3">
      <c r="N1311" s="275"/>
    </row>
    <row r="1312" spans="14:14" s="264" customFormat="1" x14ac:dyDescent="0.3">
      <c r="N1312" s="275"/>
    </row>
    <row r="1313" spans="14:14" s="264" customFormat="1" x14ac:dyDescent="0.3">
      <c r="N1313" s="275"/>
    </row>
    <row r="1314" spans="14:14" s="264" customFormat="1" x14ac:dyDescent="0.3">
      <c r="N1314" s="275"/>
    </row>
    <row r="1315" spans="14:14" s="264" customFormat="1" x14ac:dyDescent="0.3">
      <c r="N1315" s="275"/>
    </row>
    <row r="1316" spans="14:14" s="264" customFormat="1" x14ac:dyDescent="0.3">
      <c r="N1316" s="275"/>
    </row>
    <row r="1317" spans="14:14" s="264" customFormat="1" x14ac:dyDescent="0.3">
      <c r="N1317" s="275"/>
    </row>
    <row r="1318" spans="14:14" s="264" customFormat="1" x14ac:dyDescent="0.3">
      <c r="N1318" s="275"/>
    </row>
    <row r="1319" spans="14:14" s="264" customFormat="1" x14ac:dyDescent="0.3">
      <c r="N1319" s="275"/>
    </row>
    <row r="1320" spans="14:14" s="264" customFormat="1" x14ac:dyDescent="0.3">
      <c r="N1320" s="275"/>
    </row>
    <row r="1321" spans="14:14" s="264" customFormat="1" x14ac:dyDescent="0.3">
      <c r="N1321" s="275"/>
    </row>
    <row r="1322" spans="14:14" s="264" customFormat="1" x14ac:dyDescent="0.3">
      <c r="N1322" s="275"/>
    </row>
    <row r="1323" spans="14:14" s="264" customFormat="1" x14ac:dyDescent="0.3">
      <c r="N1323" s="275"/>
    </row>
    <row r="1324" spans="14:14" s="264" customFormat="1" x14ac:dyDescent="0.3">
      <c r="N1324" s="275"/>
    </row>
    <row r="1325" spans="14:14" s="264" customFormat="1" x14ac:dyDescent="0.3">
      <c r="N1325" s="275"/>
    </row>
    <row r="1326" spans="14:14" s="264" customFormat="1" x14ac:dyDescent="0.3">
      <c r="N1326" s="275"/>
    </row>
    <row r="1327" spans="14:14" s="264" customFormat="1" x14ac:dyDescent="0.3">
      <c r="N1327" s="275"/>
    </row>
    <row r="1328" spans="14:14" s="264" customFormat="1" x14ac:dyDescent="0.3">
      <c r="N1328" s="275"/>
    </row>
    <row r="1329" spans="14:14" s="264" customFormat="1" x14ac:dyDescent="0.3">
      <c r="N1329" s="275"/>
    </row>
    <row r="1330" spans="14:14" s="264" customFormat="1" x14ac:dyDescent="0.3">
      <c r="N1330" s="275"/>
    </row>
    <row r="1331" spans="14:14" s="264" customFormat="1" x14ac:dyDescent="0.3">
      <c r="N1331" s="275"/>
    </row>
    <row r="1332" spans="14:14" s="264" customFormat="1" x14ac:dyDescent="0.3">
      <c r="N1332" s="275"/>
    </row>
    <row r="1333" spans="14:14" s="264" customFormat="1" x14ac:dyDescent="0.3">
      <c r="N1333" s="275"/>
    </row>
    <row r="1334" spans="14:14" s="264" customFormat="1" x14ac:dyDescent="0.3">
      <c r="N1334" s="275"/>
    </row>
    <row r="1335" spans="14:14" s="264" customFormat="1" x14ac:dyDescent="0.3">
      <c r="N1335" s="275"/>
    </row>
    <row r="1336" spans="14:14" s="264" customFormat="1" x14ac:dyDescent="0.3">
      <c r="N1336" s="275"/>
    </row>
    <row r="1337" spans="14:14" s="264" customFormat="1" x14ac:dyDescent="0.3">
      <c r="N1337" s="275"/>
    </row>
    <row r="1338" spans="14:14" s="264" customFormat="1" x14ac:dyDescent="0.3">
      <c r="N1338" s="275"/>
    </row>
    <row r="1339" spans="14:14" s="264" customFormat="1" x14ac:dyDescent="0.3">
      <c r="N1339" s="275"/>
    </row>
    <row r="1340" spans="14:14" s="264" customFormat="1" x14ac:dyDescent="0.3">
      <c r="N1340" s="275"/>
    </row>
    <row r="1341" spans="14:14" s="264" customFormat="1" x14ac:dyDescent="0.3">
      <c r="N1341" s="275"/>
    </row>
    <row r="1342" spans="14:14" s="264" customFormat="1" x14ac:dyDescent="0.3">
      <c r="N1342" s="275"/>
    </row>
    <row r="1343" spans="14:14" s="264" customFormat="1" x14ac:dyDescent="0.3">
      <c r="N1343" s="275"/>
    </row>
    <row r="1344" spans="14:14" s="264" customFormat="1" x14ac:dyDescent="0.3">
      <c r="N1344" s="275"/>
    </row>
    <row r="1345" spans="14:14" s="264" customFormat="1" x14ac:dyDescent="0.3">
      <c r="N1345" s="275"/>
    </row>
    <row r="1346" spans="14:14" s="264" customFormat="1" x14ac:dyDescent="0.3">
      <c r="N1346" s="275"/>
    </row>
    <row r="1347" spans="14:14" s="264" customFormat="1" x14ac:dyDescent="0.3">
      <c r="N1347" s="275"/>
    </row>
    <row r="1348" spans="14:14" s="264" customFormat="1" x14ac:dyDescent="0.3">
      <c r="N1348" s="275"/>
    </row>
    <row r="1349" spans="14:14" s="264" customFormat="1" x14ac:dyDescent="0.3">
      <c r="N1349" s="275"/>
    </row>
    <row r="1350" spans="14:14" s="264" customFormat="1" x14ac:dyDescent="0.3">
      <c r="N1350" s="275"/>
    </row>
    <row r="1351" spans="14:14" s="264" customFormat="1" x14ac:dyDescent="0.3">
      <c r="N1351" s="275"/>
    </row>
    <row r="1352" spans="14:14" s="264" customFormat="1" x14ac:dyDescent="0.3">
      <c r="N1352" s="275"/>
    </row>
    <row r="1353" spans="14:14" s="264" customFormat="1" x14ac:dyDescent="0.3">
      <c r="N1353" s="275"/>
    </row>
    <row r="1354" spans="14:14" s="264" customFormat="1" x14ac:dyDescent="0.3">
      <c r="N1354" s="275"/>
    </row>
    <row r="1355" spans="14:14" s="264" customFormat="1" x14ac:dyDescent="0.3">
      <c r="N1355" s="275"/>
    </row>
    <row r="1356" spans="14:14" s="264" customFormat="1" x14ac:dyDescent="0.3">
      <c r="N1356" s="275"/>
    </row>
    <row r="1357" spans="14:14" s="264" customFormat="1" x14ac:dyDescent="0.3">
      <c r="N1357" s="275"/>
    </row>
    <row r="1358" spans="14:14" s="264" customFormat="1" x14ac:dyDescent="0.3">
      <c r="N1358" s="275"/>
    </row>
    <row r="1359" spans="14:14" s="264" customFormat="1" x14ac:dyDescent="0.3">
      <c r="N1359" s="275"/>
    </row>
    <row r="1360" spans="14:14" s="264" customFormat="1" x14ac:dyDescent="0.3">
      <c r="N1360" s="275"/>
    </row>
    <row r="1361" spans="14:14" s="264" customFormat="1" x14ac:dyDescent="0.3">
      <c r="N1361" s="275"/>
    </row>
    <row r="1362" spans="14:14" s="264" customFormat="1" x14ac:dyDescent="0.3">
      <c r="N1362" s="275"/>
    </row>
    <row r="1363" spans="14:14" s="264" customFormat="1" x14ac:dyDescent="0.3">
      <c r="N1363" s="275"/>
    </row>
    <row r="1364" spans="14:14" s="264" customFormat="1" x14ac:dyDescent="0.3">
      <c r="N1364" s="275"/>
    </row>
    <row r="1365" spans="14:14" s="264" customFormat="1" x14ac:dyDescent="0.3">
      <c r="N1365" s="275"/>
    </row>
    <row r="1366" spans="14:14" s="264" customFormat="1" x14ac:dyDescent="0.3">
      <c r="N1366" s="275"/>
    </row>
    <row r="1367" spans="14:14" s="264" customFormat="1" x14ac:dyDescent="0.3">
      <c r="N1367" s="275"/>
    </row>
    <row r="1368" spans="14:14" s="264" customFormat="1" x14ac:dyDescent="0.3">
      <c r="N1368" s="275"/>
    </row>
    <row r="1369" spans="14:14" s="264" customFormat="1" x14ac:dyDescent="0.3">
      <c r="N1369" s="275"/>
    </row>
    <row r="1370" spans="14:14" s="264" customFormat="1" x14ac:dyDescent="0.3">
      <c r="N1370" s="275"/>
    </row>
    <row r="1371" spans="14:14" s="264" customFormat="1" x14ac:dyDescent="0.3">
      <c r="N1371" s="275"/>
    </row>
    <row r="1372" spans="14:14" s="264" customFormat="1" x14ac:dyDescent="0.3">
      <c r="N1372" s="275"/>
    </row>
    <row r="1373" spans="14:14" s="264" customFormat="1" x14ac:dyDescent="0.3">
      <c r="N1373" s="275"/>
    </row>
    <row r="1374" spans="14:14" s="264" customFormat="1" x14ac:dyDescent="0.3">
      <c r="N1374" s="275"/>
    </row>
    <row r="1375" spans="14:14" s="264" customFormat="1" x14ac:dyDescent="0.3">
      <c r="N1375" s="275"/>
    </row>
    <row r="1376" spans="14:14" s="264" customFormat="1" x14ac:dyDescent="0.3">
      <c r="N1376" s="275"/>
    </row>
    <row r="1377" spans="14:14" s="264" customFormat="1" x14ac:dyDescent="0.3">
      <c r="N1377" s="275"/>
    </row>
    <row r="1378" spans="14:14" s="264" customFormat="1" x14ac:dyDescent="0.3">
      <c r="N1378" s="275"/>
    </row>
    <row r="1379" spans="14:14" s="264" customFormat="1" x14ac:dyDescent="0.3">
      <c r="N1379" s="275"/>
    </row>
    <row r="1380" spans="14:14" s="264" customFormat="1" x14ac:dyDescent="0.3">
      <c r="N1380" s="275"/>
    </row>
    <row r="1381" spans="14:14" s="264" customFormat="1" x14ac:dyDescent="0.3">
      <c r="N1381" s="275"/>
    </row>
    <row r="1382" spans="14:14" s="264" customFormat="1" x14ac:dyDescent="0.3">
      <c r="N1382" s="275"/>
    </row>
    <row r="1383" spans="14:14" s="264" customFormat="1" x14ac:dyDescent="0.3">
      <c r="N1383" s="275"/>
    </row>
    <row r="1384" spans="14:14" s="264" customFormat="1" x14ac:dyDescent="0.3">
      <c r="N1384" s="275"/>
    </row>
    <row r="1385" spans="14:14" s="264" customFormat="1" x14ac:dyDescent="0.3">
      <c r="N1385" s="275"/>
    </row>
    <row r="1386" spans="14:14" s="264" customFormat="1" x14ac:dyDescent="0.3">
      <c r="N1386" s="275"/>
    </row>
    <row r="1387" spans="14:14" s="264" customFormat="1" x14ac:dyDescent="0.3">
      <c r="N1387" s="275"/>
    </row>
    <row r="1388" spans="14:14" s="264" customFormat="1" x14ac:dyDescent="0.3">
      <c r="N1388" s="275"/>
    </row>
    <row r="1389" spans="14:14" s="264" customFormat="1" x14ac:dyDescent="0.3">
      <c r="N1389" s="275"/>
    </row>
    <row r="1390" spans="14:14" s="264" customFormat="1" x14ac:dyDescent="0.3">
      <c r="N1390" s="275"/>
    </row>
    <row r="1391" spans="14:14" s="264" customFormat="1" x14ac:dyDescent="0.3">
      <c r="N1391" s="275"/>
    </row>
    <row r="1392" spans="14:14" s="264" customFormat="1" x14ac:dyDescent="0.3">
      <c r="N1392" s="275"/>
    </row>
    <row r="1393" spans="14:14" s="264" customFormat="1" x14ac:dyDescent="0.3">
      <c r="N1393" s="275"/>
    </row>
    <row r="1394" spans="14:14" s="264" customFormat="1" x14ac:dyDescent="0.3">
      <c r="N1394" s="275"/>
    </row>
    <row r="1395" spans="14:14" s="264" customFormat="1" x14ac:dyDescent="0.3">
      <c r="N1395" s="275"/>
    </row>
    <row r="1396" spans="14:14" s="264" customFormat="1" x14ac:dyDescent="0.3">
      <c r="N1396" s="275"/>
    </row>
    <row r="1397" spans="14:14" s="264" customFormat="1" x14ac:dyDescent="0.3">
      <c r="N1397" s="275"/>
    </row>
    <row r="1398" spans="14:14" s="264" customFormat="1" x14ac:dyDescent="0.3">
      <c r="N1398" s="275"/>
    </row>
    <row r="1399" spans="14:14" s="264" customFormat="1" x14ac:dyDescent="0.3">
      <c r="N1399" s="275"/>
    </row>
    <row r="1400" spans="14:14" s="264" customFormat="1" x14ac:dyDescent="0.3">
      <c r="N1400" s="275"/>
    </row>
    <row r="1401" spans="14:14" s="264" customFormat="1" x14ac:dyDescent="0.3">
      <c r="N1401" s="275"/>
    </row>
    <row r="1402" spans="14:14" s="264" customFormat="1" x14ac:dyDescent="0.3">
      <c r="N1402" s="275"/>
    </row>
    <row r="1403" spans="14:14" s="264" customFormat="1" x14ac:dyDescent="0.3">
      <c r="N1403" s="275"/>
    </row>
    <row r="1404" spans="14:14" s="264" customFormat="1" x14ac:dyDescent="0.3">
      <c r="N1404" s="275"/>
    </row>
    <row r="1405" spans="14:14" s="264" customFormat="1" x14ac:dyDescent="0.3">
      <c r="N1405" s="275"/>
    </row>
    <row r="1406" spans="14:14" s="264" customFormat="1" x14ac:dyDescent="0.3">
      <c r="N1406" s="275"/>
    </row>
    <row r="1407" spans="14:14" s="264" customFormat="1" x14ac:dyDescent="0.3">
      <c r="N1407" s="275"/>
    </row>
    <row r="1408" spans="14:14" s="264" customFormat="1" x14ac:dyDescent="0.3">
      <c r="N1408" s="275"/>
    </row>
    <row r="1409" spans="14:14" s="264" customFormat="1" x14ac:dyDescent="0.3">
      <c r="N1409" s="275"/>
    </row>
    <row r="1410" spans="14:14" s="264" customFormat="1" x14ac:dyDescent="0.3">
      <c r="N1410" s="275"/>
    </row>
    <row r="1411" spans="14:14" s="264" customFormat="1" x14ac:dyDescent="0.3">
      <c r="N1411" s="275"/>
    </row>
    <row r="1412" spans="14:14" s="264" customFormat="1" x14ac:dyDescent="0.3">
      <c r="N1412" s="275"/>
    </row>
    <row r="1413" spans="14:14" s="264" customFormat="1" x14ac:dyDescent="0.3">
      <c r="N1413" s="275"/>
    </row>
    <row r="1414" spans="14:14" s="264" customFormat="1" x14ac:dyDescent="0.3">
      <c r="N1414" s="275"/>
    </row>
    <row r="1415" spans="14:14" s="264" customFormat="1" x14ac:dyDescent="0.3">
      <c r="N1415" s="275"/>
    </row>
    <row r="1416" spans="14:14" s="264" customFormat="1" x14ac:dyDescent="0.3">
      <c r="N1416" s="275"/>
    </row>
    <row r="1417" spans="14:14" s="264" customFormat="1" x14ac:dyDescent="0.3">
      <c r="N1417" s="275"/>
    </row>
    <row r="1418" spans="14:14" s="264" customFormat="1" x14ac:dyDescent="0.3">
      <c r="N1418" s="275"/>
    </row>
    <row r="1419" spans="14:14" s="264" customFormat="1" x14ac:dyDescent="0.3">
      <c r="N1419" s="275"/>
    </row>
    <row r="1420" spans="14:14" s="264" customFormat="1" x14ac:dyDescent="0.3">
      <c r="N1420" s="275"/>
    </row>
    <row r="1421" spans="14:14" s="264" customFormat="1" x14ac:dyDescent="0.3">
      <c r="N1421" s="275"/>
    </row>
    <row r="1422" spans="14:14" s="264" customFormat="1" x14ac:dyDescent="0.3">
      <c r="N1422" s="275"/>
    </row>
    <row r="1423" spans="14:14" s="264" customFormat="1" x14ac:dyDescent="0.3">
      <c r="N1423" s="275"/>
    </row>
    <row r="1424" spans="14:14" s="264" customFormat="1" x14ac:dyDescent="0.3">
      <c r="N1424" s="275"/>
    </row>
    <row r="1425" spans="14:14" s="264" customFormat="1" x14ac:dyDescent="0.3">
      <c r="N1425" s="275"/>
    </row>
    <row r="1426" spans="14:14" s="264" customFormat="1" x14ac:dyDescent="0.3">
      <c r="N1426" s="275"/>
    </row>
    <row r="1427" spans="14:14" s="264" customFormat="1" x14ac:dyDescent="0.3">
      <c r="N1427" s="275"/>
    </row>
    <row r="1428" spans="14:14" s="264" customFormat="1" x14ac:dyDescent="0.3">
      <c r="N1428" s="275"/>
    </row>
    <row r="1429" spans="14:14" s="264" customFormat="1" x14ac:dyDescent="0.3">
      <c r="N1429" s="275"/>
    </row>
    <row r="1430" spans="14:14" s="264" customFormat="1" x14ac:dyDescent="0.3">
      <c r="N1430" s="275"/>
    </row>
    <row r="1431" spans="14:14" s="264" customFormat="1" x14ac:dyDescent="0.3">
      <c r="N1431" s="275"/>
    </row>
    <row r="1432" spans="14:14" s="264" customFormat="1" x14ac:dyDescent="0.3">
      <c r="N1432" s="275"/>
    </row>
    <row r="1433" spans="14:14" s="264" customFormat="1" x14ac:dyDescent="0.3">
      <c r="N1433" s="275"/>
    </row>
    <row r="1434" spans="14:14" s="264" customFormat="1" x14ac:dyDescent="0.3">
      <c r="N1434" s="275"/>
    </row>
    <row r="1435" spans="14:14" s="264" customFormat="1" x14ac:dyDescent="0.3">
      <c r="N1435" s="275"/>
    </row>
    <row r="1436" spans="14:14" s="264" customFormat="1" x14ac:dyDescent="0.3">
      <c r="N1436" s="275"/>
    </row>
    <row r="1437" spans="14:14" s="264" customFormat="1" x14ac:dyDescent="0.3">
      <c r="N1437" s="275"/>
    </row>
    <row r="1438" spans="14:14" s="264" customFormat="1" x14ac:dyDescent="0.3">
      <c r="N1438" s="275"/>
    </row>
    <row r="1439" spans="14:14" s="264" customFormat="1" x14ac:dyDescent="0.3">
      <c r="N1439" s="275"/>
    </row>
    <row r="1440" spans="14:14" s="264" customFormat="1" x14ac:dyDescent="0.3">
      <c r="N1440" s="275"/>
    </row>
    <row r="1441" spans="14:14" s="264" customFormat="1" x14ac:dyDescent="0.3">
      <c r="N1441" s="275"/>
    </row>
    <row r="1442" spans="14:14" s="264" customFormat="1" x14ac:dyDescent="0.3">
      <c r="N1442" s="275"/>
    </row>
    <row r="1443" spans="14:14" s="264" customFormat="1" x14ac:dyDescent="0.3">
      <c r="N1443" s="275"/>
    </row>
    <row r="1444" spans="14:14" s="264" customFormat="1" x14ac:dyDescent="0.3">
      <c r="N1444" s="275"/>
    </row>
    <row r="1445" spans="14:14" s="264" customFormat="1" x14ac:dyDescent="0.3">
      <c r="N1445" s="275"/>
    </row>
    <row r="1446" spans="14:14" s="264" customFormat="1" x14ac:dyDescent="0.3">
      <c r="N1446" s="275"/>
    </row>
    <row r="1447" spans="14:14" s="264" customFormat="1" x14ac:dyDescent="0.3">
      <c r="N1447" s="275"/>
    </row>
    <row r="1448" spans="14:14" s="264" customFormat="1" x14ac:dyDescent="0.3">
      <c r="N1448" s="275"/>
    </row>
    <row r="1449" spans="14:14" s="264" customFormat="1" x14ac:dyDescent="0.3">
      <c r="N1449" s="275"/>
    </row>
    <row r="1450" spans="14:14" s="264" customFormat="1" x14ac:dyDescent="0.3">
      <c r="N1450" s="275"/>
    </row>
    <row r="1451" spans="14:14" s="264" customFormat="1" x14ac:dyDescent="0.3">
      <c r="N1451" s="275"/>
    </row>
    <row r="1452" spans="14:14" s="264" customFormat="1" x14ac:dyDescent="0.3">
      <c r="N1452" s="275"/>
    </row>
    <row r="1453" spans="14:14" s="264" customFormat="1" x14ac:dyDescent="0.3">
      <c r="N1453" s="275"/>
    </row>
    <row r="1454" spans="14:14" s="264" customFormat="1" x14ac:dyDescent="0.3">
      <c r="N1454" s="275"/>
    </row>
    <row r="1455" spans="14:14" s="264" customFormat="1" x14ac:dyDescent="0.3">
      <c r="N1455" s="275"/>
    </row>
    <row r="1456" spans="14:14" s="264" customFormat="1" x14ac:dyDescent="0.3">
      <c r="N1456" s="275"/>
    </row>
    <row r="1457" spans="14:14" s="264" customFormat="1" x14ac:dyDescent="0.3">
      <c r="N1457" s="275"/>
    </row>
    <row r="1458" spans="14:14" s="264" customFormat="1" x14ac:dyDescent="0.3">
      <c r="N1458" s="275"/>
    </row>
    <row r="1459" spans="14:14" s="264" customFormat="1" x14ac:dyDescent="0.3">
      <c r="N1459" s="275"/>
    </row>
    <row r="1460" spans="14:14" s="264" customFormat="1" x14ac:dyDescent="0.3">
      <c r="N1460" s="275"/>
    </row>
    <row r="1461" spans="14:14" s="264" customFormat="1" x14ac:dyDescent="0.3">
      <c r="N1461" s="275"/>
    </row>
    <row r="1462" spans="14:14" s="264" customFormat="1" x14ac:dyDescent="0.3">
      <c r="N1462" s="275"/>
    </row>
    <row r="1463" spans="14:14" s="264" customFormat="1" x14ac:dyDescent="0.3">
      <c r="N1463" s="275"/>
    </row>
    <row r="1464" spans="14:14" s="264" customFormat="1" x14ac:dyDescent="0.3">
      <c r="N1464" s="275"/>
    </row>
    <row r="1465" spans="14:14" s="264" customFormat="1" x14ac:dyDescent="0.3">
      <c r="N1465" s="275"/>
    </row>
    <row r="1466" spans="14:14" s="264" customFormat="1" x14ac:dyDescent="0.3">
      <c r="N1466" s="275"/>
    </row>
    <row r="1467" spans="14:14" s="264" customFormat="1" x14ac:dyDescent="0.3">
      <c r="N1467" s="275"/>
    </row>
    <row r="1468" spans="14:14" s="264" customFormat="1" x14ac:dyDescent="0.3">
      <c r="N1468" s="275"/>
    </row>
    <row r="1469" spans="14:14" s="264" customFormat="1" x14ac:dyDescent="0.3">
      <c r="N1469" s="275"/>
    </row>
    <row r="1470" spans="14:14" s="264" customFormat="1" x14ac:dyDescent="0.3">
      <c r="N1470" s="275"/>
    </row>
    <row r="1471" spans="14:14" s="264" customFormat="1" x14ac:dyDescent="0.3">
      <c r="N1471" s="275"/>
    </row>
    <row r="1472" spans="14:14" s="264" customFormat="1" x14ac:dyDescent="0.3">
      <c r="N1472" s="275"/>
    </row>
    <row r="1473" spans="14:14" s="264" customFormat="1" x14ac:dyDescent="0.3">
      <c r="N1473" s="275"/>
    </row>
    <row r="1474" spans="14:14" s="264" customFormat="1" x14ac:dyDescent="0.3">
      <c r="N1474" s="275"/>
    </row>
    <row r="1475" spans="14:14" s="264" customFormat="1" x14ac:dyDescent="0.3">
      <c r="N1475" s="275"/>
    </row>
    <row r="1476" spans="14:14" s="264" customFormat="1" x14ac:dyDescent="0.3">
      <c r="N1476" s="275"/>
    </row>
    <row r="1477" spans="14:14" s="264" customFormat="1" x14ac:dyDescent="0.3">
      <c r="N1477" s="275"/>
    </row>
    <row r="1478" spans="14:14" s="264" customFormat="1" x14ac:dyDescent="0.3">
      <c r="N1478" s="275"/>
    </row>
    <row r="1479" spans="14:14" s="264" customFormat="1" x14ac:dyDescent="0.3">
      <c r="N1479" s="275"/>
    </row>
    <row r="1480" spans="14:14" s="264" customFormat="1" x14ac:dyDescent="0.3">
      <c r="N1480" s="275"/>
    </row>
    <row r="1481" spans="14:14" s="264" customFormat="1" x14ac:dyDescent="0.3">
      <c r="N1481" s="275"/>
    </row>
    <row r="1482" spans="14:14" s="264" customFormat="1" x14ac:dyDescent="0.3">
      <c r="N1482" s="275"/>
    </row>
    <row r="1483" spans="14:14" s="264" customFormat="1" x14ac:dyDescent="0.3">
      <c r="N1483" s="275"/>
    </row>
    <row r="1484" spans="14:14" s="264" customFormat="1" x14ac:dyDescent="0.3">
      <c r="N1484" s="275"/>
    </row>
    <row r="1485" spans="14:14" s="264" customFormat="1" x14ac:dyDescent="0.3">
      <c r="N1485" s="275"/>
    </row>
    <row r="1486" spans="14:14" s="264" customFormat="1" x14ac:dyDescent="0.3">
      <c r="N1486" s="275"/>
    </row>
    <row r="1487" spans="14:14" s="264" customFormat="1" x14ac:dyDescent="0.3">
      <c r="N1487" s="275"/>
    </row>
    <row r="1488" spans="14:14" s="264" customFormat="1" x14ac:dyDescent="0.3">
      <c r="N1488" s="275"/>
    </row>
    <row r="1489" spans="14:14" s="264" customFormat="1" x14ac:dyDescent="0.3">
      <c r="N1489" s="275"/>
    </row>
    <row r="1490" spans="14:14" s="264" customFormat="1" x14ac:dyDescent="0.3">
      <c r="N1490" s="275"/>
    </row>
    <row r="1491" spans="14:14" s="264" customFormat="1" x14ac:dyDescent="0.3">
      <c r="N1491" s="275"/>
    </row>
    <row r="1492" spans="14:14" s="264" customFormat="1" x14ac:dyDescent="0.3">
      <c r="N1492" s="275"/>
    </row>
    <row r="1493" spans="14:14" s="264" customFormat="1" x14ac:dyDescent="0.3">
      <c r="N1493" s="275"/>
    </row>
    <row r="1494" spans="14:14" s="264" customFormat="1" x14ac:dyDescent="0.3">
      <c r="N1494" s="275"/>
    </row>
    <row r="1495" spans="14:14" s="264" customFormat="1" x14ac:dyDescent="0.3">
      <c r="N1495" s="275"/>
    </row>
    <row r="1496" spans="14:14" s="264" customFormat="1" x14ac:dyDescent="0.3">
      <c r="N1496" s="275"/>
    </row>
    <row r="1497" spans="14:14" s="264" customFormat="1" x14ac:dyDescent="0.3">
      <c r="N1497" s="275"/>
    </row>
    <row r="1498" spans="14:14" s="264" customFormat="1" x14ac:dyDescent="0.3">
      <c r="N1498" s="275"/>
    </row>
    <row r="1499" spans="14:14" s="264" customFormat="1" x14ac:dyDescent="0.3">
      <c r="N1499" s="275"/>
    </row>
    <row r="1500" spans="14:14" s="264" customFormat="1" x14ac:dyDescent="0.3">
      <c r="N1500" s="275"/>
    </row>
    <row r="1501" spans="14:14" s="264" customFormat="1" x14ac:dyDescent="0.3">
      <c r="N1501" s="275"/>
    </row>
    <row r="1502" spans="14:14" s="264" customFormat="1" x14ac:dyDescent="0.3">
      <c r="N1502" s="275"/>
    </row>
    <row r="1503" spans="14:14" s="264" customFormat="1" x14ac:dyDescent="0.3">
      <c r="N1503" s="275"/>
    </row>
    <row r="1504" spans="14:14" s="264" customFormat="1" x14ac:dyDescent="0.3">
      <c r="N1504" s="275"/>
    </row>
    <row r="1505" spans="14:14" s="264" customFormat="1" x14ac:dyDescent="0.3">
      <c r="N1505" s="275"/>
    </row>
    <row r="1506" spans="14:14" s="264" customFormat="1" x14ac:dyDescent="0.3">
      <c r="N1506" s="275"/>
    </row>
    <row r="1507" spans="14:14" s="264" customFormat="1" x14ac:dyDescent="0.3">
      <c r="N1507" s="275"/>
    </row>
    <row r="1508" spans="14:14" s="264" customFormat="1" x14ac:dyDescent="0.3">
      <c r="N1508" s="275"/>
    </row>
    <row r="1509" spans="14:14" s="264" customFormat="1" x14ac:dyDescent="0.3">
      <c r="N1509" s="275"/>
    </row>
    <row r="1510" spans="14:14" s="264" customFormat="1" x14ac:dyDescent="0.3">
      <c r="N1510" s="275"/>
    </row>
    <row r="1511" spans="14:14" s="264" customFormat="1" x14ac:dyDescent="0.3">
      <c r="N1511" s="275"/>
    </row>
    <row r="1512" spans="14:14" s="264" customFormat="1" x14ac:dyDescent="0.3">
      <c r="N1512" s="275"/>
    </row>
    <row r="1513" spans="14:14" s="264" customFormat="1" x14ac:dyDescent="0.3">
      <c r="N1513" s="275"/>
    </row>
    <row r="1514" spans="14:14" s="264" customFormat="1" x14ac:dyDescent="0.3">
      <c r="N1514" s="275"/>
    </row>
    <row r="1515" spans="14:14" s="264" customFormat="1" x14ac:dyDescent="0.3">
      <c r="N1515" s="275"/>
    </row>
    <row r="1516" spans="14:14" s="264" customFormat="1" x14ac:dyDescent="0.3">
      <c r="N1516" s="275"/>
    </row>
    <row r="1517" spans="14:14" s="264" customFormat="1" x14ac:dyDescent="0.3">
      <c r="N1517" s="275"/>
    </row>
    <row r="1518" spans="14:14" s="264" customFormat="1" x14ac:dyDescent="0.3">
      <c r="N1518" s="275"/>
    </row>
    <row r="1519" spans="14:14" s="264" customFormat="1" x14ac:dyDescent="0.3">
      <c r="N1519" s="275"/>
    </row>
    <row r="1520" spans="14:14" s="264" customFormat="1" x14ac:dyDescent="0.3">
      <c r="N1520" s="275"/>
    </row>
    <row r="1521" spans="14:14" s="264" customFormat="1" x14ac:dyDescent="0.3">
      <c r="N1521" s="275"/>
    </row>
    <row r="1522" spans="14:14" s="264" customFormat="1" x14ac:dyDescent="0.3">
      <c r="N1522" s="275"/>
    </row>
    <row r="1523" spans="14:14" s="264" customFormat="1" x14ac:dyDescent="0.3">
      <c r="N1523" s="275"/>
    </row>
    <row r="1524" spans="14:14" s="264" customFormat="1" x14ac:dyDescent="0.3">
      <c r="N1524" s="275"/>
    </row>
    <row r="1525" spans="14:14" s="264" customFormat="1" x14ac:dyDescent="0.3">
      <c r="N1525" s="275"/>
    </row>
    <row r="1526" spans="14:14" s="264" customFormat="1" x14ac:dyDescent="0.3">
      <c r="N1526" s="275"/>
    </row>
    <row r="1527" spans="14:14" s="264" customFormat="1" x14ac:dyDescent="0.3">
      <c r="N1527" s="275"/>
    </row>
    <row r="1528" spans="14:14" s="264" customFormat="1" x14ac:dyDescent="0.3">
      <c r="N1528" s="275"/>
    </row>
    <row r="1529" spans="14:14" s="264" customFormat="1" x14ac:dyDescent="0.3">
      <c r="N1529" s="275"/>
    </row>
    <row r="1530" spans="14:14" s="264" customFormat="1" x14ac:dyDescent="0.3">
      <c r="N1530" s="275"/>
    </row>
    <row r="1531" spans="14:14" s="264" customFormat="1" x14ac:dyDescent="0.3">
      <c r="N1531" s="275"/>
    </row>
    <row r="1532" spans="14:14" s="264" customFormat="1" x14ac:dyDescent="0.3">
      <c r="N1532" s="275"/>
    </row>
    <row r="1533" spans="14:14" s="264" customFormat="1" x14ac:dyDescent="0.3">
      <c r="N1533" s="275"/>
    </row>
    <row r="1534" spans="14:14" s="264" customFormat="1" x14ac:dyDescent="0.3">
      <c r="N1534" s="275"/>
    </row>
    <row r="1535" spans="14:14" s="264" customFormat="1" x14ac:dyDescent="0.3">
      <c r="N1535" s="275"/>
    </row>
    <row r="1536" spans="14:14" s="264" customFormat="1" x14ac:dyDescent="0.3">
      <c r="N1536" s="275"/>
    </row>
    <row r="1537" spans="14:14" s="264" customFormat="1" x14ac:dyDescent="0.3">
      <c r="N1537" s="275"/>
    </row>
    <row r="1538" spans="14:14" s="264" customFormat="1" x14ac:dyDescent="0.3">
      <c r="N1538" s="275"/>
    </row>
    <row r="1539" spans="14:14" s="264" customFormat="1" x14ac:dyDescent="0.3">
      <c r="N1539" s="275"/>
    </row>
    <row r="1540" spans="14:14" s="264" customFormat="1" x14ac:dyDescent="0.3">
      <c r="N1540" s="275"/>
    </row>
    <row r="1541" spans="14:14" s="264" customFormat="1" x14ac:dyDescent="0.3">
      <c r="N1541" s="275"/>
    </row>
    <row r="1542" spans="14:14" s="264" customFormat="1" x14ac:dyDescent="0.3">
      <c r="N1542" s="275"/>
    </row>
    <row r="1543" spans="14:14" s="264" customFormat="1" x14ac:dyDescent="0.3">
      <c r="N1543" s="275"/>
    </row>
    <row r="1544" spans="14:14" s="264" customFormat="1" x14ac:dyDescent="0.3">
      <c r="N1544" s="275"/>
    </row>
    <row r="1545" spans="14:14" s="264" customFormat="1" x14ac:dyDescent="0.3">
      <c r="N1545" s="275"/>
    </row>
    <row r="1546" spans="14:14" s="264" customFormat="1" x14ac:dyDescent="0.3">
      <c r="N1546" s="275"/>
    </row>
    <row r="1547" spans="14:14" s="264" customFormat="1" x14ac:dyDescent="0.3">
      <c r="N1547" s="275"/>
    </row>
    <row r="1548" spans="14:14" s="264" customFormat="1" x14ac:dyDescent="0.3">
      <c r="N1548" s="275"/>
    </row>
    <row r="1549" spans="14:14" s="264" customFormat="1" x14ac:dyDescent="0.3">
      <c r="N1549" s="275"/>
    </row>
    <row r="1550" spans="14:14" s="264" customFormat="1" x14ac:dyDescent="0.3">
      <c r="N1550" s="275"/>
    </row>
    <row r="1551" spans="14:14" s="264" customFormat="1" x14ac:dyDescent="0.3">
      <c r="N1551" s="275"/>
    </row>
    <row r="1552" spans="14:14" s="264" customFormat="1" x14ac:dyDescent="0.3">
      <c r="N1552" s="275"/>
    </row>
    <row r="1553" spans="14:14" s="264" customFormat="1" x14ac:dyDescent="0.3">
      <c r="N1553" s="275"/>
    </row>
    <row r="1554" spans="14:14" s="264" customFormat="1" x14ac:dyDescent="0.3">
      <c r="N1554" s="275"/>
    </row>
    <row r="1555" spans="14:14" s="264" customFormat="1" x14ac:dyDescent="0.3">
      <c r="N1555" s="275"/>
    </row>
    <row r="1556" spans="14:14" s="264" customFormat="1" x14ac:dyDescent="0.3">
      <c r="N1556" s="275"/>
    </row>
    <row r="1557" spans="14:14" s="264" customFormat="1" x14ac:dyDescent="0.3">
      <c r="N1557" s="275"/>
    </row>
    <row r="1558" spans="14:14" s="264" customFormat="1" x14ac:dyDescent="0.3">
      <c r="N1558" s="275"/>
    </row>
    <row r="1559" spans="14:14" s="264" customFormat="1" x14ac:dyDescent="0.3">
      <c r="N1559" s="275"/>
    </row>
    <row r="1560" spans="14:14" s="264" customFormat="1" x14ac:dyDescent="0.3">
      <c r="N1560" s="275"/>
    </row>
    <row r="1561" spans="14:14" s="264" customFormat="1" x14ac:dyDescent="0.3">
      <c r="N1561" s="275"/>
    </row>
    <row r="1562" spans="14:14" s="264" customFormat="1" x14ac:dyDescent="0.3">
      <c r="N1562" s="275"/>
    </row>
    <row r="1563" spans="14:14" s="264" customFormat="1" x14ac:dyDescent="0.3">
      <c r="N1563" s="275"/>
    </row>
    <row r="1564" spans="14:14" s="264" customFormat="1" x14ac:dyDescent="0.3">
      <c r="N1564" s="275"/>
    </row>
    <row r="1565" spans="14:14" s="264" customFormat="1" x14ac:dyDescent="0.3">
      <c r="N1565" s="275"/>
    </row>
    <row r="1566" spans="14:14" s="264" customFormat="1" x14ac:dyDescent="0.3">
      <c r="N1566" s="275"/>
    </row>
    <row r="1567" spans="14:14" s="264" customFormat="1" x14ac:dyDescent="0.3">
      <c r="N1567" s="275"/>
    </row>
    <row r="1568" spans="14:14" s="264" customFormat="1" x14ac:dyDescent="0.3">
      <c r="N1568" s="275"/>
    </row>
    <row r="1569" spans="14:14" s="264" customFormat="1" x14ac:dyDescent="0.3">
      <c r="N1569" s="275"/>
    </row>
    <row r="1570" spans="14:14" s="264" customFormat="1" x14ac:dyDescent="0.3">
      <c r="N1570" s="275"/>
    </row>
    <row r="1571" spans="14:14" s="264" customFormat="1" x14ac:dyDescent="0.3">
      <c r="N1571" s="275"/>
    </row>
    <row r="1572" spans="14:14" s="264" customFormat="1" x14ac:dyDescent="0.3">
      <c r="N1572" s="275"/>
    </row>
    <row r="1573" spans="14:14" s="264" customFormat="1" x14ac:dyDescent="0.3">
      <c r="N1573" s="275"/>
    </row>
    <row r="1574" spans="14:14" s="264" customFormat="1" x14ac:dyDescent="0.3">
      <c r="N1574" s="275"/>
    </row>
    <row r="1575" spans="14:14" s="264" customFormat="1" x14ac:dyDescent="0.3">
      <c r="N1575" s="275"/>
    </row>
    <row r="1576" spans="14:14" s="264" customFormat="1" x14ac:dyDescent="0.3">
      <c r="N1576" s="275"/>
    </row>
    <row r="1577" spans="14:14" s="264" customFormat="1" x14ac:dyDescent="0.3">
      <c r="N1577" s="275"/>
    </row>
    <row r="1578" spans="14:14" s="264" customFormat="1" x14ac:dyDescent="0.3">
      <c r="N1578" s="275"/>
    </row>
    <row r="1579" spans="14:14" s="264" customFormat="1" x14ac:dyDescent="0.3">
      <c r="N1579" s="275"/>
    </row>
    <row r="1580" spans="14:14" s="264" customFormat="1" x14ac:dyDescent="0.3">
      <c r="N1580" s="275"/>
    </row>
    <row r="1581" spans="14:14" s="264" customFormat="1" x14ac:dyDescent="0.3">
      <c r="N1581" s="275"/>
    </row>
    <row r="1582" spans="14:14" s="264" customFormat="1" x14ac:dyDescent="0.3">
      <c r="N1582" s="275"/>
    </row>
    <row r="1583" spans="14:14" s="264" customFormat="1" x14ac:dyDescent="0.3">
      <c r="N1583" s="275"/>
    </row>
    <row r="1584" spans="14:14" s="264" customFormat="1" x14ac:dyDescent="0.3">
      <c r="N1584" s="275"/>
    </row>
    <row r="1585" spans="14:14" s="264" customFormat="1" x14ac:dyDescent="0.3">
      <c r="N1585" s="275"/>
    </row>
    <row r="1586" spans="14:14" s="264" customFormat="1" x14ac:dyDescent="0.3">
      <c r="N1586" s="275"/>
    </row>
    <row r="1587" spans="14:14" s="264" customFormat="1" x14ac:dyDescent="0.3">
      <c r="N1587" s="275"/>
    </row>
    <row r="1588" spans="14:14" s="264" customFormat="1" x14ac:dyDescent="0.3">
      <c r="N1588" s="275"/>
    </row>
    <row r="1589" spans="14:14" s="264" customFormat="1" x14ac:dyDescent="0.3">
      <c r="N1589" s="275"/>
    </row>
    <row r="1590" spans="14:14" s="264" customFormat="1" x14ac:dyDescent="0.3">
      <c r="N1590" s="275"/>
    </row>
    <row r="1591" spans="14:14" s="264" customFormat="1" x14ac:dyDescent="0.3">
      <c r="N1591" s="275"/>
    </row>
    <row r="1592" spans="14:14" s="264" customFormat="1" x14ac:dyDescent="0.3">
      <c r="N1592" s="275"/>
    </row>
    <row r="1593" spans="14:14" s="264" customFormat="1" x14ac:dyDescent="0.3">
      <c r="N1593" s="275"/>
    </row>
    <row r="1594" spans="14:14" s="264" customFormat="1" x14ac:dyDescent="0.3">
      <c r="N1594" s="275"/>
    </row>
    <row r="1595" spans="14:14" s="264" customFormat="1" x14ac:dyDescent="0.3">
      <c r="N1595" s="275"/>
    </row>
    <row r="1596" spans="14:14" s="264" customFormat="1" x14ac:dyDescent="0.3">
      <c r="N1596" s="275"/>
    </row>
    <row r="1597" spans="14:14" s="264" customFormat="1" x14ac:dyDescent="0.3">
      <c r="N1597" s="275"/>
    </row>
    <row r="1598" spans="14:14" s="264" customFormat="1" x14ac:dyDescent="0.3">
      <c r="N1598" s="275"/>
    </row>
    <row r="1599" spans="14:14" s="264" customFormat="1" x14ac:dyDescent="0.3">
      <c r="N1599" s="275"/>
    </row>
    <row r="1600" spans="14:14" s="264" customFormat="1" x14ac:dyDescent="0.3">
      <c r="N1600" s="275"/>
    </row>
    <row r="1601" spans="14:14" s="264" customFormat="1" x14ac:dyDescent="0.3">
      <c r="N1601" s="275"/>
    </row>
    <row r="1602" spans="14:14" s="264" customFormat="1" x14ac:dyDescent="0.3">
      <c r="N1602" s="275"/>
    </row>
    <row r="1603" spans="14:14" s="264" customFormat="1" x14ac:dyDescent="0.3">
      <c r="N1603" s="275"/>
    </row>
    <row r="1604" spans="14:14" s="264" customFormat="1" x14ac:dyDescent="0.3">
      <c r="N1604" s="275"/>
    </row>
    <row r="1605" spans="14:14" s="264" customFormat="1" x14ac:dyDescent="0.3">
      <c r="N1605" s="275"/>
    </row>
    <row r="1606" spans="14:14" s="264" customFormat="1" x14ac:dyDescent="0.3">
      <c r="N1606" s="275"/>
    </row>
    <row r="1607" spans="14:14" s="264" customFormat="1" x14ac:dyDescent="0.3">
      <c r="N1607" s="275"/>
    </row>
    <row r="1608" spans="14:14" s="264" customFormat="1" x14ac:dyDescent="0.3">
      <c r="N1608" s="275"/>
    </row>
    <row r="1609" spans="14:14" s="264" customFormat="1" x14ac:dyDescent="0.3">
      <c r="N1609" s="275"/>
    </row>
    <row r="1610" spans="14:14" s="264" customFormat="1" x14ac:dyDescent="0.3">
      <c r="N1610" s="275"/>
    </row>
    <row r="1611" spans="14:14" s="264" customFormat="1" x14ac:dyDescent="0.3">
      <c r="N1611" s="275"/>
    </row>
    <row r="1612" spans="14:14" s="264" customFormat="1" x14ac:dyDescent="0.3">
      <c r="N1612" s="275"/>
    </row>
    <row r="1613" spans="14:14" s="264" customFormat="1" x14ac:dyDescent="0.3">
      <c r="N1613" s="275"/>
    </row>
    <row r="1614" spans="14:14" s="264" customFormat="1" x14ac:dyDescent="0.3">
      <c r="N1614" s="275"/>
    </row>
    <row r="1615" spans="14:14" s="264" customFormat="1" x14ac:dyDescent="0.3">
      <c r="N1615" s="275"/>
    </row>
    <row r="1616" spans="14:14" s="264" customFormat="1" x14ac:dyDescent="0.3">
      <c r="N1616" s="275"/>
    </row>
    <row r="1617" spans="14:14" s="264" customFormat="1" x14ac:dyDescent="0.3">
      <c r="N1617" s="275"/>
    </row>
    <row r="1618" spans="14:14" s="264" customFormat="1" x14ac:dyDescent="0.3">
      <c r="N1618" s="275"/>
    </row>
    <row r="1619" spans="14:14" s="264" customFormat="1" x14ac:dyDescent="0.3">
      <c r="N1619" s="275"/>
    </row>
    <row r="1620" spans="14:14" s="264" customFormat="1" x14ac:dyDescent="0.3">
      <c r="N1620" s="275"/>
    </row>
    <row r="1621" spans="14:14" s="264" customFormat="1" x14ac:dyDescent="0.3">
      <c r="N1621" s="275"/>
    </row>
    <row r="1622" spans="14:14" s="264" customFormat="1" x14ac:dyDescent="0.3">
      <c r="N1622" s="275"/>
    </row>
    <row r="1623" spans="14:14" s="264" customFormat="1" x14ac:dyDescent="0.3">
      <c r="N1623" s="275"/>
    </row>
    <row r="1624" spans="14:14" s="264" customFormat="1" x14ac:dyDescent="0.3">
      <c r="N1624" s="275"/>
    </row>
    <row r="1625" spans="14:14" s="264" customFormat="1" x14ac:dyDescent="0.3">
      <c r="N1625" s="275"/>
    </row>
    <row r="1626" spans="14:14" s="264" customFormat="1" x14ac:dyDescent="0.3">
      <c r="N1626" s="275"/>
    </row>
    <row r="1627" spans="14:14" s="264" customFormat="1" x14ac:dyDescent="0.3">
      <c r="N1627" s="275"/>
    </row>
    <row r="1628" spans="14:14" s="264" customFormat="1" x14ac:dyDescent="0.3">
      <c r="N1628" s="275"/>
    </row>
    <row r="1629" spans="14:14" s="264" customFormat="1" x14ac:dyDescent="0.3">
      <c r="N1629" s="275"/>
    </row>
    <row r="1630" spans="14:14" s="264" customFormat="1" x14ac:dyDescent="0.3">
      <c r="N1630" s="275"/>
    </row>
    <row r="1631" spans="14:14" s="264" customFormat="1" x14ac:dyDescent="0.3">
      <c r="N1631" s="275"/>
    </row>
    <row r="1632" spans="14:14" s="264" customFormat="1" x14ac:dyDescent="0.3">
      <c r="N1632" s="275"/>
    </row>
    <row r="1633" spans="14:14" s="264" customFormat="1" x14ac:dyDescent="0.3">
      <c r="N1633" s="275"/>
    </row>
    <row r="1634" spans="14:14" s="264" customFormat="1" x14ac:dyDescent="0.3">
      <c r="N1634" s="275"/>
    </row>
    <row r="1635" spans="14:14" s="264" customFormat="1" x14ac:dyDescent="0.3">
      <c r="N1635" s="275"/>
    </row>
    <row r="1636" spans="14:14" s="264" customFormat="1" x14ac:dyDescent="0.3">
      <c r="N1636" s="275"/>
    </row>
    <row r="1637" spans="14:14" s="264" customFormat="1" x14ac:dyDescent="0.3">
      <c r="N1637" s="275"/>
    </row>
    <row r="1638" spans="14:14" s="264" customFormat="1" x14ac:dyDescent="0.3">
      <c r="N1638" s="275"/>
    </row>
    <row r="1639" spans="14:14" s="264" customFormat="1" x14ac:dyDescent="0.3">
      <c r="N1639" s="275"/>
    </row>
    <row r="1640" spans="14:14" s="264" customFormat="1" x14ac:dyDescent="0.3">
      <c r="N1640" s="275"/>
    </row>
    <row r="1641" spans="14:14" s="264" customFormat="1" x14ac:dyDescent="0.3">
      <c r="N1641" s="275"/>
    </row>
    <row r="1642" spans="14:14" s="264" customFormat="1" x14ac:dyDescent="0.3">
      <c r="N1642" s="275"/>
    </row>
    <row r="1643" spans="14:14" s="264" customFormat="1" x14ac:dyDescent="0.3">
      <c r="N1643" s="275"/>
    </row>
    <row r="1644" spans="14:14" s="264" customFormat="1" x14ac:dyDescent="0.3">
      <c r="N1644" s="275"/>
    </row>
    <row r="1645" spans="14:14" s="264" customFormat="1" x14ac:dyDescent="0.3">
      <c r="N1645" s="275"/>
    </row>
    <row r="1646" spans="14:14" s="264" customFormat="1" x14ac:dyDescent="0.3">
      <c r="N1646" s="275"/>
    </row>
    <row r="1647" spans="14:14" s="264" customFormat="1" x14ac:dyDescent="0.3">
      <c r="N1647" s="275"/>
    </row>
    <row r="1648" spans="14:14" s="264" customFormat="1" x14ac:dyDescent="0.3">
      <c r="N1648" s="275"/>
    </row>
    <row r="1649" spans="14:14" s="264" customFormat="1" x14ac:dyDescent="0.3">
      <c r="N1649" s="275"/>
    </row>
    <row r="1650" spans="14:14" s="264" customFormat="1" x14ac:dyDescent="0.3">
      <c r="N1650" s="275"/>
    </row>
    <row r="1651" spans="14:14" s="264" customFormat="1" x14ac:dyDescent="0.3">
      <c r="N1651" s="275"/>
    </row>
    <row r="1652" spans="14:14" s="264" customFormat="1" x14ac:dyDescent="0.3">
      <c r="N1652" s="275"/>
    </row>
    <row r="1653" spans="14:14" s="264" customFormat="1" x14ac:dyDescent="0.3">
      <c r="N1653" s="275"/>
    </row>
    <row r="1654" spans="14:14" s="264" customFormat="1" x14ac:dyDescent="0.3">
      <c r="N1654" s="275"/>
    </row>
    <row r="1655" spans="14:14" s="264" customFormat="1" x14ac:dyDescent="0.3">
      <c r="N1655" s="275"/>
    </row>
    <row r="1656" spans="14:14" s="264" customFormat="1" x14ac:dyDescent="0.3">
      <c r="N1656" s="275"/>
    </row>
    <row r="1657" spans="14:14" s="264" customFormat="1" x14ac:dyDescent="0.3">
      <c r="N1657" s="275"/>
    </row>
    <row r="1658" spans="14:14" s="264" customFormat="1" x14ac:dyDescent="0.3">
      <c r="N1658" s="275"/>
    </row>
    <row r="1659" spans="14:14" s="264" customFormat="1" x14ac:dyDescent="0.3">
      <c r="N1659" s="275"/>
    </row>
    <row r="1660" spans="14:14" s="264" customFormat="1" x14ac:dyDescent="0.3">
      <c r="N1660" s="275"/>
    </row>
    <row r="1661" spans="14:14" s="264" customFormat="1" x14ac:dyDescent="0.3">
      <c r="N1661" s="275"/>
    </row>
    <row r="1662" spans="14:14" s="264" customFormat="1" x14ac:dyDescent="0.3">
      <c r="N1662" s="275"/>
    </row>
    <row r="1663" spans="14:14" s="264" customFormat="1" x14ac:dyDescent="0.3">
      <c r="N1663" s="275"/>
    </row>
    <row r="1664" spans="14:14" s="264" customFormat="1" x14ac:dyDescent="0.3">
      <c r="N1664" s="275"/>
    </row>
    <row r="1665" spans="14:14" s="264" customFormat="1" x14ac:dyDescent="0.3">
      <c r="N1665" s="275"/>
    </row>
    <row r="1666" spans="14:14" s="264" customFormat="1" x14ac:dyDescent="0.3">
      <c r="N1666" s="275"/>
    </row>
    <row r="1667" spans="14:14" s="264" customFormat="1" x14ac:dyDescent="0.3">
      <c r="N1667" s="275"/>
    </row>
    <row r="1668" spans="14:14" s="264" customFormat="1" x14ac:dyDescent="0.3">
      <c r="N1668" s="275"/>
    </row>
    <row r="1669" spans="14:14" s="264" customFormat="1" x14ac:dyDescent="0.3">
      <c r="N1669" s="275"/>
    </row>
    <row r="1670" spans="14:14" s="264" customFormat="1" x14ac:dyDescent="0.3">
      <c r="N1670" s="275"/>
    </row>
    <row r="1671" spans="14:14" s="264" customFormat="1" x14ac:dyDescent="0.3">
      <c r="N1671" s="275"/>
    </row>
    <row r="1672" spans="14:14" s="264" customFormat="1" x14ac:dyDescent="0.3">
      <c r="N1672" s="275"/>
    </row>
    <row r="1673" spans="14:14" s="264" customFormat="1" x14ac:dyDescent="0.3">
      <c r="N1673" s="275"/>
    </row>
    <row r="1674" spans="14:14" s="264" customFormat="1" x14ac:dyDescent="0.3">
      <c r="N1674" s="275"/>
    </row>
    <row r="1675" spans="14:14" s="264" customFormat="1" x14ac:dyDescent="0.3">
      <c r="N1675" s="275"/>
    </row>
    <row r="1676" spans="14:14" s="264" customFormat="1" x14ac:dyDescent="0.3">
      <c r="N1676" s="275"/>
    </row>
    <row r="1677" spans="14:14" s="264" customFormat="1" x14ac:dyDescent="0.3">
      <c r="N1677" s="275"/>
    </row>
    <row r="1678" spans="14:14" s="264" customFormat="1" x14ac:dyDescent="0.3">
      <c r="N1678" s="275"/>
    </row>
    <row r="1679" spans="14:14" s="264" customFormat="1" x14ac:dyDescent="0.3">
      <c r="N1679" s="275"/>
    </row>
    <row r="1680" spans="14:14" s="264" customFormat="1" x14ac:dyDescent="0.3">
      <c r="N1680" s="275"/>
    </row>
    <row r="1681" spans="14:14" s="264" customFormat="1" x14ac:dyDescent="0.3">
      <c r="N1681" s="275"/>
    </row>
    <row r="1682" spans="14:14" s="264" customFormat="1" x14ac:dyDescent="0.3">
      <c r="N1682" s="275"/>
    </row>
    <row r="1683" spans="14:14" s="264" customFormat="1" x14ac:dyDescent="0.3">
      <c r="N1683" s="275"/>
    </row>
    <row r="1684" spans="14:14" s="264" customFormat="1" x14ac:dyDescent="0.3">
      <c r="N1684" s="275"/>
    </row>
    <row r="1685" spans="14:14" s="264" customFormat="1" x14ac:dyDescent="0.3">
      <c r="N1685" s="275"/>
    </row>
    <row r="1686" spans="14:14" s="264" customFormat="1" x14ac:dyDescent="0.3">
      <c r="N1686" s="275"/>
    </row>
    <row r="1687" spans="14:14" s="264" customFormat="1" x14ac:dyDescent="0.3">
      <c r="N1687" s="275"/>
    </row>
    <row r="1688" spans="14:14" s="264" customFormat="1" x14ac:dyDescent="0.3">
      <c r="N1688" s="275"/>
    </row>
    <row r="1689" spans="14:14" s="264" customFormat="1" x14ac:dyDescent="0.3">
      <c r="N1689" s="275"/>
    </row>
    <row r="1690" spans="14:14" s="264" customFormat="1" x14ac:dyDescent="0.3">
      <c r="N1690" s="275"/>
    </row>
    <row r="1691" spans="14:14" s="264" customFormat="1" x14ac:dyDescent="0.3">
      <c r="N1691" s="275"/>
    </row>
    <row r="1692" spans="14:14" s="264" customFormat="1" x14ac:dyDescent="0.3">
      <c r="N1692" s="275"/>
    </row>
    <row r="1693" spans="14:14" s="264" customFormat="1" x14ac:dyDescent="0.3">
      <c r="N1693" s="275"/>
    </row>
    <row r="1694" spans="14:14" s="264" customFormat="1" x14ac:dyDescent="0.3">
      <c r="N1694" s="275"/>
    </row>
    <row r="1695" spans="14:14" s="264" customFormat="1" x14ac:dyDescent="0.3">
      <c r="N1695" s="275"/>
    </row>
    <row r="1696" spans="14:14" s="264" customFormat="1" x14ac:dyDescent="0.3">
      <c r="N1696" s="275"/>
    </row>
    <row r="1697" spans="14:14" s="264" customFormat="1" x14ac:dyDescent="0.3">
      <c r="N1697" s="275"/>
    </row>
    <row r="1698" spans="14:14" s="264" customFormat="1" x14ac:dyDescent="0.3">
      <c r="N1698" s="275"/>
    </row>
    <row r="1699" spans="14:14" s="264" customFormat="1" x14ac:dyDescent="0.3">
      <c r="N1699" s="275"/>
    </row>
    <row r="1700" spans="14:14" s="264" customFormat="1" x14ac:dyDescent="0.3">
      <c r="N1700" s="275"/>
    </row>
    <row r="1701" spans="14:14" s="264" customFormat="1" x14ac:dyDescent="0.3">
      <c r="N1701" s="275"/>
    </row>
    <row r="1702" spans="14:14" s="264" customFormat="1" x14ac:dyDescent="0.3">
      <c r="N1702" s="275"/>
    </row>
    <row r="1703" spans="14:14" s="264" customFormat="1" x14ac:dyDescent="0.3">
      <c r="N1703" s="275"/>
    </row>
    <row r="1704" spans="14:14" s="264" customFormat="1" x14ac:dyDescent="0.3">
      <c r="N1704" s="275"/>
    </row>
    <row r="1705" spans="14:14" s="264" customFormat="1" x14ac:dyDescent="0.3">
      <c r="N1705" s="275"/>
    </row>
    <row r="1706" spans="14:14" s="264" customFormat="1" x14ac:dyDescent="0.3">
      <c r="N1706" s="275"/>
    </row>
    <row r="1707" spans="14:14" s="264" customFormat="1" x14ac:dyDescent="0.3">
      <c r="N1707" s="275"/>
    </row>
    <row r="1708" spans="14:14" s="264" customFormat="1" x14ac:dyDescent="0.3">
      <c r="N1708" s="275"/>
    </row>
    <row r="1709" spans="14:14" s="264" customFormat="1" x14ac:dyDescent="0.3">
      <c r="N1709" s="275"/>
    </row>
    <row r="1710" spans="14:14" s="264" customFormat="1" x14ac:dyDescent="0.3">
      <c r="N1710" s="275"/>
    </row>
    <row r="1711" spans="14:14" s="264" customFormat="1" x14ac:dyDescent="0.3">
      <c r="N1711" s="275"/>
    </row>
    <row r="1712" spans="14:14" s="264" customFormat="1" x14ac:dyDescent="0.3">
      <c r="N1712" s="275"/>
    </row>
    <row r="1713" spans="14:14" s="264" customFormat="1" x14ac:dyDescent="0.3">
      <c r="N1713" s="275"/>
    </row>
    <row r="1714" spans="14:14" s="264" customFormat="1" x14ac:dyDescent="0.3">
      <c r="N1714" s="275"/>
    </row>
    <row r="1715" spans="14:14" s="264" customFormat="1" x14ac:dyDescent="0.3">
      <c r="N1715" s="275"/>
    </row>
    <row r="1716" spans="14:14" s="264" customFormat="1" x14ac:dyDescent="0.3">
      <c r="N1716" s="275"/>
    </row>
    <row r="1717" spans="14:14" s="264" customFormat="1" x14ac:dyDescent="0.3">
      <c r="N1717" s="275"/>
    </row>
    <row r="1718" spans="14:14" s="264" customFormat="1" x14ac:dyDescent="0.3">
      <c r="N1718" s="275"/>
    </row>
    <row r="1719" spans="14:14" s="264" customFormat="1" x14ac:dyDescent="0.3">
      <c r="N1719" s="275"/>
    </row>
    <row r="1720" spans="14:14" s="264" customFormat="1" x14ac:dyDescent="0.3">
      <c r="N1720" s="275"/>
    </row>
    <row r="1721" spans="14:14" s="264" customFormat="1" x14ac:dyDescent="0.3">
      <c r="N1721" s="275"/>
    </row>
    <row r="1722" spans="14:14" s="264" customFormat="1" x14ac:dyDescent="0.3">
      <c r="N1722" s="275"/>
    </row>
    <row r="1723" spans="14:14" s="264" customFormat="1" x14ac:dyDescent="0.3">
      <c r="N1723" s="275"/>
    </row>
    <row r="1724" spans="14:14" s="264" customFormat="1" x14ac:dyDescent="0.3">
      <c r="N1724" s="275"/>
    </row>
    <row r="1725" spans="14:14" s="264" customFormat="1" x14ac:dyDescent="0.3">
      <c r="N1725" s="275"/>
    </row>
    <row r="1726" spans="14:14" s="264" customFormat="1" x14ac:dyDescent="0.3">
      <c r="N1726" s="275"/>
    </row>
    <row r="1727" spans="14:14" s="264" customFormat="1" x14ac:dyDescent="0.3">
      <c r="N1727" s="275"/>
    </row>
    <row r="1728" spans="14:14" s="264" customFormat="1" x14ac:dyDescent="0.3">
      <c r="N1728" s="275"/>
    </row>
    <row r="1729" spans="14:14" s="264" customFormat="1" x14ac:dyDescent="0.3">
      <c r="N1729" s="275"/>
    </row>
    <row r="1730" spans="14:14" s="264" customFormat="1" x14ac:dyDescent="0.3">
      <c r="N1730" s="275"/>
    </row>
    <row r="1731" spans="14:14" s="264" customFormat="1" x14ac:dyDescent="0.3">
      <c r="N1731" s="275"/>
    </row>
    <row r="1732" spans="14:14" s="264" customFormat="1" x14ac:dyDescent="0.3">
      <c r="N1732" s="275"/>
    </row>
    <row r="1733" spans="14:14" s="264" customFormat="1" x14ac:dyDescent="0.3">
      <c r="N1733" s="275"/>
    </row>
    <row r="1734" spans="14:14" s="264" customFormat="1" x14ac:dyDescent="0.3">
      <c r="N1734" s="275"/>
    </row>
    <row r="1735" spans="14:14" s="264" customFormat="1" x14ac:dyDescent="0.3">
      <c r="N1735" s="275"/>
    </row>
    <row r="1736" spans="14:14" s="264" customFormat="1" x14ac:dyDescent="0.3">
      <c r="N1736" s="275"/>
    </row>
    <row r="1737" spans="14:14" s="264" customFormat="1" x14ac:dyDescent="0.3">
      <c r="N1737" s="275"/>
    </row>
    <row r="1738" spans="14:14" s="264" customFormat="1" x14ac:dyDescent="0.3">
      <c r="N1738" s="275"/>
    </row>
    <row r="1739" spans="14:14" s="264" customFormat="1" x14ac:dyDescent="0.3">
      <c r="N1739" s="275"/>
    </row>
    <row r="1740" spans="14:14" s="264" customFormat="1" x14ac:dyDescent="0.3">
      <c r="N1740" s="275"/>
    </row>
    <row r="1741" spans="14:14" s="264" customFormat="1" x14ac:dyDescent="0.3">
      <c r="N1741" s="275"/>
    </row>
    <row r="1742" spans="14:14" s="264" customFormat="1" x14ac:dyDescent="0.3">
      <c r="N1742" s="275"/>
    </row>
    <row r="1743" spans="14:14" s="264" customFormat="1" x14ac:dyDescent="0.3">
      <c r="N1743" s="275"/>
    </row>
    <row r="1744" spans="14:14" s="264" customFormat="1" x14ac:dyDescent="0.3">
      <c r="N1744" s="275"/>
    </row>
    <row r="1745" spans="14:14" s="264" customFormat="1" x14ac:dyDescent="0.3">
      <c r="N1745" s="275"/>
    </row>
    <row r="1746" spans="14:14" s="264" customFormat="1" x14ac:dyDescent="0.3">
      <c r="N1746" s="275"/>
    </row>
    <row r="1747" spans="14:14" s="264" customFormat="1" x14ac:dyDescent="0.3">
      <c r="N1747" s="275"/>
    </row>
    <row r="1748" spans="14:14" s="264" customFormat="1" x14ac:dyDescent="0.3">
      <c r="N1748" s="275"/>
    </row>
    <row r="1749" spans="14:14" s="264" customFormat="1" x14ac:dyDescent="0.3">
      <c r="N1749" s="275"/>
    </row>
    <row r="1750" spans="14:14" s="264" customFormat="1" x14ac:dyDescent="0.3">
      <c r="N1750" s="275"/>
    </row>
    <row r="1751" spans="14:14" s="264" customFormat="1" x14ac:dyDescent="0.3">
      <c r="N1751" s="275"/>
    </row>
    <row r="1752" spans="14:14" s="264" customFormat="1" x14ac:dyDescent="0.3">
      <c r="N1752" s="275"/>
    </row>
    <row r="1753" spans="14:14" s="264" customFormat="1" x14ac:dyDescent="0.3">
      <c r="N1753" s="275"/>
    </row>
    <row r="1754" spans="14:14" s="264" customFormat="1" x14ac:dyDescent="0.3">
      <c r="N1754" s="275"/>
    </row>
    <row r="1755" spans="14:14" s="264" customFormat="1" x14ac:dyDescent="0.3">
      <c r="N1755" s="275"/>
    </row>
    <row r="1756" spans="14:14" s="264" customFormat="1" x14ac:dyDescent="0.3">
      <c r="N1756" s="275"/>
    </row>
    <row r="1757" spans="14:14" s="264" customFormat="1" x14ac:dyDescent="0.3">
      <c r="N1757" s="275"/>
    </row>
    <row r="1758" spans="14:14" s="264" customFormat="1" x14ac:dyDescent="0.3">
      <c r="N1758" s="275"/>
    </row>
    <row r="1759" spans="14:14" s="264" customFormat="1" x14ac:dyDescent="0.3">
      <c r="N1759" s="275"/>
    </row>
    <row r="1760" spans="14:14" s="264" customFormat="1" x14ac:dyDescent="0.3">
      <c r="N1760" s="275"/>
    </row>
    <row r="1761" spans="14:14" s="264" customFormat="1" x14ac:dyDescent="0.3">
      <c r="N1761" s="275"/>
    </row>
    <row r="1762" spans="14:14" s="264" customFormat="1" x14ac:dyDescent="0.3">
      <c r="N1762" s="275"/>
    </row>
    <row r="1763" spans="14:14" s="264" customFormat="1" x14ac:dyDescent="0.3">
      <c r="N1763" s="275"/>
    </row>
    <row r="1764" spans="14:14" s="264" customFormat="1" x14ac:dyDescent="0.3">
      <c r="N1764" s="275"/>
    </row>
    <row r="1765" spans="14:14" s="264" customFormat="1" x14ac:dyDescent="0.3">
      <c r="N1765" s="275"/>
    </row>
    <row r="1766" spans="14:14" s="264" customFormat="1" x14ac:dyDescent="0.3">
      <c r="N1766" s="275"/>
    </row>
    <row r="1767" spans="14:14" s="264" customFormat="1" x14ac:dyDescent="0.3">
      <c r="N1767" s="275"/>
    </row>
    <row r="1768" spans="14:14" s="264" customFormat="1" x14ac:dyDescent="0.3">
      <c r="N1768" s="275"/>
    </row>
    <row r="1769" spans="14:14" s="264" customFormat="1" x14ac:dyDescent="0.3">
      <c r="N1769" s="275"/>
    </row>
    <row r="1770" spans="14:14" s="264" customFormat="1" x14ac:dyDescent="0.3">
      <c r="N1770" s="275"/>
    </row>
    <row r="1771" spans="14:14" s="264" customFormat="1" x14ac:dyDescent="0.3">
      <c r="N1771" s="275"/>
    </row>
    <row r="1772" spans="14:14" s="264" customFormat="1" x14ac:dyDescent="0.3">
      <c r="N1772" s="275"/>
    </row>
    <row r="1773" spans="14:14" s="264" customFormat="1" x14ac:dyDescent="0.3">
      <c r="N1773" s="275"/>
    </row>
    <row r="1774" spans="14:14" s="264" customFormat="1" x14ac:dyDescent="0.3">
      <c r="N1774" s="275"/>
    </row>
    <row r="1775" spans="14:14" s="264" customFormat="1" x14ac:dyDescent="0.3">
      <c r="N1775" s="275"/>
    </row>
    <row r="1776" spans="14:14" s="264" customFormat="1" x14ac:dyDescent="0.3">
      <c r="N1776" s="275"/>
    </row>
    <row r="1777" spans="14:14" s="264" customFormat="1" x14ac:dyDescent="0.3">
      <c r="N1777" s="275"/>
    </row>
    <row r="1778" spans="14:14" s="264" customFormat="1" x14ac:dyDescent="0.3">
      <c r="N1778" s="275"/>
    </row>
    <row r="1779" spans="14:14" s="264" customFormat="1" x14ac:dyDescent="0.3">
      <c r="N1779" s="275"/>
    </row>
    <row r="1780" spans="14:14" s="264" customFormat="1" x14ac:dyDescent="0.3">
      <c r="N1780" s="275"/>
    </row>
    <row r="1781" spans="14:14" s="264" customFormat="1" x14ac:dyDescent="0.3">
      <c r="N1781" s="275"/>
    </row>
    <row r="1782" spans="14:14" s="264" customFormat="1" x14ac:dyDescent="0.3">
      <c r="N1782" s="275"/>
    </row>
    <row r="1783" spans="14:14" s="264" customFormat="1" x14ac:dyDescent="0.3">
      <c r="N1783" s="275"/>
    </row>
    <row r="1784" spans="14:14" s="264" customFormat="1" x14ac:dyDescent="0.3">
      <c r="N1784" s="275"/>
    </row>
    <row r="1785" spans="14:14" s="264" customFormat="1" x14ac:dyDescent="0.3">
      <c r="N1785" s="275"/>
    </row>
    <row r="1786" spans="14:14" s="264" customFormat="1" x14ac:dyDescent="0.3">
      <c r="N1786" s="275"/>
    </row>
    <row r="1787" spans="14:14" s="264" customFormat="1" x14ac:dyDescent="0.3">
      <c r="N1787" s="275"/>
    </row>
    <row r="1788" spans="14:14" s="264" customFormat="1" x14ac:dyDescent="0.3">
      <c r="N1788" s="275"/>
    </row>
    <row r="1789" spans="14:14" s="264" customFormat="1" x14ac:dyDescent="0.3">
      <c r="N1789" s="275"/>
    </row>
    <row r="1790" spans="14:14" s="264" customFormat="1" x14ac:dyDescent="0.3">
      <c r="N1790" s="275"/>
    </row>
    <row r="1791" spans="14:14" s="264" customFormat="1" x14ac:dyDescent="0.3">
      <c r="N1791" s="275"/>
    </row>
    <row r="1792" spans="14:14" s="264" customFormat="1" x14ac:dyDescent="0.3">
      <c r="N1792" s="275"/>
    </row>
    <row r="1793" spans="14:14" s="264" customFormat="1" x14ac:dyDescent="0.3">
      <c r="N1793" s="275"/>
    </row>
    <row r="1794" spans="14:14" s="264" customFormat="1" x14ac:dyDescent="0.3">
      <c r="N1794" s="275"/>
    </row>
    <row r="1795" spans="14:14" s="264" customFormat="1" x14ac:dyDescent="0.3">
      <c r="N1795" s="275"/>
    </row>
    <row r="1796" spans="14:14" s="264" customFormat="1" x14ac:dyDescent="0.3">
      <c r="N1796" s="275"/>
    </row>
    <row r="1797" spans="14:14" s="264" customFormat="1" x14ac:dyDescent="0.3">
      <c r="N1797" s="275"/>
    </row>
    <row r="1798" spans="14:14" s="264" customFormat="1" x14ac:dyDescent="0.3">
      <c r="N1798" s="275"/>
    </row>
    <row r="1799" spans="14:14" s="264" customFormat="1" x14ac:dyDescent="0.3">
      <c r="N1799" s="275"/>
    </row>
    <row r="1800" spans="14:14" s="264" customFormat="1" x14ac:dyDescent="0.3">
      <c r="N1800" s="275"/>
    </row>
    <row r="1801" spans="14:14" s="264" customFormat="1" x14ac:dyDescent="0.3">
      <c r="N1801" s="275"/>
    </row>
    <row r="1802" spans="14:14" s="264" customFormat="1" x14ac:dyDescent="0.3">
      <c r="N1802" s="275"/>
    </row>
    <row r="1803" spans="14:14" s="264" customFormat="1" x14ac:dyDescent="0.3">
      <c r="N1803" s="275"/>
    </row>
    <row r="1804" spans="14:14" s="264" customFormat="1" x14ac:dyDescent="0.3">
      <c r="N1804" s="275"/>
    </row>
    <row r="1805" spans="14:14" s="264" customFormat="1" x14ac:dyDescent="0.3">
      <c r="N1805" s="275"/>
    </row>
    <row r="1806" spans="14:14" s="264" customFormat="1" x14ac:dyDescent="0.3">
      <c r="N1806" s="275"/>
    </row>
    <row r="1807" spans="14:14" s="264" customFormat="1" x14ac:dyDescent="0.3">
      <c r="N1807" s="275"/>
    </row>
    <row r="1808" spans="14:14" s="264" customFormat="1" x14ac:dyDescent="0.3">
      <c r="N1808" s="275"/>
    </row>
    <row r="1809" spans="14:14" s="264" customFormat="1" x14ac:dyDescent="0.3">
      <c r="N1809" s="275"/>
    </row>
    <row r="1810" spans="14:14" s="264" customFormat="1" x14ac:dyDescent="0.3">
      <c r="N1810" s="275"/>
    </row>
    <row r="1811" spans="14:14" s="264" customFormat="1" x14ac:dyDescent="0.3">
      <c r="N1811" s="275"/>
    </row>
    <row r="1812" spans="14:14" s="264" customFormat="1" x14ac:dyDescent="0.3">
      <c r="N1812" s="275"/>
    </row>
    <row r="1813" spans="14:14" s="264" customFormat="1" x14ac:dyDescent="0.3">
      <c r="N1813" s="275"/>
    </row>
    <row r="1814" spans="14:14" s="264" customFormat="1" x14ac:dyDescent="0.3">
      <c r="N1814" s="275"/>
    </row>
    <row r="1815" spans="14:14" s="264" customFormat="1" x14ac:dyDescent="0.3">
      <c r="N1815" s="275"/>
    </row>
    <row r="1816" spans="14:14" s="264" customFormat="1" x14ac:dyDescent="0.3">
      <c r="N1816" s="275"/>
    </row>
    <row r="1817" spans="14:14" s="264" customFormat="1" x14ac:dyDescent="0.3">
      <c r="N1817" s="275"/>
    </row>
    <row r="1818" spans="14:14" s="264" customFormat="1" x14ac:dyDescent="0.3">
      <c r="N1818" s="275"/>
    </row>
    <row r="1819" spans="14:14" s="264" customFormat="1" x14ac:dyDescent="0.3">
      <c r="N1819" s="275"/>
    </row>
    <row r="1820" spans="14:14" s="264" customFormat="1" x14ac:dyDescent="0.3">
      <c r="N1820" s="275"/>
    </row>
    <row r="1821" spans="14:14" s="264" customFormat="1" x14ac:dyDescent="0.3">
      <c r="N1821" s="275"/>
    </row>
    <row r="1822" spans="14:14" s="264" customFormat="1" x14ac:dyDescent="0.3">
      <c r="N1822" s="275"/>
    </row>
    <row r="1823" spans="14:14" s="264" customFormat="1" x14ac:dyDescent="0.3">
      <c r="N1823" s="275"/>
    </row>
    <row r="1824" spans="14:14" s="264" customFormat="1" x14ac:dyDescent="0.3">
      <c r="N1824" s="275"/>
    </row>
    <row r="1825" spans="14:14" s="264" customFormat="1" x14ac:dyDescent="0.3">
      <c r="N1825" s="275"/>
    </row>
    <row r="1826" spans="14:14" s="264" customFormat="1" x14ac:dyDescent="0.3">
      <c r="N1826" s="275"/>
    </row>
    <row r="1827" spans="14:14" s="264" customFormat="1" x14ac:dyDescent="0.3">
      <c r="N1827" s="275"/>
    </row>
    <row r="1828" spans="14:14" s="264" customFormat="1" x14ac:dyDescent="0.3">
      <c r="N1828" s="275"/>
    </row>
    <row r="1829" spans="14:14" s="264" customFormat="1" x14ac:dyDescent="0.3">
      <c r="N1829" s="275"/>
    </row>
    <row r="1830" spans="14:14" s="264" customFormat="1" x14ac:dyDescent="0.3">
      <c r="N1830" s="275"/>
    </row>
    <row r="1831" spans="14:14" s="264" customFormat="1" x14ac:dyDescent="0.3">
      <c r="N1831" s="275"/>
    </row>
    <row r="1832" spans="14:14" s="264" customFormat="1" x14ac:dyDescent="0.3">
      <c r="N1832" s="275"/>
    </row>
    <row r="1833" spans="14:14" s="264" customFormat="1" x14ac:dyDescent="0.3">
      <c r="N1833" s="275"/>
    </row>
    <row r="1834" spans="14:14" s="264" customFormat="1" x14ac:dyDescent="0.3">
      <c r="N1834" s="275"/>
    </row>
    <row r="1835" spans="14:14" s="264" customFormat="1" x14ac:dyDescent="0.3">
      <c r="N1835" s="275"/>
    </row>
    <row r="1836" spans="14:14" s="264" customFormat="1" x14ac:dyDescent="0.3">
      <c r="N1836" s="275"/>
    </row>
    <row r="1837" spans="14:14" s="264" customFormat="1" x14ac:dyDescent="0.3">
      <c r="N1837" s="275"/>
    </row>
    <row r="1838" spans="14:14" s="264" customFormat="1" x14ac:dyDescent="0.3">
      <c r="N1838" s="275"/>
    </row>
    <row r="1839" spans="14:14" s="264" customFormat="1" x14ac:dyDescent="0.3">
      <c r="N1839" s="275"/>
    </row>
    <row r="1840" spans="14:14" s="264" customFormat="1" x14ac:dyDescent="0.3">
      <c r="N1840" s="275"/>
    </row>
    <row r="1841" spans="14:14" s="264" customFormat="1" x14ac:dyDescent="0.3">
      <c r="N1841" s="275"/>
    </row>
    <row r="1842" spans="14:14" s="264" customFormat="1" x14ac:dyDescent="0.3">
      <c r="N1842" s="275"/>
    </row>
    <row r="1843" spans="14:14" s="264" customFormat="1" x14ac:dyDescent="0.3">
      <c r="N1843" s="275"/>
    </row>
    <row r="1844" spans="14:14" s="264" customFormat="1" x14ac:dyDescent="0.3">
      <c r="N1844" s="275"/>
    </row>
    <row r="1845" spans="14:14" s="264" customFormat="1" x14ac:dyDescent="0.3">
      <c r="N1845" s="275"/>
    </row>
    <row r="1846" spans="14:14" s="264" customFormat="1" x14ac:dyDescent="0.3">
      <c r="N1846" s="275"/>
    </row>
    <row r="1847" spans="14:14" s="264" customFormat="1" x14ac:dyDescent="0.3">
      <c r="N1847" s="275"/>
    </row>
    <row r="1848" spans="14:14" s="264" customFormat="1" x14ac:dyDescent="0.3">
      <c r="N1848" s="275"/>
    </row>
    <row r="1849" spans="14:14" s="264" customFormat="1" x14ac:dyDescent="0.3">
      <c r="N1849" s="275"/>
    </row>
    <row r="1850" spans="14:14" s="264" customFormat="1" x14ac:dyDescent="0.3">
      <c r="N1850" s="275"/>
    </row>
    <row r="1851" spans="14:14" s="264" customFormat="1" x14ac:dyDescent="0.3">
      <c r="N1851" s="275"/>
    </row>
    <row r="1852" spans="14:14" s="264" customFormat="1" x14ac:dyDescent="0.3">
      <c r="N1852" s="275"/>
    </row>
    <row r="1853" spans="14:14" s="264" customFormat="1" x14ac:dyDescent="0.3">
      <c r="N1853" s="275"/>
    </row>
    <row r="1854" spans="14:14" s="264" customFormat="1" x14ac:dyDescent="0.3">
      <c r="N1854" s="275"/>
    </row>
    <row r="1855" spans="14:14" s="264" customFormat="1" x14ac:dyDescent="0.3">
      <c r="N1855" s="275"/>
    </row>
    <row r="1856" spans="14:14" s="264" customFormat="1" x14ac:dyDescent="0.3">
      <c r="N1856" s="275"/>
    </row>
    <row r="1857" spans="14:14" s="264" customFormat="1" x14ac:dyDescent="0.3">
      <c r="N1857" s="275"/>
    </row>
    <row r="1858" spans="14:14" s="264" customFormat="1" x14ac:dyDescent="0.3">
      <c r="N1858" s="275"/>
    </row>
    <row r="1859" spans="14:14" s="264" customFormat="1" x14ac:dyDescent="0.3">
      <c r="N1859" s="275"/>
    </row>
    <row r="1860" spans="14:14" s="264" customFormat="1" x14ac:dyDescent="0.3">
      <c r="N1860" s="275"/>
    </row>
    <row r="1861" spans="14:14" s="264" customFormat="1" x14ac:dyDescent="0.3">
      <c r="N1861" s="275"/>
    </row>
    <row r="1862" spans="14:14" s="264" customFormat="1" x14ac:dyDescent="0.3">
      <c r="N1862" s="275"/>
    </row>
    <row r="1863" spans="14:14" s="264" customFormat="1" x14ac:dyDescent="0.3">
      <c r="N1863" s="275"/>
    </row>
    <row r="1864" spans="14:14" s="264" customFormat="1" x14ac:dyDescent="0.3">
      <c r="N1864" s="275"/>
    </row>
    <row r="1865" spans="14:14" s="264" customFormat="1" x14ac:dyDescent="0.3">
      <c r="N1865" s="275"/>
    </row>
    <row r="1866" spans="14:14" s="264" customFormat="1" x14ac:dyDescent="0.3">
      <c r="N1866" s="275"/>
    </row>
    <row r="1867" spans="14:14" s="264" customFormat="1" x14ac:dyDescent="0.3">
      <c r="N1867" s="275"/>
    </row>
    <row r="1868" spans="14:14" s="264" customFormat="1" x14ac:dyDescent="0.3">
      <c r="N1868" s="275"/>
    </row>
    <row r="1869" spans="14:14" s="264" customFormat="1" x14ac:dyDescent="0.3">
      <c r="N1869" s="275"/>
    </row>
    <row r="1870" spans="14:14" s="264" customFormat="1" x14ac:dyDescent="0.3">
      <c r="N1870" s="275"/>
    </row>
    <row r="1871" spans="14:14" s="264" customFormat="1" x14ac:dyDescent="0.3">
      <c r="N1871" s="275"/>
    </row>
    <row r="1872" spans="14:14" s="264" customFormat="1" x14ac:dyDescent="0.3">
      <c r="N1872" s="275"/>
    </row>
    <row r="1873" spans="14:14" s="264" customFormat="1" x14ac:dyDescent="0.3">
      <c r="N1873" s="275"/>
    </row>
    <row r="1874" spans="14:14" s="264" customFormat="1" x14ac:dyDescent="0.3">
      <c r="N1874" s="275"/>
    </row>
    <row r="1875" spans="14:14" s="264" customFormat="1" x14ac:dyDescent="0.3">
      <c r="N1875" s="275"/>
    </row>
    <row r="1876" spans="14:14" s="264" customFormat="1" x14ac:dyDescent="0.3">
      <c r="N1876" s="275"/>
    </row>
    <row r="1877" spans="14:14" s="264" customFormat="1" x14ac:dyDescent="0.3">
      <c r="N1877" s="275"/>
    </row>
    <row r="1878" spans="14:14" s="264" customFormat="1" x14ac:dyDescent="0.3">
      <c r="N1878" s="275"/>
    </row>
    <row r="1879" spans="14:14" s="264" customFormat="1" x14ac:dyDescent="0.3">
      <c r="N1879" s="275"/>
    </row>
    <row r="1880" spans="14:14" s="264" customFormat="1" x14ac:dyDescent="0.3">
      <c r="N1880" s="275"/>
    </row>
    <row r="1881" spans="14:14" s="264" customFormat="1" x14ac:dyDescent="0.3">
      <c r="N1881" s="275"/>
    </row>
    <row r="1882" spans="14:14" s="264" customFormat="1" x14ac:dyDescent="0.3">
      <c r="N1882" s="275"/>
    </row>
    <row r="1883" spans="14:14" s="264" customFormat="1" x14ac:dyDescent="0.3">
      <c r="N1883" s="275"/>
    </row>
    <row r="1884" spans="14:14" s="264" customFormat="1" x14ac:dyDescent="0.3">
      <c r="N1884" s="275"/>
    </row>
    <row r="1885" spans="14:14" s="264" customFormat="1" x14ac:dyDescent="0.3">
      <c r="N1885" s="275"/>
    </row>
    <row r="1886" spans="14:14" s="264" customFormat="1" x14ac:dyDescent="0.3">
      <c r="N1886" s="275"/>
    </row>
    <row r="1887" spans="14:14" s="264" customFormat="1" x14ac:dyDescent="0.3">
      <c r="N1887" s="275"/>
    </row>
    <row r="1888" spans="14:14" s="264" customFormat="1" x14ac:dyDescent="0.3">
      <c r="N1888" s="275"/>
    </row>
    <row r="1889" spans="14:14" s="264" customFormat="1" x14ac:dyDescent="0.3">
      <c r="N1889" s="275"/>
    </row>
    <row r="1890" spans="14:14" s="264" customFormat="1" x14ac:dyDescent="0.3">
      <c r="N1890" s="275"/>
    </row>
    <row r="1891" spans="14:14" s="264" customFormat="1" x14ac:dyDescent="0.3">
      <c r="N1891" s="275"/>
    </row>
    <row r="1892" spans="14:14" s="264" customFormat="1" x14ac:dyDescent="0.3">
      <c r="N1892" s="275"/>
    </row>
    <row r="1893" spans="14:14" s="264" customFormat="1" x14ac:dyDescent="0.3">
      <c r="N1893" s="275"/>
    </row>
    <row r="1894" spans="14:14" s="264" customFormat="1" x14ac:dyDescent="0.3">
      <c r="N1894" s="275"/>
    </row>
    <row r="1895" spans="14:14" s="264" customFormat="1" x14ac:dyDescent="0.3">
      <c r="N1895" s="275"/>
    </row>
    <row r="1896" spans="14:14" s="264" customFormat="1" x14ac:dyDescent="0.3">
      <c r="N1896" s="275"/>
    </row>
    <row r="1897" spans="14:14" s="264" customFormat="1" x14ac:dyDescent="0.3">
      <c r="N1897" s="275"/>
    </row>
    <row r="1898" spans="14:14" s="264" customFormat="1" x14ac:dyDescent="0.3">
      <c r="N1898" s="275"/>
    </row>
    <row r="1899" spans="14:14" s="264" customFormat="1" x14ac:dyDescent="0.3">
      <c r="N1899" s="275"/>
    </row>
    <row r="1900" spans="14:14" s="264" customFormat="1" x14ac:dyDescent="0.3">
      <c r="N1900" s="275"/>
    </row>
    <row r="1901" spans="14:14" s="264" customFormat="1" x14ac:dyDescent="0.3">
      <c r="N1901" s="275"/>
    </row>
    <row r="1902" spans="14:14" s="264" customFormat="1" x14ac:dyDescent="0.3">
      <c r="N1902" s="275"/>
    </row>
    <row r="1903" spans="14:14" s="264" customFormat="1" x14ac:dyDescent="0.3">
      <c r="N1903" s="275"/>
    </row>
    <row r="1904" spans="14:14" s="264" customFormat="1" x14ac:dyDescent="0.3">
      <c r="N1904" s="275"/>
    </row>
    <row r="1905" spans="14:14" s="264" customFormat="1" x14ac:dyDescent="0.3">
      <c r="N1905" s="275"/>
    </row>
    <row r="1906" spans="14:14" s="264" customFormat="1" x14ac:dyDescent="0.3">
      <c r="N1906" s="275"/>
    </row>
    <row r="1907" spans="14:14" s="264" customFormat="1" x14ac:dyDescent="0.3">
      <c r="N1907" s="275"/>
    </row>
    <row r="1908" spans="14:14" s="264" customFormat="1" x14ac:dyDescent="0.3">
      <c r="N1908" s="275"/>
    </row>
    <row r="1909" spans="14:14" s="264" customFormat="1" x14ac:dyDescent="0.3">
      <c r="N1909" s="275"/>
    </row>
    <row r="1910" spans="14:14" s="264" customFormat="1" x14ac:dyDescent="0.3">
      <c r="N1910" s="275"/>
    </row>
    <row r="1911" spans="14:14" s="264" customFormat="1" x14ac:dyDescent="0.3">
      <c r="N1911" s="275"/>
    </row>
    <row r="1912" spans="14:14" s="264" customFormat="1" x14ac:dyDescent="0.3">
      <c r="N1912" s="275"/>
    </row>
    <row r="1913" spans="14:14" s="264" customFormat="1" x14ac:dyDescent="0.3">
      <c r="N1913" s="275"/>
    </row>
    <row r="1914" spans="14:14" s="264" customFormat="1" x14ac:dyDescent="0.3">
      <c r="N1914" s="275"/>
    </row>
    <row r="1915" spans="14:14" s="264" customFormat="1" x14ac:dyDescent="0.3">
      <c r="N1915" s="275"/>
    </row>
    <row r="1916" spans="14:14" s="264" customFormat="1" x14ac:dyDescent="0.3">
      <c r="N1916" s="275"/>
    </row>
    <row r="1917" spans="14:14" s="264" customFormat="1" x14ac:dyDescent="0.3">
      <c r="N1917" s="275"/>
    </row>
    <row r="1918" spans="14:14" s="264" customFormat="1" x14ac:dyDescent="0.3">
      <c r="N1918" s="275"/>
    </row>
    <row r="1919" spans="14:14" s="264" customFormat="1" x14ac:dyDescent="0.3">
      <c r="N1919" s="275"/>
    </row>
    <row r="1920" spans="14:14" s="264" customFormat="1" x14ac:dyDescent="0.3">
      <c r="N1920" s="275"/>
    </row>
    <row r="1921" spans="14:14" s="264" customFormat="1" x14ac:dyDescent="0.3">
      <c r="N1921" s="275"/>
    </row>
    <row r="1922" spans="14:14" s="264" customFormat="1" x14ac:dyDescent="0.3">
      <c r="N1922" s="275"/>
    </row>
    <row r="1923" spans="14:14" s="264" customFormat="1" x14ac:dyDescent="0.3">
      <c r="N1923" s="275"/>
    </row>
    <row r="1924" spans="14:14" s="264" customFormat="1" x14ac:dyDescent="0.3">
      <c r="N1924" s="275"/>
    </row>
    <row r="1925" spans="14:14" s="264" customFormat="1" x14ac:dyDescent="0.3">
      <c r="N1925" s="275"/>
    </row>
    <row r="1926" spans="14:14" s="264" customFormat="1" x14ac:dyDescent="0.3">
      <c r="N1926" s="275"/>
    </row>
    <row r="1927" spans="14:14" s="264" customFormat="1" x14ac:dyDescent="0.3">
      <c r="N1927" s="275"/>
    </row>
    <row r="1928" spans="14:14" s="264" customFormat="1" x14ac:dyDescent="0.3">
      <c r="N1928" s="275"/>
    </row>
    <row r="1929" spans="14:14" s="264" customFormat="1" x14ac:dyDescent="0.3">
      <c r="N1929" s="275"/>
    </row>
    <row r="1930" spans="14:14" s="264" customFormat="1" x14ac:dyDescent="0.3">
      <c r="N1930" s="275"/>
    </row>
    <row r="1931" spans="14:14" s="264" customFormat="1" x14ac:dyDescent="0.3">
      <c r="N1931" s="275"/>
    </row>
    <row r="1932" spans="14:14" s="264" customFormat="1" x14ac:dyDescent="0.3">
      <c r="N1932" s="275"/>
    </row>
    <row r="1933" spans="14:14" s="264" customFormat="1" x14ac:dyDescent="0.3">
      <c r="N1933" s="275"/>
    </row>
    <row r="1934" spans="14:14" s="264" customFormat="1" x14ac:dyDescent="0.3">
      <c r="N1934" s="275"/>
    </row>
    <row r="1935" spans="14:14" s="264" customFormat="1" x14ac:dyDescent="0.3">
      <c r="N1935" s="275"/>
    </row>
    <row r="1936" spans="14:14" s="264" customFormat="1" x14ac:dyDescent="0.3">
      <c r="N1936" s="275"/>
    </row>
    <row r="1937" spans="14:14" s="264" customFormat="1" x14ac:dyDescent="0.3">
      <c r="N1937" s="275"/>
    </row>
    <row r="1938" spans="14:14" s="264" customFormat="1" x14ac:dyDescent="0.3">
      <c r="N1938" s="275"/>
    </row>
    <row r="1939" spans="14:14" s="264" customFormat="1" x14ac:dyDescent="0.3">
      <c r="N1939" s="275"/>
    </row>
    <row r="1940" spans="14:14" s="264" customFormat="1" x14ac:dyDescent="0.3">
      <c r="N1940" s="275"/>
    </row>
    <row r="1941" spans="14:14" s="264" customFormat="1" x14ac:dyDescent="0.3">
      <c r="N1941" s="275"/>
    </row>
    <row r="1942" spans="14:14" s="264" customFormat="1" x14ac:dyDescent="0.3">
      <c r="N1942" s="275"/>
    </row>
    <row r="1943" spans="14:14" s="264" customFormat="1" x14ac:dyDescent="0.3">
      <c r="N1943" s="275"/>
    </row>
    <row r="1944" spans="14:14" s="264" customFormat="1" x14ac:dyDescent="0.3">
      <c r="N1944" s="275"/>
    </row>
    <row r="1945" spans="14:14" s="264" customFormat="1" x14ac:dyDescent="0.3">
      <c r="N1945" s="275"/>
    </row>
    <row r="1946" spans="14:14" s="264" customFormat="1" x14ac:dyDescent="0.3">
      <c r="N1946" s="275"/>
    </row>
    <row r="1947" spans="14:14" s="264" customFormat="1" x14ac:dyDescent="0.3">
      <c r="N1947" s="275"/>
    </row>
    <row r="1948" spans="14:14" s="264" customFormat="1" x14ac:dyDescent="0.3">
      <c r="N1948" s="275"/>
    </row>
    <row r="1949" spans="14:14" s="264" customFormat="1" x14ac:dyDescent="0.3">
      <c r="N1949" s="275"/>
    </row>
    <row r="1950" spans="14:14" s="264" customFormat="1" x14ac:dyDescent="0.3">
      <c r="N1950" s="275"/>
    </row>
    <row r="1951" spans="14:14" s="264" customFormat="1" x14ac:dyDescent="0.3">
      <c r="N1951" s="275"/>
    </row>
    <row r="1952" spans="14:14" s="264" customFormat="1" x14ac:dyDescent="0.3">
      <c r="N1952" s="275"/>
    </row>
    <row r="1953" spans="14:14" s="264" customFormat="1" x14ac:dyDescent="0.3">
      <c r="N1953" s="275"/>
    </row>
    <row r="1954" spans="14:14" s="264" customFormat="1" x14ac:dyDescent="0.3">
      <c r="N1954" s="275"/>
    </row>
    <row r="1955" spans="14:14" s="264" customFormat="1" x14ac:dyDescent="0.3">
      <c r="N1955" s="275"/>
    </row>
    <row r="1956" spans="14:14" s="264" customFormat="1" x14ac:dyDescent="0.3">
      <c r="N1956" s="275"/>
    </row>
    <row r="1957" spans="14:14" s="264" customFormat="1" x14ac:dyDescent="0.3">
      <c r="N1957" s="275"/>
    </row>
    <row r="1958" spans="14:14" s="264" customFormat="1" x14ac:dyDescent="0.3">
      <c r="N1958" s="275"/>
    </row>
    <row r="1959" spans="14:14" s="264" customFormat="1" x14ac:dyDescent="0.3">
      <c r="N1959" s="275"/>
    </row>
    <row r="1960" spans="14:14" s="264" customFormat="1" x14ac:dyDescent="0.3">
      <c r="N1960" s="275"/>
    </row>
    <row r="1961" spans="14:14" s="264" customFormat="1" x14ac:dyDescent="0.3">
      <c r="N1961" s="275"/>
    </row>
    <row r="1962" spans="14:14" s="264" customFormat="1" x14ac:dyDescent="0.3">
      <c r="N1962" s="275"/>
    </row>
    <row r="1963" spans="14:14" s="264" customFormat="1" x14ac:dyDescent="0.3">
      <c r="N1963" s="275"/>
    </row>
    <row r="1964" spans="14:14" s="264" customFormat="1" x14ac:dyDescent="0.3">
      <c r="N1964" s="275"/>
    </row>
    <row r="1965" spans="14:14" s="264" customFormat="1" x14ac:dyDescent="0.3">
      <c r="N1965" s="275"/>
    </row>
    <row r="1966" spans="14:14" s="264" customFormat="1" x14ac:dyDescent="0.3">
      <c r="N1966" s="275"/>
    </row>
    <row r="1967" spans="14:14" s="264" customFormat="1" x14ac:dyDescent="0.3">
      <c r="N1967" s="275"/>
    </row>
    <row r="1968" spans="14:14" s="264" customFormat="1" x14ac:dyDescent="0.3">
      <c r="N1968" s="275"/>
    </row>
    <row r="1969" spans="14:14" s="264" customFormat="1" x14ac:dyDescent="0.3">
      <c r="N1969" s="275"/>
    </row>
    <row r="1970" spans="14:14" s="264" customFormat="1" x14ac:dyDescent="0.3">
      <c r="N1970" s="275"/>
    </row>
    <row r="1971" spans="14:14" s="264" customFormat="1" x14ac:dyDescent="0.3">
      <c r="N1971" s="275"/>
    </row>
    <row r="1972" spans="14:14" s="264" customFormat="1" x14ac:dyDescent="0.3">
      <c r="N1972" s="275"/>
    </row>
    <row r="1973" spans="14:14" s="264" customFormat="1" x14ac:dyDescent="0.3">
      <c r="N1973" s="275"/>
    </row>
    <row r="1974" spans="14:14" s="264" customFormat="1" x14ac:dyDescent="0.3">
      <c r="N1974" s="275"/>
    </row>
    <row r="1975" spans="14:14" s="264" customFormat="1" x14ac:dyDescent="0.3">
      <c r="N1975" s="275"/>
    </row>
    <row r="1976" spans="14:14" s="264" customFormat="1" x14ac:dyDescent="0.3">
      <c r="N1976" s="275"/>
    </row>
    <row r="1977" spans="14:14" s="264" customFormat="1" x14ac:dyDescent="0.3">
      <c r="N1977" s="275"/>
    </row>
    <row r="1978" spans="14:14" s="264" customFormat="1" x14ac:dyDescent="0.3">
      <c r="N1978" s="275"/>
    </row>
    <row r="1979" spans="14:14" s="264" customFormat="1" x14ac:dyDescent="0.3">
      <c r="N1979" s="275"/>
    </row>
    <row r="1980" spans="14:14" s="264" customFormat="1" x14ac:dyDescent="0.3">
      <c r="N1980" s="275"/>
    </row>
    <row r="1981" spans="14:14" s="264" customFormat="1" x14ac:dyDescent="0.3">
      <c r="N1981" s="275"/>
    </row>
    <row r="1982" spans="14:14" s="264" customFormat="1" x14ac:dyDescent="0.3">
      <c r="N1982" s="275"/>
    </row>
    <row r="1983" spans="14:14" s="264" customFormat="1" x14ac:dyDescent="0.3">
      <c r="N1983" s="275"/>
    </row>
    <row r="1984" spans="14:14" s="264" customFormat="1" x14ac:dyDescent="0.3">
      <c r="N1984" s="275"/>
    </row>
    <row r="1985" spans="14:14" s="264" customFormat="1" x14ac:dyDescent="0.3">
      <c r="N1985" s="275"/>
    </row>
    <row r="1986" spans="14:14" s="264" customFormat="1" x14ac:dyDescent="0.3">
      <c r="N1986" s="275"/>
    </row>
    <row r="1987" spans="14:14" s="264" customFormat="1" x14ac:dyDescent="0.3">
      <c r="N1987" s="275"/>
    </row>
    <row r="1988" spans="14:14" s="264" customFormat="1" x14ac:dyDescent="0.3">
      <c r="N1988" s="275"/>
    </row>
    <row r="1989" spans="14:14" s="264" customFormat="1" x14ac:dyDescent="0.3">
      <c r="N1989" s="275"/>
    </row>
    <row r="1990" spans="14:14" s="264" customFormat="1" x14ac:dyDescent="0.3">
      <c r="N1990" s="275"/>
    </row>
    <row r="1991" spans="14:14" s="264" customFormat="1" x14ac:dyDescent="0.3">
      <c r="N1991" s="275"/>
    </row>
    <row r="1992" spans="14:14" s="264" customFormat="1" x14ac:dyDescent="0.3">
      <c r="N1992" s="275"/>
    </row>
    <row r="1993" spans="14:14" s="264" customFormat="1" x14ac:dyDescent="0.3">
      <c r="N1993" s="275"/>
    </row>
    <row r="1994" spans="14:14" s="264" customFormat="1" x14ac:dyDescent="0.3">
      <c r="N1994" s="275"/>
    </row>
    <row r="1995" spans="14:14" s="264" customFormat="1" x14ac:dyDescent="0.3">
      <c r="N1995" s="275"/>
    </row>
    <row r="1996" spans="14:14" s="264" customFormat="1" x14ac:dyDescent="0.3">
      <c r="N1996" s="275"/>
    </row>
    <row r="1997" spans="14:14" s="264" customFormat="1" x14ac:dyDescent="0.3">
      <c r="N1997" s="275"/>
    </row>
    <row r="1998" spans="14:14" s="264" customFormat="1" x14ac:dyDescent="0.3">
      <c r="N1998" s="275"/>
    </row>
    <row r="1999" spans="14:14" s="264" customFormat="1" x14ac:dyDescent="0.3">
      <c r="N1999" s="275"/>
    </row>
    <row r="2000" spans="14:14" s="264" customFormat="1" x14ac:dyDescent="0.3">
      <c r="N2000" s="275"/>
    </row>
    <row r="2001" spans="14:14" s="264" customFormat="1" x14ac:dyDescent="0.3">
      <c r="N2001" s="275"/>
    </row>
    <row r="2002" spans="14:14" s="264" customFormat="1" x14ac:dyDescent="0.3">
      <c r="N2002" s="275"/>
    </row>
    <row r="2003" spans="14:14" s="264" customFormat="1" x14ac:dyDescent="0.3">
      <c r="N2003" s="275"/>
    </row>
    <row r="2004" spans="14:14" s="264" customFormat="1" x14ac:dyDescent="0.3">
      <c r="N2004" s="275"/>
    </row>
    <row r="2005" spans="14:14" s="264" customFormat="1" x14ac:dyDescent="0.3">
      <c r="N2005" s="275"/>
    </row>
    <row r="2006" spans="14:14" s="264" customFormat="1" x14ac:dyDescent="0.3">
      <c r="N2006" s="275"/>
    </row>
    <row r="2007" spans="14:14" s="264" customFormat="1" x14ac:dyDescent="0.3">
      <c r="N2007" s="275"/>
    </row>
    <row r="2008" spans="14:14" s="264" customFormat="1" x14ac:dyDescent="0.3">
      <c r="N2008" s="275"/>
    </row>
    <row r="2009" spans="14:14" s="264" customFormat="1" x14ac:dyDescent="0.3">
      <c r="N2009" s="275"/>
    </row>
    <row r="2010" spans="14:14" s="264" customFormat="1" x14ac:dyDescent="0.3">
      <c r="N2010" s="275"/>
    </row>
    <row r="2011" spans="14:14" s="264" customFormat="1" x14ac:dyDescent="0.3">
      <c r="N2011" s="275"/>
    </row>
    <row r="2012" spans="14:14" s="264" customFormat="1" x14ac:dyDescent="0.3">
      <c r="N2012" s="275"/>
    </row>
    <row r="2013" spans="14:14" s="264" customFormat="1" x14ac:dyDescent="0.3">
      <c r="N2013" s="275"/>
    </row>
    <row r="2014" spans="14:14" s="264" customFormat="1" x14ac:dyDescent="0.3">
      <c r="N2014" s="275"/>
    </row>
    <row r="2015" spans="14:14" s="264" customFormat="1" x14ac:dyDescent="0.3">
      <c r="N2015" s="275"/>
    </row>
    <row r="2016" spans="14:14" s="264" customFormat="1" x14ac:dyDescent="0.3">
      <c r="N2016" s="275"/>
    </row>
    <row r="2017" spans="14:14" s="264" customFormat="1" x14ac:dyDescent="0.3">
      <c r="N2017" s="275"/>
    </row>
    <row r="2018" spans="14:14" s="264" customFormat="1" x14ac:dyDescent="0.3">
      <c r="N2018" s="275"/>
    </row>
    <row r="2019" spans="14:14" s="264" customFormat="1" x14ac:dyDescent="0.3">
      <c r="N2019" s="275"/>
    </row>
    <row r="2020" spans="14:14" s="264" customFormat="1" x14ac:dyDescent="0.3">
      <c r="N2020" s="275"/>
    </row>
    <row r="2021" spans="14:14" s="264" customFormat="1" x14ac:dyDescent="0.3">
      <c r="N2021" s="275"/>
    </row>
    <row r="2022" spans="14:14" s="264" customFormat="1" x14ac:dyDescent="0.3">
      <c r="N2022" s="275"/>
    </row>
    <row r="2023" spans="14:14" s="264" customFormat="1" x14ac:dyDescent="0.3">
      <c r="N2023" s="275"/>
    </row>
    <row r="2024" spans="14:14" s="264" customFormat="1" x14ac:dyDescent="0.3">
      <c r="N2024" s="275"/>
    </row>
    <row r="2025" spans="14:14" s="264" customFormat="1" x14ac:dyDescent="0.3">
      <c r="N2025" s="275"/>
    </row>
    <row r="2026" spans="14:14" s="264" customFormat="1" x14ac:dyDescent="0.3">
      <c r="N2026" s="275"/>
    </row>
    <row r="2027" spans="14:14" s="264" customFormat="1" x14ac:dyDescent="0.3">
      <c r="N2027" s="275"/>
    </row>
    <row r="2028" spans="14:14" s="264" customFormat="1" x14ac:dyDescent="0.3">
      <c r="N2028" s="275"/>
    </row>
    <row r="2029" spans="14:14" s="264" customFormat="1" x14ac:dyDescent="0.3">
      <c r="N2029" s="275"/>
    </row>
    <row r="2030" spans="14:14" s="264" customFormat="1" x14ac:dyDescent="0.3">
      <c r="N2030" s="275"/>
    </row>
    <row r="2031" spans="14:14" s="264" customFormat="1" x14ac:dyDescent="0.3">
      <c r="N2031" s="275"/>
    </row>
    <row r="2032" spans="14:14" s="264" customFormat="1" x14ac:dyDescent="0.3">
      <c r="N2032" s="275"/>
    </row>
    <row r="2033" spans="14:14" s="264" customFormat="1" x14ac:dyDescent="0.3">
      <c r="N2033" s="275"/>
    </row>
    <row r="2034" spans="14:14" s="264" customFormat="1" x14ac:dyDescent="0.3">
      <c r="N2034" s="275"/>
    </row>
    <row r="2035" spans="14:14" s="264" customFormat="1" x14ac:dyDescent="0.3">
      <c r="N2035" s="275"/>
    </row>
    <row r="2036" spans="14:14" s="264" customFormat="1" x14ac:dyDescent="0.3">
      <c r="N2036" s="275"/>
    </row>
    <row r="2037" spans="14:14" s="264" customFormat="1" x14ac:dyDescent="0.3">
      <c r="N2037" s="275"/>
    </row>
    <row r="2038" spans="14:14" s="264" customFormat="1" x14ac:dyDescent="0.3">
      <c r="N2038" s="275"/>
    </row>
    <row r="2039" spans="14:14" s="264" customFormat="1" x14ac:dyDescent="0.3">
      <c r="N2039" s="275"/>
    </row>
    <row r="2040" spans="14:14" s="264" customFormat="1" x14ac:dyDescent="0.3">
      <c r="N2040" s="275"/>
    </row>
    <row r="2041" spans="14:14" s="264" customFormat="1" x14ac:dyDescent="0.3">
      <c r="N2041" s="275"/>
    </row>
    <row r="2042" spans="14:14" s="264" customFormat="1" x14ac:dyDescent="0.3">
      <c r="N2042" s="275"/>
    </row>
    <row r="2043" spans="14:14" s="264" customFormat="1" x14ac:dyDescent="0.3">
      <c r="N2043" s="275"/>
    </row>
    <row r="2044" spans="14:14" s="264" customFormat="1" x14ac:dyDescent="0.3">
      <c r="N2044" s="275"/>
    </row>
    <row r="2045" spans="14:14" s="264" customFormat="1" x14ac:dyDescent="0.3">
      <c r="N2045" s="275"/>
    </row>
    <row r="2046" spans="14:14" s="264" customFormat="1" x14ac:dyDescent="0.3">
      <c r="N2046" s="275"/>
    </row>
    <row r="2047" spans="14:14" s="264" customFormat="1" x14ac:dyDescent="0.3">
      <c r="N2047" s="275"/>
    </row>
    <row r="2048" spans="14:14" s="264" customFormat="1" x14ac:dyDescent="0.3">
      <c r="N2048" s="275"/>
    </row>
    <row r="2049" spans="14:14" s="264" customFormat="1" x14ac:dyDescent="0.3">
      <c r="N2049" s="275"/>
    </row>
    <row r="2050" spans="14:14" s="264" customFormat="1" x14ac:dyDescent="0.3">
      <c r="N2050" s="275"/>
    </row>
    <row r="2051" spans="14:14" s="264" customFormat="1" x14ac:dyDescent="0.3">
      <c r="N2051" s="275"/>
    </row>
    <row r="2052" spans="14:14" s="264" customFormat="1" x14ac:dyDescent="0.3">
      <c r="N2052" s="275"/>
    </row>
    <row r="2053" spans="14:14" s="264" customFormat="1" x14ac:dyDescent="0.3">
      <c r="N2053" s="275"/>
    </row>
    <row r="2054" spans="14:14" s="264" customFormat="1" x14ac:dyDescent="0.3">
      <c r="N2054" s="275"/>
    </row>
    <row r="2055" spans="14:14" s="264" customFormat="1" x14ac:dyDescent="0.3">
      <c r="N2055" s="275"/>
    </row>
    <row r="2056" spans="14:14" s="264" customFormat="1" x14ac:dyDescent="0.3">
      <c r="N2056" s="275"/>
    </row>
    <row r="2057" spans="14:14" s="264" customFormat="1" x14ac:dyDescent="0.3">
      <c r="N2057" s="275"/>
    </row>
    <row r="2058" spans="14:14" s="264" customFormat="1" x14ac:dyDescent="0.3">
      <c r="N2058" s="275"/>
    </row>
    <row r="2059" spans="14:14" s="264" customFormat="1" x14ac:dyDescent="0.3">
      <c r="N2059" s="275"/>
    </row>
    <row r="2060" spans="14:14" s="264" customFormat="1" x14ac:dyDescent="0.3">
      <c r="N2060" s="275"/>
    </row>
    <row r="2061" spans="14:14" s="264" customFormat="1" x14ac:dyDescent="0.3">
      <c r="N2061" s="275"/>
    </row>
    <row r="2062" spans="14:14" s="264" customFormat="1" x14ac:dyDescent="0.3">
      <c r="N2062" s="275"/>
    </row>
    <row r="2063" spans="14:14" s="264" customFormat="1" x14ac:dyDescent="0.3">
      <c r="N2063" s="275"/>
    </row>
    <row r="2064" spans="14:14" s="264" customFormat="1" x14ac:dyDescent="0.3">
      <c r="N2064" s="275"/>
    </row>
    <row r="2065" spans="14:14" s="264" customFormat="1" x14ac:dyDescent="0.3">
      <c r="N2065" s="275"/>
    </row>
    <row r="2066" spans="14:14" s="264" customFormat="1" x14ac:dyDescent="0.3">
      <c r="N2066" s="275"/>
    </row>
    <row r="2067" spans="14:14" s="264" customFormat="1" x14ac:dyDescent="0.3">
      <c r="N2067" s="275"/>
    </row>
    <row r="2068" spans="14:14" s="264" customFormat="1" x14ac:dyDescent="0.3">
      <c r="N2068" s="275"/>
    </row>
    <row r="2069" spans="14:14" s="264" customFormat="1" x14ac:dyDescent="0.3">
      <c r="N2069" s="275"/>
    </row>
    <row r="2070" spans="14:14" s="264" customFormat="1" x14ac:dyDescent="0.3">
      <c r="N2070" s="275"/>
    </row>
    <row r="2071" spans="14:14" s="264" customFormat="1" x14ac:dyDescent="0.3">
      <c r="N2071" s="275"/>
    </row>
    <row r="2072" spans="14:14" s="264" customFormat="1" x14ac:dyDescent="0.3">
      <c r="N2072" s="275"/>
    </row>
    <row r="2073" spans="14:14" s="264" customFormat="1" x14ac:dyDescent="0.3">
      <c r="N2073" s="275"/>
    </row>
    <row r="2074" spans="14:14" s="264" customFormat="1" x14ac:dyDescent="0.3">
      <c r="N2074" s="275"/>
    </row>
    <row r="2075" spans="14:14" s="264" customFormat="1" x14ac:dyDescent="0.3">
      <c r="N2075" s="275"/>
    </row>
    <row r="2076" spans="14:14" s="264" customFormat="1" x14ac:dyDescent="0.3">
      <c r="N2076" s="275"/>
    </row>
    <row r="2077" spans="14:14" s="264" customFormat="1" x14ac:dyDescent="0.3">
      <c r="N2077" s="275"/>
    </row>
    <row r="2078" spans="14:14" s="264" customFormat="1" x14ac:dyDescent="0.3">
      <c r="N2078" s="275"/>
    </row>
    <row r="2079" spans="14:14" s="264" customFormat="1" x14ac:dyDescent="0.3">
      <c r="N2079" s="275"/>
    </row>
    <row r="2080" spans="14:14" s="264" customFormat="1" x14ac:dyDescent="0.3">
      <c r="N2080" s="275"/>
    </row>
    <row r="2081" spans="14:14" s="264" customFormat="1" x14ac:dyDescent="0.3">
      <c r="N2081" s="275"/>
    </row>
    <row r="2082" spans="14:14" s="264" customFormat="1" x14ac:dyDescent="0.3">
      <c r="N2082" s="275"/>
    </row>
    <row r="2083" spans="14:14" s="264" customFormat="1" x14ac:dyDescent="0.3">
      <c r="N2083" s="275"/>
    </row>
    <row r="2084" spans="14:14" s="264" customFormat="1" x14ac:dyDescent="0.3">
      <c r="N2084" s="275"/>
    </row>
    <row r="2085" spans="14:14" s="264" customFormat="1" x14ac:dyDescent="0.3">
      <c r="N2085" s="275"/>
    </row>
    <row r="2086" spans="14:14" s="264" customFormat="1" x14ac:dyDescent="0.3">
      <c r="N2086" s="275"/>
    </row>
    <row r="2087" spans="14:14" s="264" customFormat="1" x14ac:dyDescent="0.3">
      <c r="N2087" s="275"/>
    </row>
    <row r="2088" spans="14:14" s="264" customFormat="1" x14ac:dyDescent="0.3">
      <c r="N2088" s="275"/>
    </row>
    <row r="2089" spans="14:14" s="264" customFormat="1" x14ac:dyDescent="0.3">
      <c r="N2089" s="275"/>
    </row>
    <row r="2090" spans="14:14" s="264" customFormat="1" x14ac:dyDescent="0.3">
      <c r="N2090" s="275"/>
    </row>
    <row r="2091" spans="14:14" s="264" customFormat="1" x14ac:dyDescent="0.3">
      <c r="N2091" s="275"/>
    </row>
    <row r="2092" spans="14:14" s="264" customFormat="1" x14ac:dyDescent="0.3">
      <c r="N2092" s="275"/>
    </row>
    <row r="2093" spans="14:14" s="264" customFormat="1" x14ac:dyDescent="0.3">
      <c r="N2093" s="275"/>
    </row>
    <row r="2094" spans="14:14" s="264" customFormat="1" x14ac:dyDescent="0.3">
      <c r="N2094" s="275"/>
    </row>
    <row r="2095" spans="14:14" s="264" customFormat="1" x14ac:dyDescent="0.3">
      <c r="N2095" s="275"/>
    </row>
    <row r="2096" spans="14:14" s="264" customFormat="1" x14ac:dyDescent="0.3">
      <c r="N2096" s="275"/>
    </row>
    <row r="2097" spans="14:14" s="264" customFormat="1" x14ac:dyDescent="0.3">
      <c r="N2097" s="275"/>
    </row>
    <row r="2098" spans="14:14" s="264" customFormat="1" x14ac:dyDescent="0.3">
      <c r="N2098" s="275"/>
    </row>
    <row r="2099" spans="14:14" s="264" customFormat="1" x14ac:dyDescent="0.3">
      <c r="N2099" s="275"/>
    </row>
    <row r="2100" spans="14:14" s="264" customFormat="1" x14ac:dyDescent="0.3">
      <c r="N2100" s="275"/>
    </row>
    <row r="2101" spans="14:14" s="264" customFormat="1" x14ac:dyDescent="0.3">
      <c r="N2101" s="275"/>
    </row>
    <row r="2102" spans="14:14" s="264" customFormat="1" x14ac:dyDescent="0.3">
      <c r="N2102" s="275"/>
    </row>
    <row r="2103" spans="14:14" s="264" customFormat="1" x14ac:dyDescent="0.3">
      <c r="N2103" s="275"/>
    </row>
    <row r="2104" spans="14:14" s="264" customFormat="1" x14ac:dyDescent="0.3">
      <c r="N2104" s="275"/>
    </row>
    <row r="2105" spans="14:14" s="264" customFormat="1" x14ac:dyDescent="0.3">
      <c r="N2105" s="275"/>
    </row>
    <row r="2106" spans="14:14" s="264" customFormat="1" x14ac:dyDescent="0.3">
      <c r="N2106" s="275"/>
    </row>
    <row r="2107" spans="14:14" s="264" customFormat="1" x14ac:dyDescent="0.3">
      <c r="N2107" s="275"/>
    </row>
    <row r="2108" spans="14:14" s="264" customFormat="1" x14ac:dyDescent="0.3">
      <c r="N2108" s="275"/>
    </row>
    <row r="2109" spans="14:14" s="264" customFormat="1" x14ac:dyDescent="0.3">
      <c r="N2109" s="275"/>
    </row>
    <row r="2110" spans="14:14" s="264" customFormat="1" x14ac:dyDescent="0.3">
      <c r="N2110" s="275"/>
    </row>
    <row r="2111" spans="14:14" s="264" customFormat="1" x14ac:dyDescent="0.3">
      <c r="N2111" s="275"/>
    </row>
    <row r="2112" spans="14:14" s="264" customFormat="1" x14ac:dyDescent="0.3">
      <c r="N2112" s="275"/>
    </row>
    <row r="2113" spans="14:14" s="264" customFormat="1" x14ac:dyDescent="0.3">
      <c r="N2113" s="275"/>
    </row>
    <row r="2114" spans="14:14" s="264" customFormat="1" x14ac:dyDescent="0.3">
      <c r="N2114" s="275"/>
    </row>
    <row r="2115" spans="14:14" s="264" customFormat="1" x14ac:dyDescent="0.3">
      <c r="N2115" s="275"/>
    </row>
    <row r="2116" spans="14:14" s="264" customFormat="1" x14ac:dyDescent="0.3">
      <c r="N2116" s="275"/>
    </row>
    <row r="2117" spans="14:14" s="264" customFormat="1" x14ac:dyDescent="0.3">
      <c r="N2117" s="275"/>
    </row>
    <row r="2118" spans="14:14" s="264" customFormat="1" x14ac:dyDescent="0.3">
      <c r="N2118" s="275"/>
    </row>
    <row r="2119" spans="14:14" s="264" customFormat="1" x14ac:dyDescent="0.3">
      <c r="N2119" s="275"/>
    </row>
    <row r="2120" spans="14:14" s="264" customFormat="1" x14ac:dyDescent="0.3">
      <c r="N2120" s="275"/>
    </row>
    <row r="2121" spans="14:14" s="264" customFormat="1" x14ac:dyDescent="0.3">
      <c r="N2121" s="275"/>
    </row>
    <row r="2122" spans="14:14" s="264" customFormat="1" x14ac:dyDescent="0.3">
      <c r="N2122" s="275"/>
    </row>
    <row r="2123" spans="14:14" s="264" customFormat="1" x14ac:dyDescent="0.3">
      <c r="N2123" s="275"/>
    </row>
    <row r="2124" spans="14:14" s="264" customFormat="1" x14ac:dyDescent="0.3">
      <c r="N2124" s="275"/>
    </row>
    <row r="2125" spans="14:14" s="264" customFormat="1" x14ac:dyDescent="0.3">
      <c r="N2125" s="275"/>
    </row>
    <row r="2126" spans="14:14" s="264" customFormat="1" x14ac:dyDescent="0.3">
      <c r="N2126" s="275"/>
    </row>
    <row r="2127" spans="14:14" s="264" customFormat="1" x14ac:dyDescent="0.3">
      <c r="N2127" s="275"/>
    </row>
    <row r="2128" spans="14:14" s="264" customFormat="1" x14ac:dyDescent="0.3">
      <c r="N2128" s="275"/>
    </row>
    <row r="2129" spans="14:14" s="264" customFormat="1" x14ac:dyDescent="0.3">
      <c r="N2129" s="275"/>
    </row>
    <row r="2130" spans="14:14" s="264" customFormat="1" x14ac:dyDescent="0.3">
      <c r="N2130" s="275"/>
    </row>
    <row r="2131" spans="14:14" s="264" customFormat="1" x14ac:dyDescent="0.3">
      <c r="N2131" s="275"/>
    </row>
    <row r="2132" spans="14:14" s="264" customFormat="1" x14ac:dyDescent="0.3">
      <c r="N2132" s="275"/>
    </row>
    <row r="2133" spans="14:14" s="264" customFormat="1" x14ac:dyDescent="0.3">
      <c r="N2133" s="275"/>
    </row>
    <row r="2134" spans="14:14" s="264" customFormat="1" x14ac:dyDescent="0.3">
      <c r="N2134" s="275"/>
    </row>
    <row r="2135" spans="14:14" s="264" customFormat="1" x14ac:dyDescent="0.3">
      <c r="N2135" s="275"/>
    </row>
    <row r="2136" spans="14:14" s="264" customFormat="1" x14ac:dyDescent="0.3">
      <c r="N2136" s="275"/>
    </row>
    <row r="2137" spans="14:14" s="264" customFormat="1" x14ac:dyDescent="0.3">
      <c r="N2137" s="275"/>
    </row>
    <row r="2138" spans="14:14" s="264" customFormat="1" x14ac:dyDescent="0.3">
      <c r="N2138" s="275"/>
    </row>
    <row r="2139" spans="14:14" s="264" customFormat="1" x14ac:dyDescent="0.3">
      <c r="N2139" s="275"/>
    </row>
    <row r="2140" spans="14:14" s="264" customFormat="1" x14ac:dyDescent="0.3">
      <c r="N2140" s="275"/>
    </row>
    <row r="2141" spans="14:14" s="264" customFormat="1" x14ac:dyDescent="0.3">
      <c r="N2141" s="275"/>
    </row>
    <row r="2142" spans="14:14" s="264" customFormat="1" x14ac:dyDescent="0.3">
      <c r="N2142" s="275"/>
    </row>
    <row r="2143" spans="14:14" s="264" customFormat="1" x14ac:dyDescent="0.3">
      <c r="N2143" s="275"/>
    </row>
    <row r="2144" spans="14:14" s="264" customFormat="1" x14ac:dyDescent="0.3">
      <c r="N2144" s="275"/>
    </row>
    <row r="2145" spans="14:14" s="264" customFormat="1" x14ac:dyDescent="0.3">
      <c r="N2145" s="275"/>
    </row>
    <row r="2146" spans="14:14" s="264" customFormat="1" x14ac:dyDescent="0.3">
      <c r="N2146" s="275"/>
    </row>
    <row r="2147" spans="14:14" s="264" customFormat="1" x14ac:dyDescent="0.3">
      <c r="N2147" s="275"/>
    </row>
    <row r="2148" spans="14:14" s="264" customFormat="1" x14ac:dyDescent="0.3">
      <c r="N2148" s="275"/>
    </row>
    <row r="2149" spans="14:14" s="264" customFormat="1" x14ac:dyDescent="0.3">
      <c r="N2149" s="275"/>
    </row>
    <row r="2150" spans="14:14" s="264" customFormat="1" x14ac:dyDescent="0.3">
      <c r="N2150" s="275"/>
    </row>
    <row r="2151" spans="14:14" s="264" customFormat="1" x14ac:dyDescent="0.3">
      <c r="N2151" s="275"/>
    </row>
    <row r="2152" spans="14:14" s="264" customFormat="1" x14ac:dyDescent="0.3">
      <c r="N2152" s="275"/>
    </row>
    <row r="2153" spans="14:14" s="264" customFormat="1" x14ac:dyDescent="0.3">
      <c r="N2153" s="275"/>
    </row>
    <row r="2154" spans="14:14" s="264" customFormat="1" x14ac:dyDescent="0.3">
      <c r="N2154" s="275"/>
    </row>
    <row r="2155" spans="14:14" s="264" customFormat="1" x14ac:dyDescent="0.3">
      <c r="N2155" s="275"/>
    </row>
    <row r="2156" spans="14:14" s="264" customFormat="1" x14ac:dyDescent="0.3">
      <c r="N2156" s="275"/>
    </row>
    <row r="2157" spans="14:14" s="264" customFormat="1" x14ac:dyDescent="0.3">
      <c r="N2157" s="275"/>
    </row>
    <row r="2158" spans="14:14" s="264" customFormat="1" x14ac:dyDescent="0.3">
      <c r="N2158" s="275"/>
    </row>
    <row r="2159" spans="14:14" s="264" customFormat="1" x14ac:dyDescent="0.3">
      <c r="N2159" s="275"/>
    </row>
    <row r="2160" spans="14:14" s="264" customFormat="1" x14ac:dyDescent="0.3">
      <c r="N2160" s="275"/>
    </row>
    <row r="2161" spans="14:14" s="264" customFormat="1" x14ac:dyDescent="0.3">
      <c r="N2161" s="275"/>
    </row>
    <row r="2162" spans="14:14" s="264" customFormat="1" x14ac:dyDescent="0.3">
      <c r="N2162" s="275"/>
    </row>
    <row r="2163" spans="14:14" s="264" customFormat="1" x14ac:dyDescent="0.3">
      <c r="N2163" s="275"/>
    </row>
    <row r="2164" spans="14:14" s="264" customFormat="1" x14ac:dyDescent="0.3">
      <c r="N2164" s="275"/>
    </row>
    <row r="2165" spans="14:14" s="264" customFormat="1" x14ac:dyDescent="0.3">
      <c r="N2165" s="275"/>
    </row>
    <row r="2166" spans="14:14" s="264" customFormat="1" x14ac:dyDescent="0.3">
      <c r="N2166" s="275"/>
    </row>
    <row r="2167" spans="14:14" s="264" customFormat="1" x14ac:dyDescent="0.3">
      <c r="N2167" s="275"/>
    </row>
    <row r="2168" spans="14:14" s="264" customFormat="1" x14ac:dyDescent="0.3">
      <c r="N2168" s="275"/>
    </row>
    <row r="2169" spans="14:14" s="264" customFormat="1" x14ac:dyDescent="0.3">
      <c r="N2169" s="275"/>
    </row>
    <row r="2170" spans="14:14" s="264" customFormat="1" x14ac:dyDescent="0.3">
      <c r="N2170" s="275"/>
    </row>
    <row r="2171" spans="14:14" s="264" customFormat="1" x14ac:dyDescent="0.3">
      <c r="N2171" s="275"/>
    </row>
    <row r="2172" spans="14:14" s="264" customFormat="1" x14ac:dyDescent="0.3">
      <c r="N2172" s="275"/>
    </row>
    <row r="2173" spans="14:14" s="264" customFormat="1" x14ac:dyDescent="0.3">
      <c r="N2173" s="275"/>
    </row>
    <row r="2174" spans="14:14" s="264" customFormat="1" x14ac:dyDescent="0.3">
      <c r="N2174" s="275"/>
    </row>
    <row r="2175" spans="14:14" s="264" customFormat="1" x14ac:dyDescent="0.3">
      <c r="N2175" s="275"/>
    </row>
    <row r="2176" spans="14:14" s="264" customFormat="1" x14ac:dyDescent="0.3">
      <c r="N2176" s="275"/>
    </row>
    <row r="2177" spans="14:14" s="264" customFormat="1" x14ac:dyDescent="0.3">
      <c r="N2177" s="275"/>
    </row>
    <row r="2178" spans="14:14" s="264" customFormat="1" x14ac:dyDescent="0.3">
      <c r="N2178" s="275"/>
    </row>
    <row r="2179" spans="14:14" s="264" customFormat="1" x14ac:dyDescent="0.3">
      <c r="N2179" s="275"/>
    </row>
    <row r="2180" spans="14:14" s="264" customFormat="1" x14ac:dyDescent="0.3">
      <c r="N2180" s="275"/>
    </row>
    <row r="2181" spans="14:14" s="264" customFormat="1" x14ac:dyDescent="0.3">
      <c r="N2181" s="275"/>
    </row>
    <row r="2182" spans="14:14" s="264" customFormat="1" x14ac:dyDescent="0.3">
      <c r="N2182" s="275"/>
    </row>
    <row r="2183" spans="14:14" s="264" customFormat="1" x14ac:dyDescent="0.3">
      <c r="N2183" s="275"/>
    </row>
    <row r="2184" spans="14:14" s="264" customFormat="1" x14ac:dyDescent="0.3">
      <c r="N2184" s="275"/>
    </row>
    <row r="2185" spans="14:14" s="264" customFormat="1" x14ac:dyDescent="0.3">
      <c r="N2185" s="275"/>
    </row>
    <row r="2186" spans="14:14" s="264" customFormat="1" x14ac:dyDescent="0.3">
      <c r="N2186" s="275"/>
    </row>
    <row r="2187" spans="14:14" s="264" customFormat="1" x14ac:dyDescent="0.3">
      <c r="N2187" s="275"/>
    </row>
    <row r="2188" spans="14:14" s="264" customFormat="1" x14ac:dyDescent="0.3">
      <c r="N2188" s="275"/>
    </row>
    <row r="2189" spans="14:14" s="264" customFormat="1" x14ac:dyDescent="0.3">
      <c r="N2189" s="275"/>
    </row>
    <row r="2190" spans="14:14" s="264" customFormat="1" x14ac:dyDescent="0.3">
      <c r="N2190" s="275"/>
    </row>
    <row r="2191" spans="14:14" s="264" customFormat="1" x14ac:dyDescent="0.3">
      <c r="N2191" s="275"/>
    </row>
    <row r="2192" spans="14:14" s="264" customFormat="1" x14ac:dyDescent="0.3">
      <c r="N2192" s="275"/>
    </row>
    <row r="2193" spans="14:14" s="264" customFormat="1" x14ac:dyDescent="0.3">
      <c r="N2193" s="275"/>
    </row>
    <row r="2194" spans="14:14" s="264" customFormat="1" x14ac:dyDescent="0.3">
      <c r="N2194" s="275"/>
    </row>
    <row r="2195" spans="14:14" s="264" customFormat="1" x14ac:dyDescent="0.3">
      <c r="N2195" s="275"/>
    </row>
    <row r="2196" spans="14:14" s="264" customFormat="1" x14ac:dyDescent="0.3">
      <c r="N2196" s="275"/>
    </row>
    <row r="2197" spans="14:14" s="264" customFormat="1" x14ac:dyDescent="0.3">
      <c r="N2197" s="275"/>
    </row>
    <row r="2198" spans="14:14" s="264" customFormat="1" x14ac:dyDescent="0.3">
      <c r="N2198" s="275"/>
    </row>
    <row r="2199" spans="14:14" s="264" customFormat="1" x14ac:dyDescent="0.3">
      <c r="N2199" s="275"/>
    </row>
    <row r="2200" spans="14:14" s="264" customFormat="1" x14ac:dyDescent="0.3">
      <c r="N2200" s="275"/>
    </row>
    <row r="2201" spans="14:14" s="264" customFormat="1" x14ac:dyDescent="0.3">
      <c r="N2201" s="275"/>
    </row>
    <row r="2202" spans="14:14" s="264" customFormat="1" x14ac:dyDescent="0.3">
      <c r="N2202" s="275"/>
    </row>
    <row r="2203" spans="14:14" s="264" customFormat="1" x14ac:dyDescent="0.3">
      <c r="N2203" s="275"/>
    </row>
    <row r="2204" spans="14:14" s="264" customFormat="1" x14ac:dyDescent="0.3">
      <c r="N2204" s="275"/>
    </row>
    <row r="2205" spans="14:14" s="264" customFormat="1" x14ac:dyDescent="0.3">
      <c r="N2205" s="275"/>
    </row>
    <row r="2206" spans="14:14" s="264" customFormat="1" x14ac:dyDescent="0.3">
      <c r="N2206" s="275"/>
    </row>
    <row r="2207" spans="14:14" s="264" customFormat="1" x14ac:dyDescent="0.3">
      <c r="N2207" s="275"/>
    </row>
    <row r="2208" spans="14:14" s="264" customFormat="1" x14ac:dyDescent="0.3">
      <c r="N2208" s="275"/>
    </row>
    <row r="2209" spans="14:14" s="264" customFormat="1" x14ac:dyDescent="0.3">
      <c r="N2209" s="275"/>
    </row>
    <row r="2210" spans="14:14" s="264" customFormat="1" x14ac:dyDescent="0.3">
      <c r="N2210" s="275"/>
    </row>
    <row r="2211" spans="14:14" s="264" customFormat="1" x14ac:dyDescent="0.3">
      <c r="N2211" s="275"/>
    </row>
    <row r="2212" spans="14:14" s="264" customFormat="1" x14ac:dyDescent="0.3">
      <c r="N2212" s="275"/>
    </row>
    <row r="2213" spans="14:14" s="264" customFormat="1" x14ac:dyDescent="0.3">
      <c r="N2213" s="275"/>
    </row>
    <row r="2214" spans="14:14" s="264" customFormat="1" x14ac:dyDescent="0.3">
      <c r="N2214" s="275"/>
    </row>
    <row r="2215" spans="14:14" s="264" customFormat="1" x14ac:dyDescent="0.3">
      <c r="N2215" s="275"/>
    </row>
    <row r="2216" spans="14:14" s="264" customFormat="1" x14ac:dyDescent="0.3">
      <c r="N2216" s="275"/>
    </row>
    <row r="2217" spans="14:14" s="264" customFormat="1" x14ac:dyDescent="0.3">
      <c r="N2217" s="275"/>
    </row>
    <row r="2218" spans="14:14" s="264" customFormat="1" x14ac:dyDescent="0.3">
      <c r="N2218" s="275"/>
    </row>
    <row r="2219" spans="14:14" s="264" customFormat="1" x14ac:dyDescent="0.3">
      <c r="N2219" s="275"/>
    </row>
    <row r="2220" spans="14:14" s="264" customFormat="1" x14ac:dyDescent="0.3">
      <c r="N2220" s="275"/>
    </row>
    <row r="2221" spans="14:14" s="264" customFormat="1" x14ac:dyDescent="0.3">
      <c r="N2221" s="275"/>
    </row>
    <row r="2222" spans="14:14" s="264" customFormat="1" x14ac:dyDescent="0.3">
      <c r="N2222" s="275"/>
    </row>
    <row r="2223" spans="14:14" s="264" customFormat="1" x14ac:dyDescent="0.3">
      <c r="N2223" s="275"/>
    </row>
    <row r="2224" spans="14:14" s="264" customFormat="1" x14ac:dyDescent="0.3">
      <c r="N2224" s="275"/>
    </row>
    <row r="2225" spans="14:14" s="264" customFormat="1" x14ac:dyDescent="0.3">
      <c r="N2225" s="275"/>
    </row>
    <row r="2226" spans="14:14" s="264" customFormat="1" x14ac:dyDescent="0.3">
      <c r="N2226" s="275"/>
    </row>
    <row r="2227" spans="14:14" s="264" customFormat="1" x14ac:dyDescent="0.3">
      <c r="N2227" s="275"/>
    </row>
    <row r="2228" spans="14:14" s="264" customFormat="1" x14ac:dyDescent="0.3">
      <c r="N2228" s="275"/>
    </row>
    <row r="2229" spans="14:14" s="264" customFormat="1" x14ac:dyDescent="0.3">
      <c r="N2229" s="275"/>
    </row>
    <row r="2230" spans="14:14" s="264" customFormat="1" x14ac:dyDescent="0.3">
      <c r="N2230" s="275"/>
    </row>
    <row r="2231" spans="14:14" s="264" customFormat="1" x14ac:dyDescent="0.3">
      <c r="N2231" s="275"/>
    </row>
    <row r="2232" spans="14:14" s="264" customFormat="1" x14ac:dyDescent="0.3">
      <c r="N2232" s="275"/>
    </row>
    <row r="2233" spans="14:14" s="264" customFormat="1" x14ac:dyDescent="0.3">
      <c r="N2233" s="275"/>
    </row>
    <row r="2234" spans="14:14" s="264" customFormat="1" x14ac:dyDescent="0.3">
      <c r="N2234" s="275"/>
    </row>
    <row r="2235" spans="14:14" s="264" customFormat="1" x14ac:dyDescent="0.3">
      <c r="N2235" s="275"/>
    </row>
    <row r="2236" spans="14:14" s="264" customFormat="1" x14ac:dyDescent="0.3">
      <c r="N2236" s="275"/>
    </row>
    <row r="2237" spans="14:14" s="264" customFormat="1" x14ac:dyDescent="0.3">
      <c r="N2237" s="275"/>
    </row>
    <row r="2238" spans="14:14" s="264" customFormat="1" x14ac:dyDescent="0.3">
      <c r="N2238" s="275"/>
    </row>
    <row r="2239" spans="14:14" s="264" customFormat="1" x14ac:dyDescent="0.3">
      <c r="N2239" s="275"/>
    </row>
    <row r="2240" spans="14:14" s="264" customFormat="1" x14ac:dyDescent="0.3">
      <c r="N2240" s="275"/>
    </row>
    <row r="2241" spans="14:14" s="264" customFormat="1" x14ac:dyDescent="0.3">
      <c r="N2241" s="275"/>
    </row>
    <row r="2242" spans="14:14" s="264" customFormat="1" x14ac:dyDescent="0.3">
      <c r="N2242" s="275"/>
    </row>
    <row r="2243" spans="14:14" s="264" customFormat="1" x14ac:dyDescent="0.3">
      <c r="N2243" s="275"/>
    </row>
    <row r="2244" spans="14:14" s="264" customFormat="1" x14ac:dyDescent="0.3">
      <c r="N2244" s="275"/>
    </row>
    <row r="2245" spans="14:14" s="264" customFormat="1" x14ac:dyDescent="0.3">
      <c r="N2245" s="275"/>
    </row>
    <row r="2246" spans="14:14" s="264" customFormat="1" x14ac:dyDescent="0.3">
      <c r="N2246" s="275"/>
    </row>
    <row r="2247" spans="14:14" s="264" customFormat="1" x14ac:dyDescent="0.3">
      <c r="N2247" s="275"/>
    </row>
    <row r="2248" spans="14:14" s="264" customFormat="1" x14ac:dyDescent="0.3">
      <c r="N2248" s="275"/>
    </row>
    <row r="2249" spans="14:14" s="264" customFormat="1" x14ac:dyDescent="0.3">
      <c r="N2249" s="275"/>
    </row>
    <row r="2250" spans="14:14" s="264" customFormat="1" x14ac:dyDescent="0.3">
      <c r="N2250" s="275"/>
    </row>
    <row r="2251" spans="14:14" s="264" customFormat="1" x14ac:dyDescent="0.3">
      <c r="N2251" s="275"/>
    </row>
    <row r="2252" spans="14:14" s="264" customFormat="1" x14ac:dyDescent="0.3">
      <c r="N2252" s="275"/>
    </row>
    <row r="2253" spans="14:14" s="264" customFormat="1" x14ac:dyDescent="0.3">
      <c r="N2253" s="275"/>
    </row>
    <row r="2254" spans="14:14" s="264" customFormat="1" x14ac:dyDescent="0.3">
      <c r="N2254" s="275"/>
    </row>
    <row r="2255" spans="14:14" s="264" customFormat="1" x14ac:dyDescent="0.3">
      <c r="N2255" s="275"/>
    </row>
    <row r="2256" spans="14:14" s="264" customFormat="1" x14ac:dyDescent="0.3">
      <c r="N2256" s="275"/>
    </row>
    <row r="2257" spans="14:14" s="264" customFormat="1" x14ac:dyDescent="0.3">
      <c r="N2257" s="275"/>
    </row>
    <row r="2258" spans="14:14" s="264" customFormat="1" x14ac:dyDescent="0.3">
      <c r="N2258" s="275"/>
    </row>
    <row r="2259" spans="14:14" s="264" customFormat="1" x14ac:dyDescent="0.3">
      <c r="N2259" s="275"/>
    </row>
    <row r="2260" spans="14:14" s="264" customFormat="1" x14ac:dyDescent="0.3">
      <c r="N2260" s="275"/>
    </row>
    <row r="2261" spans="14:14" s="264" customFormat="1" x14ac:dyDescent="0.3">
      <c r="N2261" s="275"/>
    </row>
    <row r="2262" spans="14:14" s="264" customFormat="1" x14ac:dyDescent="0.3">
      <c r="N2262" s="275"/>
    </row>
    <row r="2263" spans="14:14" s="264" customFormat="1" x14ac:dyDescent="0.3">
      <c r="N2263" s="275"/>
    </row>
    <row r="2264" spans="14:14" s="264" customFormat="1" x14ac:dyDescent="0.3">
      <c r="N2264" s="275"/>
    </row>
    <row r="2265" spans="14:14" s="264" customFormat="1" x14ac:dyDescent="0.3">
      <c r="N2265" s="275"/>
    </row>
    <row r="2266" spans="14:14" s="264" customFormat="1" x14ac:dyDescent="0.3">
      <c r="N2266" s="275"/>
    </row>
    <row r="2267" spans="14:14" s="264" customFormat="1" x14ac:dyDescent="0.3">
      <c r="N2267" s="275"/>
    </row>
    <row r="2268" spans="14:14" s="264" customFormat="1" x14ac:dyDescent="0.3">
      <c r="N2268" s="275"/>
    </row>
    <row r="2269" spans="14:14" s="264" customFormat="1" x14ac:dyDescent="0.3">
      <c r="N2269" s="275"/>
    </row>
    <row r="2270" spans="14:14" s="264" customFormat="1" x14ac:dyDescent="0.3">
      <c r="N2270" s="275"/>
    </row>
    <row r="2271" spans="14:14" s="264" customFormat="1" x14ac:dyDescent="0.3">
      <c r="N2271" s="275"/>
    </row>
    <row r="2272" spans="14:14" s="264" customFormat="1" x14ac:dyDescent="0.3">
      <c r="N2272" s="275"/>
    </row>
    <row r="2273" spans="14:14" s="264" customFormat="1" x14ac:dyDescent="0.3">
      <c r="N2273" s="275"/>
    </row>
    <row r="2274" spans="14:14" s="264" customFormat="1" x14ac:dyDescent="0.3">
      <c r="N2274" s="275"/>
    </row>
    <row r="2275" spans="14:14" s="264" customFormat="1" x14ac:dyDescent="0.3">
      <c r="N2275" s="275"/>
    </row>
    <row r="2276" spans="14:14" s="264" customFormat="1" x14ac:dyDescent="0.3">
      <c r="N2276" s="275"/>
    </row>
    <row r="2277" spans="14:14" s="264" customFormat="1" x14ac:dyDescent="0.3">
      <c r="N2277" s="275"/>
    </row>
    <row r="2278" spans="14:14" s="264" customFormat="1" x14ac:dyDescent="0.3">
      <c r="N2278" s="275"/>
    </row>
    <row r="2279" spans="14:14" s="264" customFormat="1" x14ac:dyDescent="0.3">
      <c r="N2279" s="275"/>
    </row>
    <row r="2280" spans="14:14" s="264" customFormat="1" x14ac:dyDescent="0.3">
      <c r="N2280" s="275"/>
    </row>
    <row r="2281" spans="14:14" s="264" customFormat="1" x14ac:dyDescent="0.3">
      <c r="N2281" s="275"/>
    </row>
    <row r="2282" spans="14:14" s="264" customFormat="1" x14ac:dyDescent="0.3">
      <c r="N2282" s="275"/>
    </row>
    <row r="2283" spans="14:14" s="264" customFormat="1" x14ac:dyDescent="0.3">
      <c r="N2283" s="275"/>
    </row>
    <row r="2284" spans="14:14" s="264" customFormat="1" x14ac:dyDescent="0.3">
      <c r="N2284" s="275"/>
    </row>
    <row r="2285" spans="14:14" s="264" customFormat="1" x14ac:dyDescent="0.3">
      <c r="N2285" s="275"/>
    </row>
    <row r="2286" spans="14:14" s="264" customFormat="1" x14ac:dyDescent="0.3">
      <c r="N2286" s="275"/>
    </row>
    <row r="2287" spans="14:14" s="264" customFormat="1" x14ac:dyDescent="0.3">
      <c r="N2287" s="275"/>
    </row>
    <row r="2288" spans="14:14" s="264" customFormat="1" x14ac:dyDescent="0.3">
      <c r="N2288" s="275"/>
    </row>
    <row r="2289" spans="14:14" s="264" customFormat="1" x14ac:dyDescent="0.3">
      <c r="N2289" s="275"/>
    </row>
    <row r="2290" spans="14:14" s="264" customFormat="1" x14ac:dyDescent="0.3">
      <c r="N2290" s="275"/>
    </row>
    <row r="2291" spans="14:14" s="264" customFormat="1" x14ac:dyDescent="0.3">
      <c r="N2291" s="275"/>
    </row>
    <row r="2292" spans="14:14" s="264" customFormat="1" x14ac:dyDescent="0.3">
      <c r="N2292" s="275"/>
    </row>
    <row r="2293" spans="14:14" s="264" customFormat="1" x14ac:dyDescent="0.3">
      <c r="N2293" s="275"/>
    </row>
    <row r="2294" spans="14:14" s="264" customFormat="1" x14ac:dyDescent="0.3">
      <c r="N2294" s="275"/>
    </row>
    <row r="2295" spans="14:14" s="264" customFormat="1" x14ac:dyDescent="0.3">
      <c r="N2295" s="275"/>
    </row>
    <row r="2296" spans="14:14" s="264" customFormat="1" x14ac:dyDescent="0.3">
      <c r="N2296" s="275"/>
    </row>
    <row r="2297" spans="14:14" s="264" customFormat="1" x14ac:dyDescent="0.3">
      <c r="N2297" s="275"/>
    </row>
    <row r="2298" spans="14:14" s="264" customFormat="1" x14ac:dyDescent="0.3">
      <c r="N2298" s="275"/>
    </row>
    <row r="2299" spans="14:14" s="264" customFormat="1" x14ac:dyDescent="0.3">
      <c r="N2299" s="275"/>
    </row>
    <row r="2300" spans="14:14" s="264" customFormat="1" x14ac:dyDescent="0.3">
      <c r="N2300" s="275"/>
    </row>
    <row r="2301" spans="14:14" s="264" customFormat="1" x14ac:dyDescent="0.3">
      <c r="N2301" s="275"/>
    </row>
    <row r="2302" spans="14:14" s="264" customFormat="1" x14ac:dyDescent="0.3">
      <c r="N2302" s="275"/>
    </row>
    <row r="2303" spans="14:14" s="264" customFormat="1" x14ac:dyDescent="0.3">
      <c r="N2303" s="275"/>
    </row>
    <row r="2304" spans="14:14" s="264" customFormat="1" x14ac:dyDescent="0.3">
      <c r="N2304" s="275"/>
    </row>
    <row r="2305" spans="14:14" s="264" customFormat="1" x14ac:dyDescent="0.3">
      <c r="N2305" s="275"/>
    </row>
    <row r="2306" spans="14:14" s="264" customFormat="1" x14ac:dyDescent="0.3">
      <c r="N2306" s="275"/>
    </row>
    <row r="2307" spans="14:14" s="264" customFormat="1" x14ac:dyDescent="0.3">
      <c r="N2307" s="275"/>
    </row>
    <row r="2308" spans="14:14" s="264" customFormat="1" x14ac:dyDescent="0.3">
      <c r="N2308" s="275"/>
    </row>
    <row r="2309" spans="14:14" s="264" customFormat="1" x14ac:dyDescent="0.3">
      <c r="N2309" s="275"/>
    </row>
    <row r="2310" spans="14:14" s="264" customFormat="1" x14ac:dyDescent="0.3">
      <c r="N2310" s="275"/>
    </row>
    <row r="2311" spans="14:14" s="264" customFormat="1" x14ac:dyDescent="0.3">
      <c r="N2311" s="275"/>
    </row>
    <row r="2312" spans="14:14" s="264" customFormat="1" x14ac:dyDescent="0.3">
      <c r="N2312" s="275"/>
    </row>
    <row r="2313" spans="14:14" s="264" customFormat="1" x14ac:dyDescent="0.3">
      <c r="N2313" s="275"/>
    </row>
    <row r="2314" spans="14:14" s="264" customFormat="1" x14ac:dyDescent="0.3">
      <c r="N2314" s="275"/>
    </row>
    <row r="2315" spans="14:14" s="264" customFormat="1" x14ac:dyDescent="0.3">
      <c r="N2315" s="275"/>
    </row>
    <row r="2316" spans="14:14" s="264" customFormat="1" x14ac:dyDescent="0.3">
      <c r="N2316" s="275"/>
    </row>
    <row r="2317" spans="14:14" s="264" customFormat="1" x14ac:dyDescent="0.3">
      <c r="N2317" s="275"/>
    </row>
    <row r="2318" spans="14:14" s="264" customFormat="1" x14ac:dyDescent="0.3">
      <c r="N2318" s="275"/>
    </row>
    <row r="2319" spans="14:14" s="264" customFormat="1" x14ac:dyDescent="0.3">
      <c r="N2319" s="275"/>
    </row>
    <row r="2320" spans="14:14" s="264" customFormat="1" x14ac:dyDescent="0.3">
      <c r="N2320" s="275"/>
    </row>
    <row r="2321" spans="14:14" s="264" customFormat="1" x14ac:dyDescent="0.3">
      <c r="N2321" s="275"/>
    </row>
    <row r="2322" spans="14:14" s="264" customFormat="1" x14ac:dyDescent="0.3">
      <c r="N2322" s="275"/>
    </row>
    <row r="2323" spans="14:14" s="264" customFormat="1" x14ac:dyDescent="0.3">
      <c r="N2323" s="275"/>
    </row>
    <row r="2324" spans="14:14" s="264" customFormat="1" x14ac:dyDescent="0.3">
      <c r="N2324" s="275"/>
    </row>
    <row r="2325" spans="14:14" s="264" customFormat="1" x14ac:dyDescent="0.3">
      <c r="N2325" s="275"/>
    </row>
    <row r="2326" spans="14:14" s="264" customFormat="1" x14ac:dyDescent="0.3">
      <c r="N2326" s="275"/>
    </row>
    <row r="2327" spans="14:14" s="264" customFormat="1" x14ac:dyDescent="0.3">
      <c r="N2327" s="275"/>
    </row>
    <row r="2328" spans="14:14" s="264" customFormat="1" x14ac:dyDescent="0.3">
      <c r="N2328" s="275"/>
    </row>
    <row r="2329" spans="14:14" s="264" customFormat="1" x14ac:dyDescent="0.3">
      <c r="N2329" s="275"/>
    </row>
    <row r="2330" spans="14:14" s="264" customFormat="1" x14ac:dyDescent="0.3">
      <c r="N2330" s="275"/>
    </row>
    <row r="2331" spans="14:14" s="264" customFormat="1" x14ac:dyDescent="0.3">
      <c r="N2331" s="275"/>
    </row>
    <row r="2332" spans="14:14" s="264" customFormat="1" x14ac:dyDescent="0.3">
      <c r="N2332" s="275"/>
    </row>
    <row r="2333" spans="14:14" s="264" customFormat="1" x14ac:dyDescent="0.3">
      <c r="N2333" s="275"/>
    </row>
    <row r="2334" spans="14:14" s="264" customFormat="1" x14ac:dyDescent="0.3">
      <c r="N2334" s="275"/>
    </row>
    <row r="2335" spans="14:14" s="264" customFormat="1" x14ac:dyDescent="0.3">
      <c r="N2335" s="275"/>
    </row>
    <row r="2336" spans="14:14" s="264" customFormat="1" x14ac:dyDescent="0.3">
      <c r="N2336" s="275"/>
    </row>
    <row r="2337" spans="14:14" s="264" customFormat="1" x14ac:dyDescent="0.3">
      <c r="N2337" s="275"/>
    </row>
    <row r="2338" spans="14:14" s="264" customFormat="1" x14ac:dyDescent="0.3">
      <c r="N2338" s="275"/>
    </row>
    <row r="2339" spans="14:14" s="264" customFormat="1" x14ac:dyDescent="0.3">
      <c r="N2339" s="275"/>
    </row>
    <row r="2340" spans="14:14" s="264" customFormat="1" x14ac:dyDescent="0.3">
      <c r="N2340" s="275"/>
    </row>
    <row r="2341" spans="14:14" s="264" customFormat="1" x14ac:dyDescent="0.3">
      <c r="N2341" s="275"/>
    </row>
    <row r="2342" spans="14:14" s="264" customFormat="1" x14ac:dyDescent="0.3">
      <c r="N2342" s="275"/>
    </row>
    <row r="2343" spans="14:14" s="264" customFormat="1" x14ac:dyDescent="0.3">
      <c r="N2343" s="275"/>
    </row>
    <row r="2344" spans="14:14" s="264" customFormat="1" x14ac:dyDescent="0.3">
      <c r="N2344" s="275"/>
    </row>
    <row r="2345" spans="14:14" s="264" customFormat="1" x14ac:dyDescent="0.3">
      <c r="N2345" s="275"/>
    </row>
    <row r="2346" spans="14:14" s="264" customFormat="1" x14ac:dyDescent="0.3">
      <c r="N2346" s="275"/>
    </row>
    <row r="2347" spans="14:14" s="264" customFormat="1" x14ac:dyDescent="0.3">
      <c r="N2347" s="275"/>
    </row>
    <row r="2348" spans="14:14" s="264" customFormat="1" x14ac:dyDescent="0.3">
      <c r="N2348" s="275"/>
    </row>
    <row r="2349" spans="14:14" s="264" customFormat="1" x14ac:dyDescent="0.3">
      <c r="N2349" s="275"/>
    </row>
    <row r="2350" spans="14:14" s="264" customFormat="1" x14ac:dyDescent="0.3">
      <c r="N2350" s="275"/>
    </row>
    <row r="2351" spans="14:14" s="264" customFormat="1" x14ac:dyDescent="0.3">
      <c r="N2351" s="275"/>
    </row>
    <row r="2352" spans="14:14" s="264" customFormat="1" x14ac:dyDescent="0.3">
      <c r="N2352" s="275"/>
    </row>
    <row r="2353" spans="14:14" s="264" customFormat="1" x14ac:dyDescent="0.3">
      <c r="N2353" s="275"/>
    </row>
    <row r="2354" spans="14:14" s="264" customFormat="1" x14ac:dyDescent="0.3">
      <c r="N2354" s="275"/>
    </row>
    <row r="2355" spans="14:14" s="264" customFormat="1" x14ac:dyDescent="0.3">
      <c r="N2355" s="275"/>
    </row>
    <row r="2356" spans="14:14" s="264" customFormat="1" x14ac:dyDescent="0.3">
      <c r="N2356" s="275"/>
    </row>
    <row r="2357" spans="14:14" s="264" customFormat="1" x14ac:dyDescent="0.3">
      <c r="N2357" s="275"/>
    </row>
    <row r="2358" spans="14:14" s="264" customFormat="1" x14ac:dyDescent="0.3">
      <c r="N2358" s="275"/>
    </row>
    <row r="2359" spans="14:14" s="264" customFormat="1" x14ac:dyDescent="0.3">
      <c r="N2359" s="275"/>
    </row>
    <row r="2360" spans="14:14" s="264" customFormat="1" x14ac:dyDescent="0.3">
      <c r="N2360" s="275"/>
    </row>
    <row r="2361" spans="14:14" s="264" customFormat="1" x14ac:dyDescent="0.3">
      <c r="N2361" s="275"/>
    </row>
    <row r="2362" spans="14:14" s="264" customFormat="1" x14ac:dyDescent="0.3">
      <c r="N2362" s="275"/>
    </row>
    <row r="2363" spans="14:14" s="264" customFormat="1" x14ac:dyDescent="0.3">
      <c r="N2363" s="275"/>
    </row>
    <row r="2364" spans="14:14" s="264" customFormat="1" x14ac:dyDescent="0.3">
      <c r="N2364" s="275"/>
    </row>
    <row r="2365" spans="14:14" s="264" customFormat="1" x14ac:dyDescent="0.3">
      <c r="N2365" s="275"/>
    </row>
    <row r="2366" spans="14:14" s="264" customFormat="1" x14ac:dyDescent="0.3">
      <c r="N2366" s="275"/>
    </row>
    <row r="2367" spans="14:14" s="264" customFormat="1" x14ac:dyDescent="0.3">
      <c r="N2367" s="275"/>
    </row>
    <row r="2368" spans="14:14" s="264" customFormat="1" x14ac:dyDescent="0.3">
      <c r="N2368" s="275"/>
    </row>
    <row r="2369" spans="14:14" s="264" customFormat="1" x14ac:dyDescent="0.3">
      <c r="N2369" s="275"/>
    </row>
    <row r="2370" spans="14:14" s="264" customFormat="1" x14ac:dyDescent="0.3">
      <c r="N2370" s="275"/>
    </row>
    <row r="2371" spans="14:14" s="264" customFormat="1" x14ac:dyDescent="0.3">
      <c r="N2371" s="275"/>
    </row>
    <row r="2372" spans="14:14" s="264" customFormat="1" x14ac:dyDescent="0.3">
      <c r="N2372" s="275"/>
    </row>
    <row r="2373" spans="14:14" s="264" customFormat="1" x14ac:dyDescent="0.3">
      <c r="N2373" s="275"/>
    </row>
    <row r="2374" spans="14:14" s="264" customFormat="1" x14ac:dyDescent="0.3">
      <c r="N2374" s="275"/>
    </row>
    <row r="2375" spans="14:14" s="264" customFormat="1" x14ac:dyDescent="0.3">
      <c r="N2375" s="275"/>
    </row>
    <row r="2376" spans="14:14" s="264" customFormat="1" x14ac:dyDescent="0.3">
      <c r="N2376" s="275"/>
    </row>
    <row r="2377" spans="14:14" s="264" customFormat="1" x14ac:dyDescent="0.3">
      <c r="N2377" s="275"/>
    </row>
    <row r="2378" spans="14:14" s="264" customFormat="1" x14ac:dyDescent="0.3">
      <c r="N2378" s="275"/>
    </row>
    <row r="2379" spans="14:14" s="264" customFormat="1" x14ac:dyDescent="0.3">
      <c r="N2379" s="275"/>
    </row>
    <row r="2380" spans="14:14" s="264" customFormat="1" x14ac:dyDescent="0.3">
      <c r="N2380" s="275"/>
    </row>
    <row r="2381" spans="14:14" s="264" customFormat="1" x14ac:dyDescent="0.3">
      <c r="N2381" s="275"/>
    </row>
    <row r="2382" spans="14:14" s="264" customFormat="1" x14ac:dyDescent="0.3">
      <c r="N2382" s="275"/>
    </row>
    <row r="2383" spans="14:14" s="264" customFormat="1" x14ac:dyDescent="0.3">
      <c r="N2383" s="275"/>
    </row>
    <row r="2384" spans="14:14" s="264" customFormat="1" x14ac:dyDescent="0.3">
      <c r="N2384" s="275"/>
    </row>
    <row r="2385" spans="14:14" s="264" customFormat="1" x14ac:dyDescent="0.3">
      <c r="N2385" s="275"/>
    </row>
    <row r="2386" spans="14:14" s="264" customFormat="1" x14ac:dyDescent="0.3">
      <c r="N2386" s="275"/>
    </row>
    <row r="2387" spans="14:14" s="264" customFormat="1" x14ac:dyDescent="0.3">
      <c r="N2387" s="275"/>
    </row>
    <row r="2388" spans="14:14" s="264" customFormat="1" x14ac:dyDescent="0.3">
      <c r="N2388" s="275"/>
    </row>
    <row r="2389" spans="14:14" s="264" customFormat="1" x14ac:dyDescent="0.3">
      <c r="N2389" s="275"/>
    </row>
    <row r="2390" spans="14:14" s="264" customFormat="1" x14ac:dyDescent="0.3">
      <c r="N2390" s="275"/>
    </row>
    <row r="2391" spans="14:14" s="264" customFormat="1" x14ac:dyDescent="0.3">
      <c r="N2391" s="275"/>
    </row>
    <row r="2392" spans="14:14" s="264" customFormat="1" x14ac:dyDescent="0.3">
      <c r="N2392" s="275"/>
    </row>
    <row r="2393" spans="14:14" s="264" customFormat="1" x14ac:dyDescent="0.3">
      <c r="N2393" s="275"/>
    </row>
    <row r="2394" spans="14:14" s="264" customFormat="1" x14ac:dyDescent="0.3">
      <c r="N2394" s="275"/>
    </row>
    <row r="2395" spans="14:14" s="264" customFormat="1" x14ac:dyDescent="0.3">
      <c r="N2395" s="275"/>
    </row>
    <row r="2396" spans="14:14" s="264" customFormat="1" x14ac:dyDescent="0.3">
      <c r="N2396" s="275"/>
    </row>
    <row r="2397" spans="14:14" s="264" customFormat="1" x14ac:dyDescent="0.3">
      <c r="N2397" s="275"/>
    </row>
    <row r="2398" spans="14:14" s="264" customFormat="1" x14ac:dyDescent="0.3">
      <c r="N2398" s="275"/>
    </row>
    <row r="2399" spans="14:14" s="264" customFormat="1" x14ac:dyDescent="0.3">
      <c r="N2399" s="275"/>
    </row>
    <row r="2400" spans="14:14" s="264" customFormat="1" x14ac:dyDescent="0.3">
      <c r="N2400" s="275"/>
    </row>
    <row r="2401" spans="14:14" s="264" customFormat="1" x14ac:dyDescent="0.3">
      <c r="N2401" s="275"/>
    </row>
    <row r="2402" spans="14:14" s="264" customFormat="1" x14ac:dyDescent="0.3">
      <c r="N2402" s="275"/>
    </row>
    <row r="2403" spans="14:14" s="264" customFormat="1" x14ac:dyDescent="0.3">
      <c r="N2403" s="275"/>
    </row>
    <row r="2404" spans="14:14" s="264" customFormat="1" x14ac:dyDescent="0.3">
      <c r="N2404" s="275"/>
    </row>
    <row r="2405" spans="14:14" s="264" customFormat="1" x14ac:dyDescent="0.3">
      <c r="N2405" s="275"/>
    </row>
    <row r="2406" spans="14:14" s="264" customFormat="1" x14ac:dyDescent="0.3">
      <c r="N2406" s="275"/>
    </row>
    <row r="2407" spans="14:14" s="264" customFormat="1" x14ac:dyDescent="0.3">
      <c r="N2407" s="275"/>
    </row>
    <row r="2408" spans="14:14" s="264" customFormat="1" x14ac:dyDescent="0.3">
      <c r="N2408" s="275"/>
    </row>
    <row r="2409" spans="14:14" s="264" customFormat="1" x14ac:dyDescent="0.3">
      <c r="N2409" s="275"/>
    </row>
    <row r="2410" spans="14:14" s="264" customFormat="1" x14ac:dyDescent="0.3">
      <c r="N2410" s="275"/>
    </row>
    <row r="2411" spans="14:14" s="264" customFormat="1" x14ac:dyDescent="0.3">
      <c r="N2411" s="275"/>
    </row>
    <row r="2412" spans="14:14" s="264" customFormat="1" x14ac:dyDescent="0.3">
      <c r="N2412" s="275"/>
    </row>
    <row r="2413" spans="14:14" s="264" customFormat="1" x14ac:dyDescent="0.3">
      <c r="N2413" s="275"/>
    </row>
    <row r="2414" spans="14:14" s="264" customFormat="1" x14ac:dyDescent="0.3">
      <c r="N2414" s="275"/>
    </row>
    <row r="2415" spans="14:14" s="264" customFormat="1" x14ac:dyDescent="0.3">
      <c r="N2415" s="275"/>
    </row>
    <row r="2416" spans="14:14" s="264" customFormat="1" x14ac:dyDescent="0.3">
      <c r="N2416" s="275"/>
    </row>
    <row r="2417" spans="14:14" s="264" customFormat="1" x14ac:dyDescent="0.3">
      <c r="N2417" s="275"/>
    </row>
    <row r="2418" spans="14:14" s="264" customFormat="1" x14ac:dyDescent="0.3">
      <c r="N2418" s="275"/>
    </row>
    <row r="2419" spans="14:14" s="264" customFormat="1" x14ac:dyDescent="0.3">
      <c r="N2419" s="275"/>
    </row>
    <row r="2420" spans="14:14" s="264" customFormat="1" x14ac:dyDescent="0.3">
      <c r="N2420" s="275"/>
    </row>
    <row r="2421" spans="14:14" s="264" customFormat="1" x14ac:dyDescent="0.3">
      <c r="N2421" s="275"/>
    </row>
    <row r="2422" spans="14:14" s="264" customFormat="1" x14ac:dyDescent="0.3">
      <c r="N2422" s="275"/>
    </row>
    <row r="2423" spans="14:14" s="264" customFormat="1" x14ac:dyDescent="0.3">
      <c r="N2423" s="275"/>
    </row>
    <row r="2424" spans="14:14" s="264" customFormat="1" x14ac:dyDescent="0.3">
      <c r="N2424" s="275"/>
    </row>
    <row r="2425" spans="14:14" s="264" customFormat="1" x14ac:dyDescent="0.3">
      <c r="N2425" s="275"/>
    </row>
    <row r="2426" spans="14:14" s="264" customFormat="1" x14ac:dyDescent="0.3">
      <c r="N2426" s="275"/>
    </row>
    <row r="2427" spans="14:14" s="264" customFormat="1" x14ac:dyDescent="0.3">
      <c r="N2427" s="275"/>
    </row>
    <row r="2428" spans="14:14" s="264" customFormat="1" x14ac:dyDescent="0.3">
      <c r="N2428" s="275"/>
    </row>
    <row r="2429" spans="14:14" s="264" customFormat="1" x14ac:dyDescent="0.3">
      <c r="N2429" s="275"/>
    </row>
    <row r="2430" spans="14:14" s="264" customFormat="1" x14ac:dyDescent="0.3">
      <c r="N2430" s="275"/>
    </row>
    <row r="2431" spans="14:14" s="264" customFormat="1" x14ac:dyDescent="0.3">
      <c r="N2431" s="275"/>
    </row>
    <row r="2432" spans="14:14" s="264" customFormat="1" x14ac:dyDescent="0.3">
      <c r="N2432" s="275"/>
    </row>
    <row r="2433" spans="14:14" s="264" customFormat="1" x14ac:dyDescent="0.3">
      <c r="N2433" s="275"/>
    </row>
    <row r="2434" spans="14:14" s="264" customFormat="1" x14ac:dyDescent="0.3">
      <c r="N2434" s="275"/>
    </row>
    <row r="2435" spans="14:14" s="264" customFormat="1" x14ac:dyDescent="0.3">
      <c r="N2435" s="275"/>
    </row>
    <row r="2436" spans="14:14" s="264" customFormat="1" x14ac:dyDescent="0.3">
      <c r="N2436" s="275"/>
    </row>
    <row r="2437" spans="14:14" s="264" customFormat="1" x14ac:dyDescent="0.3">
      <c r="N2437" s="275"/>
    </row>
    <row r="2438" spans="14:14" s="264" customFormat="1" x14ac:dyDescent="0.3">
      <c r="N2438" s="275"/>
    </row>
    <row r="2439" spans="14:14" s="264" customFormat="1" x14ac:dyDescent="0.3">
      <c r="N2439" s="275"/>
    </row>
    <row r="2440" spans="14:14" s="264" customFormat="1" x14ac:dyDescent="0.3">
      <c r="N2440" s="275"/>
    </row>
    <row r="2441" spans="14:14" s="264" customFormat="1" x14ac:dyDescent="0.3">
      <c r="N2441" s="275"/>
    </row>
    <row r="2442" spans="14:14" s="264" customFormat="1" x14ac:dyDescent="0.3">
      <c r="N2442" s="275"/>
    </row>
    <row r="2443" spans="14:14" s="264" customFormat="1" x14ac:dyDescent="0.3">
      <c r="N2443" s="275"/>
    </row>
    <row r="2444" spans="14:14" s="264" customFormat="1" x14ac:dyDescent="0.3">
      <c r="N2444" s="275"/>
    </row>
    <row r="2445" spans="14:14" s="264" customFormat="1" x14ac:dyDescent="0.3">
      <c r="N2445" s="275"/>
    </row>
    <row r="2446" spans="14:14" s="264" customFormat="1" x14ac:dyDescent="0.3">
      <c r="N2446" s="275"/>
    </row>
    <row r="2447" spans="14:14" s="264" customFormat="1" x14ac:dyDescent="0.3">
      <c r="N2447" s="275"/>
    </row>
    <row r="2448" spans="14:14" s="264" customFormat="1" x14ac:dyDescent="0.3">
      <c r="N2448" s="275"/>
    </row>
    <row r="2449" spans="14:14" s="264" customFormat="1" x14ac:dyDescent="0.3">
      <c r="N2449" s="275"/>
    </row>
    <row r="2450" spans="14:14" s="264" customFormat="1" x14ac:dyDescent="0.3">
      <c r="N2450" s="275"/>
    </row>
    <row r="2451" spans="14:14" s="264" customFormat="1" x14ac:dyDescent="0.3">
      <c r="N2451" s="275"/>
    </row>
    <row r="2452" spans="14:14" s="264" customFormat="1" x14ac:dyDescent="0.3">
      <c r="N2452" s="275"/>
    </row>
    <row r="2453" spans="14:14" s="264" customFormat="1" x14ac:dyDescent="0.3">
      <c r="N2453" s="275"/>
    </row>
    <row r="2454" spans="14:14" s="264" customFormat="1" x14ac:dyDescent="0.3">
      <c r="N2454" s="275"/>
    </row>
    <row r="2455" spans="14:14" s="264" customFormat="1" x14ac:dyDescent="0.3">
      <c r="N2455" s="275"/>
    </row>
    <row r="2456" spans="14:14" s="264" customFormat="1" x14ac:dyDescent="0.3">
      <c r="N2456" s="275"/>
    </row>
    <row r="2457" spans="14:14" s="264" customFormat="1" x14ac:dyDescent="0.3">
      <c r="N2457" s="275"/>
    </row>
    <row r="2458" spans="14:14" s="264" customFormat="1" x14ac:dyDescent="0.3">
      <c r="N2458" s="275"/>
    </row>
    <row r="2459" spans="14:14" s="264" customFormat="1" x14ac:dyDescent="0.3">
      <c r="N2459" s="275"/>
    </row>
    <row r="2460" spans="14:14" s="264" customFormat="1" x14ac:dyDescent="0.3">
      <c r="N2460" s="275"/>
    </row>
    <row r="2461" spans="14:14" s="264" customFormat="1" x14ac:dyDescent="0.3">
      <c r="N2461" s="275"/>
    </row>
    <row r="2462" spans="14:14" s="264" customFormat="1" x14ac:dyDescent="0.3">
      <c r="N2462" s="275"/>
    </row>
    <row r="2463" spans="14:14" s="264" customFormat="1" x14ac:dyDescent="0.3">
      <c r="N2463" s="275"/>
    </row>
    <row r="2464" spans="14:14" s="264" customFormat="1" x14ac:dyDescent="0.3">
      <c r="N2464" s="275"/>
    </row>
    <row r="2465" spans="14:14" s="264" customFormat="1" x14ac:dyDescent="0.3">
      <c r="N2465" s="275"/>
    </row>
    <row r="2466" spans="14:14" s="264" customFormat="1" x14ac:dyDescent="0.3">
      <c r="N2466" s="275"/>
    </row>
    <row r="2467" spans="14:14" s="264" customFormat="1" x14ac:dyDescent="0.3">
      <c r="N2467" s="275"/>
    </row>
    <row r="2468" spans="14:14" s="264" customFormat="1" x14ac:dyDescent="0.3">
      <c r="N2468" s="275"/>
    </row>
    <row r="2469" spans="14:14" s="264" customFormat="1" x14ac:dyDescent="0.3">
      <c r="N2469" s="275"/>
    </row>
    <row r="2470" spans="14:14" s="264" customFormat="1" x14ac:dyDescent="0.3">
      <c r="N2470" s="275"/>
    </row>
    <row r="2471" spans="14:14" s="264" customFormat="1" x14ac:dyDescent="0.3">
      <c r="N2471" s="275"/>
    </row>
    <row r="2472" spans="14:14" s="264" customFormat="1" x14ac:dyDescent="0.3">
      <c r="N2472" s="275"/>
    </row>
    <row r="2473" spans="14:14" s="264" customFormat="1" x14ac:dyDescent="0.3">
      <c r="N2473" s="275"/>
    </row>
    <row r="2474" spans="14:14" s="264" customFormat="1" x14ac:dyDescent="0.3">
      <c r="N2474" s="275"/>
    </row>
    <row r="2475" spans="14:14" s="264" customFormat="1" x14ac:dyDescent="0.3">
      <c r="N2475" s="275"/>
    </row>
    <row r="2476" spans="14:14" s="264" customFormat="1" x14ac:dyDescent="0.3">
      <c r="N2476" s="275"/>
    </row>
    <row r="2477" spans="14:14" s="264" customFormat="1" x14ac:dyDescent="0.3">
      <c r="N2477" s="275"/>
    </row>
    <row r="2478" spans="14:14" s="264" customFormat="1" x14ac:dyDescent="0.3">
      <c r="N2478" s="275"/>
    </row>
    <row r="2479" spans="14:14" s="264" customFormat="1" x14ac:dyDescent="0.3">
      <c r="N2479" s="275"/>
    </row>
    <row r="2480" spans="14:14" s="264" customFormat="1" x14ac:dyDescent="0.3">
      <c r="N2480" s="275"/>
    </row>
    <row r="2481" spans="14:14" s="264" customFormat="1" x14ac:dyDescent="0.3">
      <c r="N2481" s="275"/>
    </row>
    <row r="2482" spans="14:14" s="264" customFormat="1" x14ac:dyDescent="0.3">
      <c r="N2482" s="275"/>
    </row>
    <row r="2483" spans="14:14" s="264" customFormat="1" x14ac:dyDescent="0.3">
      <c r="N2483" s="275"/>
    </row>
    <row r="2484" spans="14:14" s="264" customFormat="1" x14ac:dyDescent="0.3">
      <c r="N2484" s="275"/>
    </row>
    <row r="2485" spans="14:14" s="264" customFormat="1" x14ac:dyDescent="0.3">
      <c r="N2485" s="275"/>
    </row>
    <row r="2486" spans="14:14" s="264" customFormat="1" x14ac:dyDescent="0.3">
      <c r="N2486" s="275"/>
    </row>
    <row r="2487" spans="14:14" s="264" customFormat="1" x14ac:dyDescent="0.3">
      <c r="N2487" s="275"/>
    </row>
    <row r="2488" spans="14:14" s="264" customFormat="1" x14ac:dyDescent="0.3">
      <c r="N2488" s="275"/>
    </row>
    <row r="2489" spans="14:14" s="264" customFormat="1" x14ac:dyDescent="0.3">
      <c r="N2489" s="275"/>
    </row>
    <row r="2490" spans="14:14" s="264" customFormat="1" x14ac:dyDescent="0.3">
      <c r="N2490" s="275"/>
    </row>
    <row r="2491" spans="14:14" s="264" customFormat="1" x14ac:dyDescent="0.3">
      <c r="N2491" s="275"/>
    </row>
    <row r="2492" spans="14:14" s="264" customFormat="1" x14ac:dyDescent="0.3">
      <c r="N2492" s="275"/>
    </row>
    <row r="2493" spans="14:14" s="264" customFormat="1" x14ac:dyDescent="0.3">
      <c r="N2493" s="275"/>
    </row>
    <row r="2494" spans="14:14" s="264" customFormat="1" x14ac:dyDescent="0.3">
      <c r="N2494" s="275"/>
    </row>
    <row r="2495" spans="14:14" s="264" customFormat="1" x14ac:dyDescent="0.3">
      <c r="N2495" s="275"/>
    </row>
    <row r="2496" spans="14:14" s="264" customFormat="1" x14ac:dyDescent="0.3">
      <c r="N2496" s="275"/>
    </row>
    <row r="2497" spans="14:14" s="264" customFormat="1" x14ac:dyDescent="0.3">
      <c r="N2497" s="275"/>
    </row>
    <row r="2498" spans="14:14" s="264" customFormat="1" x14ac:dyDescent="0.3">
      <c r="N2498" s="275"/>
    </row>
    <row r="2499" spans="14:14" s="264" customFormat="1" x14ac:dyDescent="0.3">
      <c r="N2499" s="275"/>
    </row>
    <row r="2500" spans="14:14" s="264" customFormat="1" x14ac:dyDescent="0.3">
      <c r="N2500" s="275"/>
    </row>
    <row r="2501" spans="14:14" s="264" customFormat="1" x14ac:dyDescent="0.3">
      <c r="N2501" s="275"/>
    </row>
    <row r="2502" spans="14:14" s="264" customFormat="1" x14ac:dyDescent="0.3">
      <c r="N2502" s="275"/>
    </row>
    <row r="2503" spans="14:14" s="264" customFormat="1" x14ac:dyDescent="0.3">
      <c r="N2503" s="275"/>
    </row>
    <row r="2504" spans="14:14" s="264" customFormat="1" x14ac:dyDescent="0.3">
      <c r="N2504" s="275"/>
    </row>
    <row r="2505" spans="14:14" s="264" customFormat="1" x14ac:dyDescent="0.3">
      <c r="N2505" s="275"/>
    </row>
    <row r="2506" spans="14:14" s="264" customFormat="1" x14ac:dyDescent="0.3">
      <c r="N2506" s="275"/>
    </row>
    <row r="2507" spans="14:14" s="264" customFormat="1" x14ac:dyDescent="0.3">
      <c r="N2507" s="275"/>
    </row>
    <row r="2508" spans="14:14" s="264" customFormat="1" x14ac:dyDescent="0.3">
      <c r="N2508" s="275"/>
    </row>
    <row r="2509" spans="14:14" s="264" customFormat="1" x14ac:dyDescent="0.3">
      <c r="N2509" s="275"/>
    </row>
    <row r="2510" spans="14:14" s="264" customFormat="1" x14ac:dyDescent="0.3">
      <c r="N2510" s="275"/>
    </row>
    <row r="2511" spans="14:14" s="264" customFormat="1" x14ac:dyDescent="0.3">
      <c r="N2511" s="275"/>
    </row>
    <row r="2512" spans="14:14" s="264" customFormat="1" x14ac:dyDescent="0.3">
      <c r="N2512" s="275"/>
    </row>
    <row r="2513" spans="14:14" s="264" customFormat="1" x14ac:dyDescent="0.3">
      <c r="N2513" s="275"/>
    </row>
    <row r="2514" spans="14:14" s="264" customFormat="1" x14ac:dyDescent="0.3">
      <c r="N2514" s="275"/>
    </row>
    <row r="2515" spans="14:14" s="264" customFormat="1" x14ac:dyDescent="0.3">
      <c r="N2515" s="275"/>
    </row>
    <row r="2516" spans="14:14" s="264" customFormat="1" x14ac:dyDescent="0.3">
      <c r="N2516" s="275"/>
    </row>
    <row r="2517" spans="14:14" s="264" customFormat="1" x14ac:dyDescent="0.3">
      <c r="N2517" s="275"/>
    </row>
    <row r="2518" spans="14:14" s="264" customFormat="1" x14ac:dyDescent="0.3">
      <c r="N2518" s="275"/>
    </row>
    <row r="2519" spans="14:14" s="264" customFormat="1" x14ac:dyDescent="0.3">
      <c r="N2519" s="275"/>
    </row>
    <row r="2520" spans="14:14" s="264" customFormat="1" x14ac:dyDescent="0.3">
      <c r="N2520" s="275"/>
    </row>
    <row r="2521" spans="14:14" s="264" customFormat="1" x14ac:dyDescent="0.3">
      <c r="N2521" s="275"/>
    </row>
    <row r="2522" spans="14:14" s="264" customFormat="1" x14ac:dyDescent="0.3">
      <c r="N2522" s="275"/>
    </row>
    <row r="2523" spans="14:14" s="264" customFormat="1" x14ac:dyDescent="0.3">
      <c r="N2523" s="275"/>
    </row>
    <row r="2524" spans="14:14" s="264" customFormat="1" x14ac:dyDescent="0.3">
      <c r="N2524" s="275"/>
    </row>
    <row r="2525" spans="14:14" s="264" customFormat="1" x14ac:dyDescent="0.3">
      <c r="N2525" s="275"/>
    </row>
    <row r="2526" spans="14:14" s="264" customFormat="1" x14ac:dyDescent="0.3">
      <c r="N2526" s="275"/>
    </row>
    <row r="2527" spans="14:14" s="264" customFormat="1" x14ac:dyDescent="0.3">
      <c r="N2527" s="275"/>
    </row>
    <row r="2528" spans="14:14" s="264" customFormat="1" x14ac:dyDescent="0.3">
      <c r="N2528" s="275"/>
    </row>
    <row r="2529" spans="14:14" s="264" customFormat="1" x14ac:dyDescent="0.3">
      <c r="N2529" s="275"/>
    </row>
    <row r="2530" spans="14:14" s="264" customFormat="1" x14ac:dyDescent="0.3">
      <c r="N2530" s="275"/>
    </row>
    <row r="2531" spans="14:14" s="264" customFormat="1" x14ac:dyDescent="0.3">
      <c r="N2531" s="275"/>
    </row>
    <row r="2532" spans="14:14" s="264" customFormat="1" x14ac:dyDescent="0.3">
      <c r="N2532" s="275"/>
    </row>
    <row r="2533" spans="14:14" s="264" customFormat="1" x14ac:dyDescent="0.3">
      <c r="N2533" s="275"/>
    </row>
    <row r="2534" spans="14:14" s="264" customFormat="1" x14ac:dyDescent="0.3">
      <c r="N2534" s="275"/>
    </row>
    <row r="2535" spans="14:14" s="264" customFormat="1" x14ac:dyDescent="0.3">
      <c r="N2535" s="275"/>
    </row>
    <row r="2536" spans="14:14" s="264" customFormat="1" x14ac:dyDescent="0.3">
      <c r="N2536" s="275"/>
    </row>
    <row r="2537" spans="14:14" s="264" customFormat="1" x14ac:dyDescent="0.3">
      <c r="N2537" s="275"/>
    </row>
    <row r="2538" spans="14:14" s="264" customFormat="1" x14ac:dyDescent="0.3">
      <c r="N2538" s="275"/>
    </row>
    <row r="2539" spans="14:14" s="264" customFormat="1" x14ac:dyDescent="0.3">
      <c r="N2539" s="275"/>
    </row>
    <row r="2540" spans="14:14" s="264" customFormat="1" x14ac:dyDescent="0.3">
      <c r="N2540" s="275"/>
    </row>
    <row r="2541" spans="14:14" s="264" customFormat="1" x14ac:dyDescent="0.3">
      <c r="N2541" s="275"/>
    </row>
    <row r="2542" spans="14:14" s="264" customFormat="1" x14ac:dyDescent="0.3">
      <c r="N2542" s="275"/>
    </row>
    <row r="2543" spans="14:14" s="264" customFormat="1" x14ac:dyDescent="0.3">
      <c r="N2543" s="275"/>
    </row>
    <row r="2544" spans="14:14" s="264" customFormat="1" x14ac:dyDescent="0.3">
      <c r="N2544" s="275"/>
    </row>
    <row r="2545" spans="14:14" s="264" customFormat="1" x14ac:dyDescent="0.3">
      <c r="N2545" s="275"/>
    </row>
    <row r="2546" spans="14:14" s="264" customFormat="1" x14ac:dyDescent="0.3">
      <c r="N2546" s="275"/>
    </row>
    <row r="2547" spans="14:14" s="264" customFormat="1" x14ac:dyDescent="0.3">
      <c r="N2547" s="275"/>
    </row>
    <row r="2548" spans="14:14" s="264" customFormat="1" x14ac:dyDescent="0.3">
      <c r="N2548" s="275"/>
    </row>
    <row r="2549" spans="14:14" s="264" customFormat="1" x14ac:dyDescent="0.3">
      <c r="N2549" s="275"/>
    </row>
    <row r="2550" spans="14:14" s="264" customFormat="1" x14ac:dyDescent="0.3">
      <c r="N2550" s="275"/>
    </row>
    <row r="2551" spans="14:14" s="264" customFormat="1" x14ac:dyDescent="0.3">
      <c r="N2551" s="275"/>
    </row>
    <row r="2552" spans="14:14" s="264" customFormat="1" x14ac:dyDescent="0.3">
      <c r="N2552" s="275"/>
    </row>
    <row r="2553" spans="14:14" s="264" customFormat="1" x14ac:dyDescent="0.3">
      <c r="N2553" s="275"/>
    </row>
    <row r="2554" spans="14:14" s="264" customFormat="1" x14ac:dyDescent="0.3">
      <c r="N2554" s="275"/>
    </row>
    <row r="2555" spans="14:14" s="264" customFormat="1" x14ac:dyDescent="0.3">
      <c r="N2555" s="275"/>
    </row>
    <row r="2556" spans="14:14" s="264" customFormat="1" x14ac:dyDescent="0.3">
      <c r="N2556" s="275"/>
    </row>
    <row r="2557" spans="14:14" s="264" customFormat="1" x14ac:dyDescent="0.3">
      <c r="N2557" s="275"/>
    </row>
    <row r="2558" spans="14:14" s="264" customFormat="1" x14ac:dyDescent="0.3">
      <c r="N2558" s="275"/>
    </row>
    <row r="2559" spans="14:14" s="264" customFormat="1" x14ac:dyDescent="0.3">
      <c r="N2559" s="275"/>
    </row>
    <row r="2560" spans="14:14" s="264" customFormat="1" x14ac:dyDescent="0.3">
      <c r="N2560" s="275"/>
    </row>
    <row r="2561" spans="14:14" s="264" customFormat="1" x14ac:dyDescent="0.3">
      <c r="N2561" s="275"/>
    </row>
    <row r="2562" spans="14:14" s="264" customFormat="1" x14ac:dyDescent="0.3">
      <c r="N2562" s="275"/>
    </row>
    <row r="2563" spans="14:14" s="264" customFormat="1" x14ac:dyDescent="0.3">
      <c r="N2563" s="275"/>
    </row>
    <row r="2564" spans="14:14" s="264" customFormat="1" x14ac:dyDescent="0.3">
      <c r="N2564" s="275"/>
    </row>
    <row r="2565" spans="14:14" s="264" customFormat="1" x14ac:dyDescent="0.3">
      <c r="N2565" s="275"/>
    </row>
    <row r="2566" spans="14:14" s="264" customFormat="1" x14ac:dyDescent="0.3">
      <c r="N2566" s="275"/>
    </row>
    <row r="2567" spans="14:14" s="264" customFormat="1" x14ac:dyDescent="0.3">
      <c r="N2567" s="275"/>
    </row>
    <row r="2568" spans="14:14" s="264" customFormat="1" x14ac:dyDescent="0.3">
      <c r="N2568" s="275"/>
    </row>
    <row r="2569" spans="14:14" s="264" customFormat="1" x14ac:dyDescent="0.3">
      <c r="N2569" s="275"/>
    </row>
    <row r="2570" spans="14:14" s="264" customFormat="1" x14ac:dyDescent="0.3">
      <c r="N2570" s="275"/>
    </row>
    <row r="2571" spans="14:14" s="264" customFormat="1" x14ac:dyDescent="0.3">
      <c r="N2571" s="275"/>
    </row>
    <row r="2572" spans="14:14" s="264" customFormat="1" x14ac:dyDescent="0.3">
      <c r="N2572" s="275"/>
    </row>
    <row r="2573" spans="14:14" s="264" customFormat="1" x14ac:dyDescent="0.3">
      <c r="N2573" s="275"/>
    </row>
    <row r="2574" spans="14:14" s="264" customFormat="1" x14ac:dyDescent="0.3">
      <c r="N2574" s="275"/>
    </row>
    <row r="2575" spans="14:14" s="264" customFormat="1" x14ac:dyDescent="0.3">
      <c r="N2575" s="275"/>
    </row>
    <row r="2576" spans="14:14" s="264" customFormat="1" x14ac:dyDescent="0.3">
      <c r="N2576" s="275"/>
    </row>
    <row r="2577" spans="14:14" s="264" customFormat="1" x14ac:dyDescent="0.3">
      <c r="N2577" s="275"/>
    </row>
    <row r="2578" spans="14:14" s="264" customFormat="1" x14ac:dyDescent="0.3">
      <c r="N2578" s="275"/>
    </row>
    <row r="2579" spans="14:14" s="264" customFormat="1" x14ac:dyDescent="0.3">
      <c r="N2579" s="275"/>
    </row>
    <row r="2580" spans="14:14" s="264" customFormat="1" x14ac:dyDescent="0.3">
      <c r="N2580" s="275"/>
    </row>
    <row r="2581" spans="14:14" s="264" customFormat="1" x14ac:dyDescent="0.3">
      <c r="N2581" s="275"/>
    </row>
    <row r="2582" spans="14:14" s="264" customFormat="1" x14ac:dyDescent="0.3">
      <c r="N2582" s="275"/>
    </row>
    <row r="2583" spans="14:14" s="264" customFormat="1" x14ac:dyDescent="0.3">
      <c r="N2583" s="275"/>
    </row>
    <row r="2584" spans="14:14" s="264" customFormat="1" x14ac:dyDescent="0.3">
      <c r="N2584" s="275"/>
    </row>
    <row r="2585" spans="14:14" s="264" customFormat="1" x14ac:dyDescent="0.3">
      <c r="N2585" s="275"/>
    </row>
    <row r="2586" spans="14:14" s="264" customFormat="1" x14ac:dyDescent="0.3">
      <c r="N2586" s="275"/>
    </row>
    <row r="2587" spans="14:14" s="264" customFormat="1" x14ac:dyDescent="0.3">
      <c r="N2587" s="275"/>
    </row>
    <row r="2588" spans="14:14" s="264" customFormat="1" x14ac:dyDescent="0.3">
      <c r="N2588" s="275"/>
    </row>
    <row r="2589" spans="14:14" s="264" customFormat="1" x14ac:dyDescent="0.3">
      <c r="N2589" s="275"/>
    </row>
    <row r="2590" spans="14:14" s="264" customFormat="1" x14ac:dyDescent="0.3">
      <c r="N2590" s="275"/>
    </row>
    <row r="2591" spans="14:14" s="264" customFormat="1" x14ac:dyDescent="0.3">
      <c r="N2591" s="275"/>
    </row>
    <row r="2592" spans="14:14" s="264" customFormat="1" x14ac:dyDescent="0.3">
      <c r="N2592" s="275"/>
    </row>
    <row r="2593" spans="14:14" s="264" customFormat="1" x14ac:dyDescent="0.3">
      <c r="N2593" s="275"/>
    </row>
    <row r="2594" spans="14:14" s="264" customFormat="1" x14ac:dyDescent="0.3">
      <c r="N2594" s="275"/>
    </row>
    <row r="2595" spans="14:14" s="264" customFormat="1" x14ac:dyDescent="0.3">
      <c r="N2595" s="275"/>
    </row>
    <row r="2596" spans="14:14" s="264" customFormat="1" x14ac:dyDescent="0.3">
      <c r="N2596" s="275"/>
    </row>
    <row r="2597" spans="14:14" s="264" customFormat="1" x14ac:dyDescent="0.3">
      <c r="N2597" s="275"/>
    </row>
    <row r="2598" spans="14:14" s="264" customFormat="1" x14ac:dyDescent="0.3">
      <c r="N2598" s="275"/>
    </row>
    <row r="2599" spans="14:14" s="264" customFormat="1" x14ac:dyDescent="0.3">
      <c r="N2599" s="275"/>
    </row>
    <row r="2600" spans="14:14" s="264" customFormat="1" x14ac:dyDescent="0.3">
      <c r="N2600" s="275"/>
    </row>
    <row r="2601" spans="14:14" s="264" customFormat="1" x14ac:dyDescent="0.3">
      <c r="N2601" s="275"/>
    </row>
    <row r="2602" spans="14:14" s="264" customFormat="1" x14ac:dyDescent="0.3">
      <c r="N2602" s="275"/>
    </row>
    <row r="2603" spans="14:14" s="264" customFormat="1" x14ac:dyDescent="0.3">
      <c r="N2603" s="275"/>
    </row>
    <row r="2604" spans="14:14" s="264" customFormat="1" x14ac:dyDescent="0.3">
      <c r="N2604" s="275"/>
    </row>
    <row r="2605" spans="14:14" s="264" customFormat="1" x14ac:dyDescent="0.3">
      <c r="N2605" s="275"/>
    </row>
    <row r="2606" spans="14:14" s="264" customFormat="1" x14ac:dyDescent="0.3">
      <c r="N2606" s="275"/>
    </row>
    <row r="2607" spans="14:14" s="264" customFormat="1" x14ac:dyDescent="0.3">
      <c r="N2607" s="275"/>
    </row>
    <row r="2608" spans="14:14" s="264" customFormat="1" x14ac:dyDescent="0.3">
      <c r="N2608" s="275"/>
    </row>
    <row r="2609" spans="14:14" s="264" customFormat="1" x14ac:dyDescent="0.3">
      <c r="N2609" s="275"/>
    </row>
    <row r="2610" spans="14:14" s="264" customFormat="1" x14ac:dyDescent="0.3">
      <c r="N2610" s="275"/>
    </row>
    <row r="2611" spans="14:14" s="264" customFormat="1" x14ac:dyDescent="0.3">
      <c r="N2611" s="275"/>
    </row>
    <row r="2612" spans="14:14" s="264" customFormat="1" x14ac:dyDescent="0.3">
      <c r="N2612" s="275"/>
    </row>
    <row r="2613" spans="14:14" s="264" customFormat="1" x14ac:dyDescent="0.3">
      <c r="N2613" s="275"/>
    </row>
    <row r="2614" spans="14:14" s="264" customFormat="1" x14ac:dyDescent="0.3">
      <c r="N2614" s="275"/>
    </row>
    <row r="2615" spans="14:14" s="264" customFormat="1" x14ac:dyDescent="0.3">
      <c r="N2615" s="275"/>
    </row>
    <row r="2616" spans="14:14" s="264" customFormat="1" x14ac:dyDescent="0.3">
      <c r="N2616" s="275"/>
    </row>
    <row r="2617" spans="14:14" s="264" customFormat="1" x14ac:dyDescent="0.3">
      <c r="N2617" s="275"/>
    </row>
    <row r="2618" spans="14:14" s="264" customFormat="1" x14ac:dyDescent="0.3">
      <c r="N2618" s="275"/>
    </row>
    <row r="2619" spans="14:14" s="264" customFormat="1" x14ac:dyDescent="0.3">
      <c r="N2619" s="275"/>
    </row>
    <row r="2620" spans="14:14" s="264" customFormat="1" x14ac:dyDescent="0.3">
      <c r="N2620" s="275"/>
    </row>
    <row r="2621" spans="14:14" s="264" customFormat="1" x14ac:dyDescent="0.3">
      <c r="N2621" s="275"/>
    </row>
    <row r="2622" spans="14:14" s="264" customFormat="1" x14ac:dyDescent="0.3">
      <c r="N2622" s="275"/>
    </row>
    <row r="2623" spans="14:14" s="264" customFormat="1" x14ac:dyDescent="0.3">
      <c r="N2623" s="275"/>
    </row>
    <row r="2624" spans="14:14" s="264" customFormat="1" x14ac:dyDescent="0.3">
      <c r="N2624" s="275"/>
    </row>
    <row r="2625" spans="14:14" s="264" customFormat="1" x14ac:dyDescent="0.3">
      <c r="N2625" s="275"/>
    </row>
    <row r="2626" spans="14:14" s="264" customFormat="1" x14ac:dyDescent="0.3">
      <c r="N2626" s="275"/>
    </row>
    <row r="2627" spans="14:14" s="264" customFormat="1" x14ac:dyDescent="0.3">
      <c r="N2627" s="275"/>
    </row>
    <row r="2628" spans="14:14" s="264" customFormat="1" x14ac:dyDescent="0.3">
      <c r="N2628" s="275"/>
    </row>
    <row r="2629" spans="14:14" s="264" customFormat="1" x14ac:dyDescent="0.3">
      <c r="N2629" s="275"/>
    </row>
    <row r="2630" spans="14:14" s="264" customFormat="1" x14ac:dyDescent="0.3">
      <c r="N2630" s="275"/>
    </row>
    <row r="2631" spans="14:14" s="264" customFormat="1" x14ac:dyDescent="0.3">
      <c r="N2631" s="275"/>
    </row>
    <row r="2632" spans="14:14" s="264" customFormat="1" x14ac:dyDescent="0.3">
      <c r="N2632" s="275"/>
    </row>
    <row r="2633" spans="14:14" s="264" customFormat="1" x14ac:dyDescent="0.3">
      <c r="N2633" s="275"/>
    </row>
    <row r="2634" spans="14:14" s="264" customFormat="1" x14ac:dyDescent="0.3">
      <c r="N2634" s="275"/>
    </row>
    <row r="2635" spans="14:14" s="264" customFormat="1" x14ac:dyDescent="0.3">
      <c r="N2635" s="275"/>
    </row>
    <row r="2636" spans="14:14" s="264" customFormat="1" x14ac:dyDescent="0.3">
      <c r="N2636" s="275"/>
    </row>
    <row r="2637" spans="14:14" s="264" customFormat="1" x14ac:dyDescent="0.3">
      <c r="N2637" s="275"/>
    </row>
    <row r="2638" spans="14:14" s="264" customFormat="1" x14ac:dyDescent="0.3">
      <c r="N2638" s="275"/>
    </row>
    <row r="2639" spans="14:14" s="264" customFormat="1" x14ac:dyDescent="0.3">
      <c r="N2639" s="275"/>
    </row>
    <row r="2640" spans="14:14" s="264" customFormat="1" x14ac:dyDescent="0.3">
      <c r="N2640" s="275"/>
    </row>
    <row r="2641" spans="14:14" s="264" customFormat="1" x14ac:dyDescent="0.3">
      <c r="N2641" s="275"/>
    </row>
    <row r="2642" spans="14:14" s="264" customFormat="1" x14ac:dyDescent="0.3">
      <c r="N2642" s="275"/>
    </row>
    <row r="2643" spans="14:14" s="264" customFormat="1" x14ac:dyDescent="0.3">
      <c r="N2643" s="275"/>
    </row>
    <row r="2644" spans="14:14" s="264" customFormat="1" x14ac:dyDescent="0.3">
      <c r="N2644" s="275"/>
    </row>
    <row r="2645" spans="14:14" s="264" customFormat="1" x14ac:dyDescent="0.3">
      <c r="N2645" s="275"/>
    </row>
    <row r="2646" spans="14:14" s="264" customFormat="1" x14ac:dyDescent="0.3">
      <c r="N2646" s="275"/>
    </row>
    <row r="2647" spans="14:14" s="264" customFormat="1" x14ac:dyDescent="0.3">
      <c r="N2647" s="275"/>
    </row>
    <row r="2648" spans="14:14" s="264" customFormat="1" x14ac:dyDescent="0.3">
      <c r="N2648" s="275"/>
    </row>
    <row r="2649" spans="14:14" s="264" customFormat="1" x14ac:dyDescent="0.3">
      <c r="N2649" s="275"/>
    </row>
    <row r="2650" spans="14:14" s="264" customFormat="1" x14ac:dyDescent="0.3">
      <c r="N2650" s="275"/>
    </row>
    <row r="2651" spans="14:14" s="264" customFormat="1" x14ac:dyDescent="0.3">
      <c r="N2651" s="275"/>
    </row>
    <row r="2652" spans="14:14" s="264" customFormat="1" x14ac:dyDescent="0.3">
      <c r="N2652" s="275"/>
    </row>
    <row r="2653" spans="14:14" s="264" customFormat="1" x14ac:dyDescent="0.3">
      <c r="N2653" s="275"/>
    </row>
    <row r="2654" spans="14:14" s="264" customFormat="1" x14ac:dyDescent="0.3">
      <c r="N2654" s="275"/>
    </row>
    <row r="2655" spans="14:14" s="264" customFormat="1" x14ac:dyDescent="0.3">
      <c r="N2655" s="275"/>
    </row>
    <row r="2656" spans="14:14" s="264" customFormat="1" x14ac:dyDescent="0.3">
      <c r="N2656" s="275"/>
    </row>
    <row r="2657" spans="14:14" s="264" customFormat="1" x14ac:dyDescent="0.3">
      <c r="N2657" s="275"/>
    </row>
    <row r="2658" spans="14:14" s="264" customFormat="1" x14ac:dyDescent="0.3">
      <c r="N2658" s="275"/>
    </row>
    <row r="2659" spans="14:14" s="264" customFormat="1" x14ac:dyDescent="0.3">
      <c r="N2659" s="275"/>
    </row>
    <row r="2660" spans="14:14" s="264" customFormat="1" x14ac:dyDescent="0.3">
      <c r="N2660" s="275"/>
    </row>
    <row r="2661" spans="14:14" s="264" customFormat="1" x14ac:dyDescent="0.3">
      <c r="N2661" s="275"/>
    </row>
    <row r="2662" spans="14:14" s="264" customFormat="1" x14ac:dyDescent="0.3">
      <c r="N2662" s="275"/>
    </row>
    <row r="2663" spans="14:14" s="264" customFormat="1" x14ac:dyDescent="0.3">
      <c r="N2663" s="275"/>
    </row>
    <row r="2664" spans="14:14" s="264" customFormat="1" x14ac:dyDescent="0.3">
      <c r="N2664" s="275"/>
    </row>
    <row r="2665" spans="14:14" s="264" customFormat="1" x14ac:dyDescent="0.3">
      <c r="N2665" s="275"/>
    </row>
    <row r="2666" spans="14:14" s="264" customFormat="1" x14ac:dyDescent="0.3">
      <c r="N2666" s="275"/>
    </row>
    <row r="2667" spans="14:14" s="264" customFormat="1" x14ac:dyDescent="0.3">
      <c r="N2667" s="275"/>
    </row>
    <row r="2668" spans="14:14" s="264" customFormat="1" x14ac:dyDescent="0.3">
      <c r="N2668" s="275"/>
    </row>
    <row r="2669" spans="14:14" s="264" customFormat="1" x14ac:dyDescent="0.3">
      <c r="N2669" s="275"/>
    </row>
    <row r="2670" spans="14:14" s="264" customFormat="1" x14ac:dyDescent="0.3">
      <c r="N2670" s="275"/>
    </row>
    <row r="2671" spans="14:14" s="264" customFormat="1" x14ac:dyDescent="0.3">
      <c r="N2671" s="275"/>
    </row>
    <row r="2672" spans="14:14" s="264" customFormat="1" x14ac:dyDescent="0.3">
      <c r="N2672" s="275"/>
    </row>
    <row r="2673" spans="14:14" s="264" customFormat="1" x14ac:dyDescent="0.3">
      <c r="N2673" s="275"/>
    </row>
    <row r="2674" spans="14:14" s="264" customFormat="1" x14ac:dyDescent="0.3">
      <c r="N2674" s="275"/>
    </row>
    <row r="2675" spans="14:14" s="264" customFormat="1" x14ac:dyDescent="0.3">
      <c r="N2675" s="275"/>
    </row>
    <row r="2676" spans="14:14" s="264" customFormat="1" x14ac:dyDescent="0.3">
      <c r="N2676" s="275"/>
    </row>
    <row r="2677" spans="14:14" s="264" customFormat="1" x14ac:dyDescent="0.3">
      <c r="N2677" s="275"/>
    </row>
    <row r="2678" spans="14:14" s="264" customFormat="1" x14ac:dyDescent="0.3">
      <c r="N2678" s="275"/>
    </row>
    <row r="2679" spans="14:14" s="264" customFormat="1" x14ac:dyDescent="0.3">
      <c r="N2679" s="275"/>
    </row>
    <row r="2680" spans="14:14" s="264" customFormat="1" x14ac:dyDescent="0.3">
      <c r="N2680" s="275"/>
    </row>
    <row r="2681" spans="14:14" s="264" customFormat="1" x14ac:dyDescent="0.3">
      <c r="N2681" s="275"/>
    </row>
    <row r="2682" spans="14:14" s="264" customFormat="1" x14ac:dyDescent="0.3">
      <c r="N2682" s="275"/>
    </row>
    <row r="2683" spans="14:14" s="264" customFormat="1" x14ac:dyDescent="0.3">
      <c r="N2683" s="275"/>
    </row>
    <row r="2684" spans="14:14" s="264" customFormat="1" x14ac:dyDescent="0.3">
      <c r="N2684" s="275"/>
    </row>
    <row r="2685" spans="14:14" s="264" customFormat="1" x14ac:dyDescent="0.3">
      <c r="N2685" s="275"/>
    </row>
    <row r="2686" spans="14:14" s="264" customFormat="1" x14ac:dyDescent="0.3">
      <c r="N2686" s="275"/>
    </row>
    <row r="2687" spans="14:14" s="264" customFormat="1" x14ac:dyDescent="0.3">
      <c r="N2687" s="275"/>
    </row>
    <row r="2688" spans="14:14" s="264" customFormat="1" x14ac:dyDescent="0.3">
      <c r="N2688" s="275"/>
    </row>
    <row r="2689" spans="14:14" s="264" customFormat="1" x14ac:dyDescent="0.3">
      <c r="N2689" s="275"/>
    </row>
    <row r="2690" spans="14:14" s="264" customFormat="1" x14ac:dyDescent="0.3">
      <c r="N2690" s="275"/>
    </row>
    <row r="2691" spans="14:14" s="264" customFormat="1" x14ac:dyDescent="0.3">
      <c r="N2691" s="275"/>
    </row>
    <row r="2692" spans="14:14" s="264" customFormat="1" x14ac:dyDescent="0.3">
      <c r="N2692" s="275"/>
    </row>
    <row r="2693" spans="14:14" s="264" customFormat="1" x14ac:dyDescent="0.3">
      <c r="N2693" s="275"/>
    </row>
    <row r="2694" spans="14:14" s="264" customFormat="1" x14ac:dyDescent="0.3">
      <c r="N2694" s="275"/>
    </row>
    <row r="2695" spans="14:14" s="264" customFormat="1" x14ac:dyDescent="0.3">
      <c r="N2695" s="275"/>
    </row>
    <row r="2696" spans="14:14" s="264" customFormat="1" x14ac:dyDescent="0.3">
      <c r="N2696" s="275"/>
    </row>
    <row r="2697" spans="14:14" s="264" customFormat="1" x14ac:dyDescent="0.3">
      <c r="N2697" s="275"/>
    </row>
    <row r="2698" spans="14:14" s="264" customFormat="1" x14ac:dyDescent="0.3">
      <c r="N2698" s="275"/>
    </row>
    <row r="2699" spans="14:14" s="264" customFormat="1" x14ac:dyDescent="0.3">
      <c r="N2699" s="275"/>
    </row>
    <row r="2700" spans="14:14" s="264" customFormat="1" x14ac:dyDescent="0.3">
      <c r="N2700" s="275"/>
    </row>
    <row r="2701" spans="14:14" s="264" customFormat="1" x14ac:dyDescent="0.3">
      <c r="N2701" s="275"/>
    </row>
    <row r="2702" spans="14:14" s="264" customFormat="1" x14ac:dyDescent="0.3">
      <c r="N2702" s="275"/>
    </row>
    <row r="2703" spans="14:14" s="264" customFormat="1" x14ac:dyDescent="0.3">
      <c r="N2703" s="275"/>
    </row>
    <row r="2704" spans="14:14" s="264" customFormat="1" x14ac:dyDescent="0.3">
      <c r="N2704" s="275"/>
    </row>
    <row r="2705" spans="14:14" s="264" customFormat="1" x14ac:dyDescent="0.3">
      <c r="N2705" s="275"/>
    </row>
    <row r="2706" spans="14:14" s="264" customFormat="1" x14ac:dyDescent="0.3">
      <c r="N2706" s="275"/>
    </row>
    <row r="2707" spans="14:14" s="264" customFormat="1" x14ac:dyDescent="0.3">
      <c r="N2707" s="275"/>
    </row>
    <row r="2708" spans="14:14" s="264" customFormat="1" x14ac:dyDescent="0.3">
      <c r="N2708" s="275"/>
    </row>
    <row r="2709" spans="14:14" s="264" customFormat="1" x14ac:dyDescent="0.3">
      <c r="N2709" s="275"/>
    </row>
    <row r="2710" spans="14:14" s="264" customFormat="1" x14ac:dyDescent="0.3">
      <c r="N2710" s="275"/>
    </row>
    <row r="2711" spans="14:14" s="264" customFormat="1" x14ac:dyDescent="0.3">
      <c r="N2711" s="275"/>
    </row>
    <row r="2712" spans="14:14" s="264" customFormat="1" x14ac:dyDescent="0.3">
      <c r="N2712" s="275"/>
    </row>
    <row r="2713" spans="14:14" s="264" customFormat="1" x14ac:dyDescent="0.3">
      <c r="N2713" s="275"/>
    </row>
    <row r="2714" spans="14:14" s="264" customFormat="1" x14ac:dyDescent="0.3">
      <c r="N2714" s="275"/>
    </row>
    <row r="2715" spans="14:14" s="264" customFormat="1" x14ac:dyDescent="0.3">
      <c r="N2715" s="275"/>
    </row>
    <row r="2716" spans="14:14" s="264" customFormat="1" x14ac:dyDescent="0.3">
      <c r="N2716" s="275"/>
    </row>
    <row r="2717" spans="14:14" s="264" customFormat="1" x14ac:dyDescent="0.3">
      <c r="N2717" s="275"/>
    </row>
    <row r="2718" spans="14:14" s="264" customFormat="1" x14ac:dyDescent="0.3">
      <c r="N2718" s="275"/>
    </row>
    <row r="2719" spans="14:14" s="264" customFormat="1" x14ac:dyDescent="0.3">
      <c r="N2719" s="275"/>
    </row>
    <row r="2720" spans="14:14" s="264" customFormat="1" x14ac:dyDescent="0.3">
      <c r="N2720" s="275"/>
    </row>
    <row r="2721" spans="14:14" s="264" customFormat="1" x14ac:dyDescent="0.3">
      <c r="N2721" s="275"/>
    </row>
    <row r="2722" spans="14:14" s="264" customFormat="1" x14ac:dyDescent="0.3">
      <c r="N2722" s="275"/>
    </row>
    <row r="2723" spans="14:14" s="264" customFormat="1" x14ac:dyDescent="0.3">
      <c r="N2723" s="275"/>
    </row>
    <row r="2724" spans="14:14" s="264" customFormat="1" x14ac:dyDescent="0.3">
      <c r="N2724" s="275"/>
    </row>
    <row r="2725" spans="14:14" s="264" customFormat="1" x14ac:dyDescent="0.3">
      <c r="N2725" s="275"/>
    </row>
    <row r="2726" spans="14:14" s="264" customFormat="1" x14ac:dyDescent="0.3">
      <c r="N2726" s="275"/>
    </row>
    <row r="2727" spans="14:14" s="264" customFormat="1" x14ac:dyDescent="0.3">
      <c r="N2727" s="275"/>
    </row>
    <row r="2728" spans="14:14" s="264" customFormat="1" x14ac:dyDescent="0.3">
      <c r="N2728" s="275"/>
    </row>
    <row r="2729" spans="14:14" s="264" customFormat="1" x14ac:dyDescent="0.3">
      <c r="N2729" s="275"/>
    </row>
    <row r="2730" spans="14:14" s="264" customFormat="1" x14ac:dyDescent="0.3">
      <c r="N2730" s="275"/>
    </row>
    <row r="2731" spans="14:14" s="264" customFormat="1" x14ac:dyDescent="0.3">
      <c r="N2731" s="275"/>
    </row>
    <row r="2732" spans="14:14" s="264" customFormat="1" x14ac:dyDescent="0.3">
      <c r="N2732" s="275"/>
    </row>
    <row r="2733" spans="14:14" s="264" customFormat="1" x14ac:dyDescent="0.3">
      <c r="N2733" s="275"/>
    </row>
    <row r="2734" spans="14:14" s="264" customFormat="1" x14ac:dyDescent="0.3">
      <c r="N2734" s="275"/>
    </row>
    <row r="2735" spans="14:14" s="264" customFormat="1" x14ac:dyDescent="0.3">
      <c r="N2735" s="275"/>
    </row>
    <row r="2736" spans="14:14" s="264" customFormat="1" x14ac:dyDescent="0.3">
      <c r="N2736" s="275"/>
    </row>
    <row r="2737" spans="14:14" s="264" customFormat="1" x14ac:dyDescent="0.3">
      <c r="N2737" s="275"/>
    </row>
    <row r="2738" spans="14:14" s="264" customFormat="1" x14ac:dyDescent="0.3">
      <c r="N2738" s="275"/>
    </row>
    <row r="2739" spans="14:14" s="264" customFormat="1" x14ac:dyDescent="0.3">
      <c r="N2739" s="275"/>
    </row>
    <row r="2740" spans="14:14" s="264" customFormat="1" x14ac:dyDescent="0.3">
      <c r="N2740" s="275"/>
    </row>
    <row r="2741" spans="14:14" s="264" customFormat="1" x14ac:dyDescent="0.3">
      <c r="N2741" s="275"/>
    </row>
    <row r="2742" spans="14:14" s="264" customFormat="1" x14ac:dyDescent="0.3">
      <c r="N2742" s="275"/>
    </row>
    <row r="2743" spans="14:14" s="264" customFormat="1" x14ac:dyDescent="0.3">
      <c r="N2743" s="275"/>
    </row>
    <row r="2744" spans="14:14" s="264" customFormat="1" x14ac:dyDescent="0.3">
      <c r="N2744" s="275"/>
    </row>
    <row r="2745" spans="14:14" s="264" customFormat="1" x14ac:dyDescent="0.3">
      <c r="N2745" s="275"/>
    </row>
    <row r="2746" spans="14:14" s="264" customFormat="1" x14ac:dyDescent="0.3">
      <c r="N2746" s="275"/>
    </row>
    <row r="2747" spans="14:14" s="264" customFormat="1" x14ac:dyDescent="0.3">
      <c r="N2747" s="275"/>
    </row>
    <row r="2748" spans="14:14" s="264" customFormat="1" x14ac:dyDescent="0.3">
      <c r="N2748" s="275"/>
    </row>
    <row r="2749" spans="14:14" s="264" customFormat="1" x14ac:dyDescent="0.3">
      <c r="N2749" s="275"/>
    </row>
    <row r="2750" spans="14:14" s="264" customFormat="1" x14ac:dyDescent="0.3">
      <c r="N2750" s="275"/>
    </row>
    <row r="2751" spans="14:14" s="264" customFormat="1" x14ac:dyDescent="0.3">
      <c r="N2751" s="275"/>
    </row>
    <row r="2752" spans="14:14" s="264" customFormat="1" x14ac:dyDescent="0.3">
      <c r="N2752" s="275"/>
    </row>
    <row r="2753" spans="14:14" s="264" customFormat="1" x14ac:dyDescent="0.3">
      <c r="N2753" s="275"/>
    </row>
    <row r="2754" spans="14:14" s="264" customFormat="1" x14ac:dyDescent="0.3">
      <c r="N2754" s="275"/>
    </row>
    <row r="2755" spans="14:14" s="264" customFormat="1" x14ac:dyDescent="0.3">
      <c r="N2755" s="275"/>
    </row>
    <row r="2756" spans="14:14" s="264" customFormat="1" x14ac:dyDescent="0.3">
      <c r="N2756" s="275"/>
    </row>
    <row r="2757" spans="14:14" s="264" customFormat="1" x14ac:dyDescent="0.3">
      <c r="N2757" s="275"/>
    </row>
    <row r="2758" spans="14:14" s="264" customFormat="1" x14ac:dyDescent="0.3">
      <c r="N2758" s="275"/>
    </row>
    <row r="2759" spans="14:14" s="264" customFormat="1" x14ac:dyDescent="0.3">
      <c r="N2759" s="275"/>
    </row>
    <row r="2760" spans="14:14" s="264" customFormat="1" x14ac:dyDescent="0.3">
      <c r="N2760" s="275"/>
    </row>
    <row r="2761" spans="14:14" s="264" customFormat="1" x14ac:dyDescent="0.3">
      <c r="N2761" s="275"/>
    </row>
    <row r="2762" spans="14:14" s="264" customFormat="1" x14ac:dyDescent="0.3">
      <c r="N2762" s="275"/>
    </row>
    <row r="2763" spans="14:14" s="264" customFormat="1" x14ac:dyDescent="0.3">
      <c r="N2763" s="275"/>
    </row>
    <row r="2764" spans="14:14" s="264" customFormat="1" x14ac:dyDescent="0.3">
      <c r="N2764" s="275"/>
    </row>
    <row r="2765" spans="14:14" s="264" customFormat="1" x14ac:dyDescent="0.3">
      <c r="N2765" s="275"/>
    </row>
    <row r="2766" spans="14:14" s="264" customFormat="1" x14ac:dyDescent="0.3">
      <c r="N2766" s="275"/>
    </row>
    <row r="2767" spans="14:14" s="264" customFormat="1" x14ac:dyDescent="0.3">
      <c r="N2767" s="275"/>
    </row>
    <row r="2768" spans="14:14" s="264" customFormat="1" x14ac:dyDescent="0.3">
      <c r="N2768" s="275"/>
    </row>
    <row r="2769" spans="14:14" s="264" customFormat="1" x14ac:dyDescent="0.3">
      <c r="N2769" s="275"/>
    </row>
    <row r="2770" spans="14:14" s="264" customFormat="1" x14ac:dyDescent="0.3">
      <c r="N2770" s="275"/>
    </row>
    <row r="2771" spans="14:14" s="264" customFormat="1" x14ac:dyDescent="0.3">
      <c r="N2771" s="275"/>
    </row>
    <row r="2772" spans="14:14" s="264" customFormat="1" x14ac:dyDescent="0.3">
      <c r="N2772" s="275"/>
    </row>
    <row r="2773" spans="14:14" s="264" customFormat="1" x14ac:dyDescent="0.3">
      <c r="N2773" s="275"/>
    </row>
    <row r="2774" spans="14:14" s="264" customFormat="1" x14ac:dyDescent="0.3">
      <c r="N2774" s="275"/>
    </row>
    <row r="2775" spans="14:14" s="264" customFormat="1" x14ac:dyDescent="0.3">
      <c r="N2775" s="275"/>
    </row>
    <row r="2776" spans="14:14" s="264" customFormat="1" x14ac:dyDescent="0.3">
      <c r="N2776" s="275"/>
    </row>
    <row r="2777" spans="14:14" s="264" customFormat="1" x14ac:dyDescent="0.3">
      <c r="N2777" s="275"/>
    </row>
    <row r="2778" spans="14:14" s="264" customFormat="1" x14ac:dyDescent="0.3">
      <c r="N2778" s="275"/>
    </row>
    <row r="2779" spans="14:14" s="264" customFormat="1" x14ac:dyDescent="0.3">
      <c r="N2779" s="275"/>
    </row>
    <row r="2780" spans="14:14" s="264" customFormat="1" x14ac:dyDescent="0.3">
      <c r="N2780" s="275"/>
    </row>
    <row r="2781" spans="14:14" s="264" customFormat="1" x14ac:dyDescent="0.3">
      <c r="N2781" s="275"/>
    </row>
    <row r="2782" spans="14:14" s="264" customFormat="1" x14ac:dyDescent="0.3">
      <c r="N2782" s="275"/>
    </row>
    <row r="2783" spans="14:14" s="264" customFormat="1" x14ac:dyDescent="0.3">
      <c r="N2783" s="275"/>
    </row>
    <row r="2784" spans="14:14" s="264" customFormat="1" x14ac:dyDescent="0.3">
      <c r="N2784" s="275"/>
    </row>
    <row r="2785" spans="14:14" s="264" customFormat="1" x14ac:dyDescent="0.3">
      <c r="N2785" s="275"/>
    </row>
    <row r="2786" spans="14:14" s="264" customFormat="1" x14ac:dyDescent="0.3">
      <c r="N2786" s="275"/>
    </row>
    <row r="2787" spans="14:14" s="264" customFormat="1" x14ac:dyDescent="0.3">
      <c r="N2787" s="275"/>
    </row>
    <row r="2788" spans="14:14" s="264" customFormat="1" x14ac:dyDescent="0.3">
      <c r="N2788" s="275"/>
    </row>
    <row r="2789" spans="14:14" s="264" customFormat="1" x14ac:dyDescent="0.3">
      <c r="N2789" s="275"/>
    </row>
    <row r="2790" spans="14:14" s="264" customFormat="1" x14ac:dyDescent="0.3">
      <c r="N2790" s="275"/>
    </row>
    <row r="2791" spans="14:14" s="264" customFormat="1" x14ac:dyDescent="0.3">
      <c r="N2791" s="275"/>
    </row>
    <row r="2792" spans="14:14" s="264" customFormat="1" x14ac:dyDescent="0.3">
      <c r="N2792" s="275"/>
    </row>
    <row r="2793" spans="14:14" s="264" customFormat="1" x14ac:dyDescent="0.3">
      <c r="N2793" s="275"/>
    </row>
    <row r="2794" spans="14:14" s="264" customFormat="1" x14ac:dyDescent="0.3">
      <c r="N2794" s="275"/>
    </row>
    <row r="2795" spans="14:14" s="264" customFormat="1" x14ac:dyDescent="0.3">
      <c r="N2795" s="275"/>
    </row>
    <row r="2796" spans="14:14" s="264" customFormat="1" x14ac:dyDescent="0.3">
      <c r="N2796" s="275"/>
    </row>
    <row r="2797" spans="14:14" s="264" customFormat="1" x14ac:dyDescent="0.3">
      <c r="N2797" s="275"/>
    </row>
    <row r="2798" spans="14:14" s="264" customFormat="1" x14ac:dyDescent="0.3">
      <c r="N2798" s="275"/>
    </row>
    <row r="2799" spans="14:14" s="264" customFormat="1" x14ac:dyDescent="0.3">
      <c r="N2799" s="275"/>
    </row>
    <row r="2800" spans="14:14" s="264" customFormat="1" x14ac:dyDescent="0.3">
      <c r="N2800" s="275"/>
    </row>
    <row r="2801" spans="14:14" s="264" customFormat="1" x14ac:dyDescent="0.3">
      <c r="N2801" s="275"/>
    </row>
    <row r="2802" spans="14:14" s="264" customFormat="1" x14ac:dyDescent="0.3">
      <c r="N2802" s="275"/>
    </row>
    <row r="2803" spans="14:14" s="264" customFormat="1" x14ac:dyDescent="0.3">
      <c r="N2803" s="275"/>
    </row>
    <row r="2804" spans="14:14" s="264" customFormat="1" x14ac:dyDescent="0.3">
      <c r="N2804" s="275"/>
    </row>
    <row r="2805" spans="14:14" s="264" customFormat="1" x14ac:dyDescent="0.3">
      <c r="N2805" s="275"/>
    </row>
    <row r="2806" spans="14:14" s="264" customFormat="1" x14ac:dyDescent="0.3">
      <c r="N2806" s="275"/>
    </row>
    <row r="2807" spans="14:14" s="264" customFormat="1" x14ac:dyDescent="0.3">
      <c r="N2807" s="275"/>
    </row>
    <row r="2808" spans="14:14" s="264" customFormat="1" x14ac:dyDescent="0.3">
      <c r="N2808" s="275"/>
    </row>
    <row r="2809" spans="14:14" s="264" customFormat="1" x14ac:dyDescent="0.3">
      <c r="N2809" s="275"/>
    </row>
    <row r="2810" spans="14:14" s="264" customFormat="1" x14ac:dyDescent="0.3">
      <c r="N2810" s="275"/>
    </row>
    <row r="2811" spans="14:14" s="264" customFormat="1" x14ac:dyDescent="0.3">
      <c r="N2811" s="275"/>
    </row>
    <row r="2812" spans="14:14" s="264" customFormat="1" x14ac:dyDescent="0.3">
      <c r="N2812" s="275"/>
    </row>
    <row r="2813" spans="14:14" s="264" customFormat="1" x14ac:dyDescent="0.3">
      <c r="N2813" s="275"/>
    </row>
    <row r="2814" spans="14:14" s="264" customFormat="1" x14ac:dyDescent="0.3">
      <c r="N2814" s="275"/>
    </row>
    <row r="2815" spans="14:14" s="264" customFormat="1" x14ac:dyDescent="0.3">
      <c r="N2815" s="275"/>
    </row>
    <row r="2816" spans="14:14" s="264" customFormat="1" x14ac:dyDescent="0.3">
      <c r="N2816" s="275"/>
    </row>
    <row r="2817" spans="14:14" s="264" customFormat="1" x14ac:dyDescent="0.3">
      <c r="N2817" s="275"/>
    </row>
    <row r="2818" spans="14:14" s="264" customFormat="1" x14ac:dyDescent="0.3">
      <c r="N2818" s="275"/>
    </row>
    <row r="2819" spans="14:14" s="264" customFormat="1" x14ac:dyDescent="0.3">
      <c r="N2819" s="275"/>
    </row>
    <row r="2820" spans="14:14" s="264" customFormat="1" x14ac:dyDescent="0.3">
      <c r="N2820" s="275"/>
    </row>
    <row r="2821" spans="14:14" s="264" customFormat="1" x14ac:dyDescent="0.3">
      <c r="N2821" s="275"/>
    </row>
    <row r="2822" spans="14:14" s="264" customFormat="1" x14ac:dyDescent="0.3">
      <c r="N2822" s="275"/>
    </row>
    <row r="2823" spans="14:14" s="264" customFormat="1" x14ac:dyDescent="0.3">
      <c r="N2823" s="275"/>
    </row>
    <row r="2824" spans="14:14" s="264" customFormat="1" x14ac:dyDescent="0.3">
      <c r="N2824" s="275"/>
    </row>
    <row r="2825" spans="14:14" s="264" customFormat="1" x14ac:dyDescent="0.3">
      <c r="N2825" s="275"/>
    </row>
    <row r="2826" spans="14:14" s="264" customFormat="1" x14ac:dyDescent="0.3">
      <c r="N2826" s="275"/>
    </row>
    <row r="2827" spans="14:14" s="264" customFormat="1" x14ac:dyDescent="0.3">
      <c r="N2827" s="275"/>
    </row>
    <row r="2828" spans="14:14" s="264" customFormat="1" x14ac:dyDescent="0.3">
      <c r="N2828" s="275"/>
    </row>
    <row r="2829" spans="14:14" s="264" customFormat="1" x14ac:dyDescent="0.3">
      <c r="N2829" s="275"/>
    </row>
    <row r="2830" spans="14:14" s="264" customFormat="1" x14ac:dyDescent="0.3">
      <c r="N2830" s="275"/>
    </row>
    <row r="2831" spans="14:14" s="264" customFormat="1" x14ac:dyDescent="0.3">
      <c r="N2831" s="275"/>
    </row>
    <row r="2832" spans="14:14" s="264" customFormat="1" x14ac:dyDescent="0.3">
      <c r="N2832" s="275"/>
    </row>
    <row r="2833" spans="14:14" s="264" customFormat="1" x14ac:dyDescent="0.3">
      <c r="N2833" s="275"/>
    </row>
    <row r="2834" spans="14:14" s="264" customFormat="1" x14ac:dyDescent="0.3">
      <c r="N2834" s="275"/>
    </row>
    <row r="2835" spans="14:14" s="264" customFormat="1" x14ac:dyDescent="0.3">
      <c r="N2835" s="275"/>
    </row>
    <row r="2836" spans="14:14" s="264" customFormat="1" x14ac:dyDescent="0.3">
      <c r="N2836" s="275"/>
    </row>
    <row r="2837" spans="14:14" s="264" customFormat="1" x14ac:dyDescent="0.3">
      <c r="N2837" s="275"/>
    </row>
    <row r="2838" spans="14:14" s="264" customFormat="1" x14ac:dyDescent="0.3">
      <c r="N2838" s="275"/>
    </row>
    <row r="2839" spans="14:14" s="264" customFormat="1" x14ac:dyDescent="0.3">
      <c r="N2839" s="275"/>
    </row>
    <row r="2840" spans="14:14" s="264" customFormat="1" x14ac:dyDescent="0.3">
      <c r="N2840" s="275"/>
    </row>
    <row r="2841" spans="14:14" s="264" customFormat="1" x14ac:dyDescent="0.3">
      <c r="N2841" s="275"/>
    </row>
    <row r="2842" spans="14:14" s="264" customFormat="1" x14ac:dyDescent="0.3">
      <c r="N2842" s="275"/>
    </row>
    <row r="2843" spans="14:14" s="264" customFormat="1" x14ac:dyDescent="0.3">
      <c r="N2843" s="275"/>
    </row>
    <row r="2844" spans="14:14" s="264" customFormat="1" x14ac:dyDescent="0.3">
      <c r="N2844" s="275"/>
    </row>
    <row r="2845" spans="14:14" s="264" customFormat="1" x14ac:dyDescent="0.3">
      <c r="N2845" s="275"/>
    </row>
    <row r="2846" spans="14:14" s="264" customFormat="1" x14ac:dyDescent="0.3">
      <c r="N2846" s="275"/>
    </row>
    <row r="2847" spans="14:14" s="264" customFormat="1" x14ac:dyDescent="0.3">
      <c r="N2847" s="275"/>
    </row>
    <row r="2848" spans="14:14" s="264" customFormat="1" x14ac:dyDescent="0.3">
      <c r="N2848" s="275"/>
    </row>
    <row r="2849" spans="14:14" s="264" customFormat="1" x14ac:dyDescent="0.3">
      <c r="N2849" s="275"/>
    </row>
    <row r="2850" spans="14:14" s="264" customFormat="1" x14ac:dyDescent="0.3">
      <c r="N2850" s="275"/>
    </row>
    <row r="2851" spans="14:14" s="264" customFormat="1" x14ac:dyDescent="0.3">
      <c r="N2851" s="275"/>
    </row>
    <row r="2852" spans="14:14" s="264" customFormat="1" x14ac:dyDescent="0.3">
      <c r="N2852" s="275"/>
    </row>
    <row r="2853" spans="14:14" s="264" customFormat="1" x14ac:dyDescent="0.3">
      <c r="N2853" s="275"/>
    </row>
    <row r="2854" spans="14:14" s="264" customFormat="1" x14ac:dyDescent="0.3">
      <c r="N2854" s="275"/>
    </row>
    <row r="2855" spans="14:14" s="264" customFormat="1" x14ac:dyDescent="0.3">
      <c r="N2855" s="275"/>
    </row>
    <row r="2856" spans="14:14" s="264" customFormat="1" x14ac:dyDescent="0.3">
      <c r="N2856" s="275"/>
    </row>
    <row r="2857" spans="14:14" s="264" customFormat="1" x14ac:dyDescent="0.3">
      <c r="N2857" s="275"/>
    </row>
    <row r="2858" spans="14:14" s="264" customFormat="1" x14ac:dyDescent="0.3">
      <c r="N2858" s="275"/>
    </row>
    <row r="2859" spans="14:14" s="264" customFormat="1" x14ac:dyDescent="0.3">
      <c r="N2859" s="275"/>
    </row>
    <row r="2860" spans="14:14" s="264" customFormat="1" x14ac:dyDescent="0.3">
      <c r="N2860" s="275"/>
    </row>
    <row r="2861" spans="14:14" s="264" customFormat="1" x14ac:dyDescent="0.3">
      <c r="N2861" s="275"/>
    </row>
    <row r="2862" spans="14:14" s="264" customFormat="1" x14ac:dyDescent="0.3">
      <c r="N2862" s="275"/>
    </row>
    <row r="2863" spans="14:14" s="264" customFormat="1" x14ac:dyDescent="0.3">
      <c r="N2863" s="275"/>
    </row>
    <row r="2864" spans="14:14" s="264" customFormat="1" x14ac:dyDescent="0.3">
      <c r="N2864" s="275"/>
    </row>
    <row r="2865" spans="14:14" s="264" customFormat="1" x14ac:dyDescent="0.3">
      <c r="N2865" s="275"/>
    </row>
    <row r="2866" spans="14:14" s="264" customFormat="1" x14ac:dyDescent="0.3">
      <c r="N2866" s="275"/>
    </row>
    <row r="2867" spans="14:14" s="264" customFormat="1" x14ac:dyDescent="0.3">
      <c r="N2867" s="275"/>
    </row>
    <row r="2868" spans="14:14" s="264" customFormat="1" x14ac:dyDescent="0.3">
      <c r="N2868" s="275"/>
    </row>
    <row r="2869" spans="14:14" s="264" customFormat="1" x14ac:dyDescent="0.3">
      <c r="N2869" s="275"/>
    </row>
    <row r="2870" spans="14:14" s="264" customFormat="1" x14ac:dyDescent="0.3">
      <c r="N2870" s="275"/>
    </row>
    <row r="2871" spans="14:14" s="264" customFormat="1" x14ac:dyDescent="0.3">
      <c r="N2871" s="275"/>
    </row>
    <row r="2872" spans="14:14" s="264" customFormat="1" x14ac:dyDescent="0.3">
      <c r="N2872" s="275"/>
    </row>
    <row r="2873" spans="14:14" s="264" customFormat="1" x14ac:dyDescent="0.3">
      <c r="N2873" s="275"/>
    </row>
    <row r="2874" spans="14:14" s="264" customFormat="1" x14ac:dyDescent="0.3">
      <c r="N2874" s="275"/>
    </row>
    <row r="2875" spans="14:14" s="264" customFormat="1" x14ac:dyDescent="0.3">
      <c r="N2875" s="275"/>
    </row>
    <row r="2876" spans="14:14" s="264" customFormat="1" x14ac:dyDescent="0.3">
      <c r="N2876" s="275"/>
    </row>
    <row r="2877" spans="14:14" s="264" customFormat="1" x14ac:dyDescent="0.3">
      <c r="N2877" s="275"/>
    </row>
    <row r="2878" spans="14:14" s="264" customFormat="1" x14ac:dyDescent="0.3">
      <c r="N2878" s="275"/>
    </row>
    <row r="2879" spans="14:14" s="264" customFormat="1" x14ac:dyDescent="0.3">
      <c r="N2879" s="275"/>
    </row>
    <row r="2880" spans="14:14" s="264" customFormat="1" x14ac:dyDescent="0.3">
      <c r="N2880" s="275"/>
    </row>
    <row r="2881" spans="14:14" s="264" customFormat="1" x14ac:dyDescent="0.3">
      <c r="N2881" s="275"/>
    </row>
    <row r="2882" spans="14:14" s="264" customFormat="1" x14ac:dyDescent="0.3">
      <c r="N2882" s="275"/>
    </row>
    <row r="2883" spans="14:14" s="264" customFormat="1" x14ac:dyDescent="0.3">
      <c r="N2883" s="275"/>
    </row>
    <row r="2884" spans="14:14" s="264" customFormat="1" x14ac:dyDescent="0.3">
      <c r="N2884" s="275"/>
    </row>
    <row r="2885" spans="14:14" s="264" customFormat="1" x14ac:dyDescent="0.3">
      <c r="N2885" s="275"/>
    </row>
    <row r="2886" spans="14:14" s="264" customFormat="1" x14ac:dyDescent="0.3">
      <c r="N2886" s="275"/>
    </row>
    <row r="2887" spans="14:14" s="264" customFormat="1" x14ac:dyDescent="0.3">
      <c r="N2887" s="275"/>
    </row>
    <row r="2888" spans="14:14" s="264" customFormat="1" x14ac:dyDescent="0.3">
      <c r="N2888" s="275"/>
    </row>
    <row r="2889" spans="14:14" s="264" customFormat="1" x14ac:dyDescent="0.3">
      <c r="N2889" s="275"/>
    </row>
    <row r="2890" spans="14:14" s="264" customFormat="1" x14ac:dyDescent="0.3">
      <c r="N2890" s="275"/>
    </row>
    <row r="2891" spans="14:14" s="264" customFormat="1" x14ac:dyDescent="0.3">
      <c r="N2891" s="275"/>
    </row>
    <row r="2892" spans="14:14" s="264" customFormat="1" x14ac:dyDescent="0.3">
      <c r="N2892" s="275"/>
    </row>
    <row r="2893" spans="14:14" s="264" customFormat="1" x14ac:dyDescent="0.3">
      <c r="N2893" s="275"/>
    </row>
    <row r="2894" spans="14:14" s="264" customFormat="1" x14ac:dyDescent="0.3">
      <c r="N2894" s="275"/>
    </row>
    <row r="2895" spans="14:14" s="264" customFormat="1" x14ac:dyDescent="0.3">
      <c r="N2895" s="275"/>
    </row>
    <row r="2896" spans="14:14" s="264" customFormat="1" x14ac:dyDescent="0.3">
      <c r="N2896" s="275"/>
    </row>
    <row r="2897" spans="14:14" s="264" customFormat="1" x14ac:dyDescent="0.3">
      <c r="N2897" s="275"/>
    </row>
    <row r="2898" spans="14:14" s="264" customFormat="1" x14ac:dyDescent="0.3">
      <c r="N2898" s="275"/>
    </row>
    <row r="2899" spans="14:14" s="264" customFormat="1" x14ac:dyDescent="0.3">
      <c r="N2899" s="275"/>
    </row>
    <row r="2900" spans="14:14" s="264" customFormat="1" x14ac:dyDescent="0.3">
      <c r="N2900" s="275"/>
    </row>
    <row r="2901" spans="14:14" s="264" customFormat="1" x14ac:dyDescent="0.3">
      <c r="N2901" s="275"/>
    </row>
    <row r="2902" spans="14:14" s="264" customFormat="1" x14ac:dyDescent="0.3">
      <c r="N2902" s="275"/>
    </row>
    <row r="2903" spans="14:14" s="264" customFormat="1" x14ac:dyDescent="0.3">
      <c r="N2903" s="275"/>
    </row>
    <row r="2904" spans="14:14" s="264" customFormat="1" x14ac:dyDescent="0.3">
      <c r="N2904" s="275"/>
    </row>
    <row r="2905" spans="14:14" s="264" customFormat="1" x14ac:dyDescent="0.3">
      <c r="N2905" s="275"/>
    </row>
    <row r="2906" spans="14:14" s="264" customFormat="1" x14ac:dyDescent="0.3">
      <c r="N2906" s="275"/>
    </row>
    <row r="2907" spans="14:14" s="264" customFormat="1" x14ac:dyDescent="0.3">
      <c r="N2907" s="275"/>
    </row>
    <row r="2908" spans="14:14" s="264" customFormat="1" x14ac:dyDescent="0.3">
      <c r="N2908" s="275"/>
    </row>
    <row r="2909" spans="14:14" s="264" customFormat="1" x14ac:dyDescent="0.3">
      <c r="N2909" s="275"/>
    </row>
    <row r="2910" spans="14:14" s="264" customFormat="1" x14ac:dyDescent="0.3">
      <c r="N2910" s="275"/>
    </row>
    <row r="2911" spans="14:14" s="264" customFormat="1" x14ac:dyDescent="0.3">
      <c r="N2911" s="275"/>
    </row>
    <row r="2912" spans="14:14" s="264" customFormat="1" x14ac:dyDescent="0.3">
      <c r="N2912" s="275"/>
    </row>
    <row r="2913" spans="14:14" s="264" customFormat="1" x14ac:dyDescent="0.3">
      <c r="N2913" s="275"/>
    </row>
    <row r="2914" spans="14:14" s="264" customFormat="1" x14ac:dyDescent="0.3">
      <c r="N2914" s="275"/>
    </row>
    <row r="2915" spans="14:14" s="264" customFormat="1" x14ac:dyDescent="0.3">
      <c r="N2915" s="275"/>
    </row>
    <row r="2916" spans="14:14" s="264" customFormat="1" x14ac:dyDescent="0.3">
      <c r="N2916" s="275"/>
    </row>
    <row r="2917" spans="14:14" s="264" customFormat="1" x14ac:dyDescent="0.3">
      <c r="N2917" s="275"/>
    </row>
    <row r="2918" spans="14:14" s="264" customFormat="1" x14ac:dyDescent="0.3">
      <c r="N2918" s="275"/>
    </row>
    <row r="2919" spans="14:14" s="264" customFormat="1" x14ac:dyDescent="0.3">
      <c r="N2919" s="275"/>
    </row>
    <row r="2920" spans="14:14" s="264" customFormat="1" x14ac:dyDescent="0.3">
      <c r="N2920" s="275"/>
    </row>
    <row r="2921" spans="14:14" s="264" customFormat="1" x14ac:dyDescent="0.3">
      <c r="N2921" s="275"/>
    </row>
    <row r="2922" spans="14:14" s="264" customFormat="1" x14ac:dyDescent="0.3">
      <c r="N2922" s="275"/>
    </row>
    <row r="2923" spans="14:14" s="264" customFormat="1" x14ac:dyDescent="0.3">
      <c r="N2923" s="275"/>
    </row>
    <row r="2924" spans="14:14" s="264" customFormat="1" x14ac:dyDescent="0.3">
      <c r="N2924" s="275"/>
    </row>
    <row r="2925" spans="14:14" s="264" customFormat="1" x14ac:dyDescent="0.3">
      <c r="N2925" s="275"/>
    </row>
    <row r="2926" spans="14:14" s="264" customFormat="1" x14ac:dyDescent="0.3">
      <c r="N2926" s="275"/>
    </row>
    <row r="2927" spans="14:14" s="264" customFormat="1" x14ac:dyDescent="0.3">
      <c r="N2927" s="275"/>
    </row>
    <row r="2928" spans="14:14" s="264" customFormat="1" x14ac:dyDescent="0.3">
      <c r="N2928" s="275"/>
    </row>
    <row r="2929" spans="14:14" s="264" customFormat="1" x14ac:dyDescent="0.3">
      <c r="N2929" s="275"/>
    </row>
    <row r="2930" spans="14:14" s="264" customFormat="1" x14ac:dyDescent="0.3">
      <c r="N2930" s="275"/>
    </row>
    <row r="2931" spans="14:14" s="264" customFormat="1" x14ac:dyDescent="0.3">
      <c r="N2931" s="275"/>
    </row>
    <row r="2932" spans="14:14" s="264" customFormat="1" x14ac:dyDescent="0.3">
      <c r="N2932" s="275"/>
    </row>
    <row r="2933" spans="14:14" s="264" customFormat="1" x14ac:dyDescent="0.3">
      <c r="N2933" s="275"/>
    </row>
    <row r="2934" spans="14:14" s="264" customFormat="1" x14ac:dyDescent="0.3">
      <c r="N2934" s="275"/>
    </row>
    <row r="2935" spans="14:14" s="264" customFormat="1" x14ac:dyDescent="0.3">
      <c r="N2935" s="275"/>
    </row>
    <row r="2936" spans="14:14" s="264" customFormat="1" x14ac:dyDescent="0.3">
      <c r="N2936" s="275"/>
    </row>
    <row r="2937" spans="14:14" s="264" customFormat="1" x14ac:dyDescent="0.3">
      <c r="N2937" s="275"/>
    </row>
    <row r="2938" spans="14:14" s="264" customFormat="1" x14ac:dyDescent="0.3">
      <c r="N2938" s="275"/>
    </row>
    <row r="2939" spans="14:14" s="264" customFormat="1" x14ac:dyDescent="0.3">
      <c r="N2939" s="275"/>
    </row>
    <row r="2940" spans="14:14" s="264" customFormat="1" x14ac:dyDescent="0.3">
      <c r="N2940" s="275"/>
    </row>
    <row r="2941" spans="14:14" s="264" customFormat="1" x14ac:dyDescent="0.3">
      <c r="N2941" s="275"/>
    </row>
    <row r="2942" spans="14:14" s="264" customFormat="1" x14ac:dyDescent="0.3">
      <c r="N2942" s="275"/>
    </row>
    <row r="2943" spans="14:14" s="264" customFormat="1" x14ac:dyDescent="0.3">
      <c r="N2943" s="275"/>
    </row>
    <row r="2944" spans="14:14" s="264" customFormat="1" x14ac:dyDescent="0.3">
      <c r="N2944" s="275"/>
    </row>
    <row r="2945" spans="14:14" s="264" customFormat="1" x14ac:dyDescent="0.3">
      <c r="N2945" s="275"/>
    </row>
    <row r="2946" spans="14:14" s="264" customFormat="1" x14ac:dyDescent="0.3">
      <c r="N2946" s="275"/>
    </row>
    <row r="2947" spans="14:14" s="264" customFormat="1" x14ac:dyDescent="0.3">
      <c r="N2947" s="275"/>
    </row>
    <row r="2948" spans="14:14" s="264" customFormat="1" x14ac:dyDescent="0.3">
      <c r="N2948" s="275"/>
    </row>
    <row r="2949" spans="14:14" s="264" customFormat="1" x14ac:dyDescent="0.3">
      <c r="N2949" s="275"/>
    </row>
    <row r="2950" spans="14:14" s="264" customFormat="1" x14ac:dyDescent="0.3">
      <c r="N2950" s="275"/>
    </row>
    <row r="2951" spans="14:14" s="264" customFormat="1" x14ac:dyDescent="0.3">
      <c r="N2951" s="275"/>
    </row>
    <row r="2952" spans="14:14" s="264" customFormat="1" x14ac:dyDescent="0.3">
      <c r="N2952" s="275"/>
    </row>
    <row r="2953" spans="14:14" s="264" customFormat="1" x14ac:dyDescent="0.3">
      <c r="N2953" s="275"/>
    </row>
    <row r="2954" spans="14:14" s="264" customFormat="1" x14ac:dyDescent="0.3">
      <c r="N2954" s="275"/>
    </row>
    <row r="2955" spans="14:14" s="264" customFormat="1" x14ac:dyDescent="0.3">
      <c r="N2955" s="275"/>
    </row>
    <row r="2956" spans="14:14" s="264" customFormat="1" x14ac:dyDescent="0.3">
      <c r="N2956" s="275"/>
    </row>
    <row r="2957" spans="14:14" s="264" customFormat="1" x14ac:dyDescent="0.3">
      <c r="N2957" s="275"/>
    </row>
    <row r="2958" spans="14:14" s="264" customFormat="1" x14ac:dyDescent="0.3">
      <c r="N2958" s="275"/>
    </row>
    <row r="2959" spans="14:14" s="264" customFormat="1" x14ac:dyDescent="0.3">
      <c r="N2959" s="275"/>
    </row>
    <row r="2960" spans="14:14" s="264" customFormat="1" x14ac:dyDescent="0.3">
      <c r="N2960" s="275"/>
    </row>
    <row r="2961" spans="14:14" s="264" customFormat="1" x14ac:dyDescent="0.3">
      <c r="N2961" s="275"/>
    </row>
    <row r="2962" spans="14:14" s="264" customFormat="1" x14ac:dyDescent="0.3">
      <c r="N2962" s="275"/>
    </row>
    <row r="2963" spans="14:14" s="264" customFormat="1" x14ac:dyDescent="0.3">
      <c r="N2963" s="275"/>
    </row>
    <row r="2964" spans="14:14" s="264" customFormat="1" x14ac:dyDescent="0.3">
      <c r="N2964" s="275"/>
    </row>
    <row r="2965" spans="14:14" s="264" customFormat="1" x14ac:dyDescent="0.3">
      <c r="N2965" s="275"/>
    </row>
    <row r="2966" spans="14:14" s="264" customFormat="1" x14ac:dyDescent="0.3">
      <c r="N2966" s="275"/>
    </row>
    <row r="2967" spans="14:14" s="264" customFormat="1" x14ac:dyDescent="0.3">
      <c r="N2967" s="275"/>
    </row>
    <row r="2968" spans="14:14" s="264" customFormat="1" x14ac:dyDescent="0.3">
      <c r="N2968" s="275"/>
    </row>
    <row r="2969" spans="14:14" s="264" customFormat="1" x14ac:dyDescent="0.3">
      <c r="N2969" s="275"/>
    </row>
    <row r="2970" spans="14:14" s="264" customFormat="1" x14ac:dyDescent="0.3">
      <c r="N2970" s="275"/>
    </row>
    <row r="2971" spans="14:14" s="264" customFormat="1" x14ac:dyDescent="0.3">
      <c r="N2971" s="275"/>
    </row>
    <row r="2972" spans="14:14" s="264" customFormat="1" x14ac:dyDescent="0.3">
      <c r="N2972" s="275"/>
    </row>
    <row r="2973" spans="14:14" s="264" customFormat="1" x14ac:dyDescent="0.3">
      <c r="N2973" s="275"/>
    </row>
    <row r="2974" spans="14:14" s="264" customFormat="1" x14ac:dyDescent="0.3">
      <c r="N2974" s="275"/>
    </row>
    <row r="2975" spans="14:14" s="264" customFormat="1" x14ac:dyDescent="0.3">
      <c r="N2975" s="275"/>
    </row>
    <row r="2976" spans="14:14" s="264" customFormat="1" x14ac:dyDescent="0.3">
      <c r="N2976" s="275"/>
    </row>
    <row r="2977" spans="14:14" s="264" customFormat="1" x14ac:dyDescent="0.3">
      <c r="N2977" s="275"/>
    </row>
    <row r="2978" spans="14:14" s="264" customFormat="1" x14ac:dyDescent="0.3">
      <c r="N2978" s="275"/>
    </row>
    <row r="2979" spans="14:14" s="264" customFormat="1" x14ac:dyDescent="0.3">
      <c r="N2979" s="275"/>
    </row>
    <row r="2980" spans="14:14" s="264" customFormat="1" x14ac:dyDescent="0.3">
      <c r="N2980" s="275"/>
    </row>
    <row r="2981" spans="14:14" s="264" customFormat="1" x14ac:dyDescent="0.3">
      <c r="N2981" s="275"/>
    </row>
    <row r="2982" spans="14:14" s="264" customFormat="1" x14ac:dyDescent="0.3">
      <c r="N2982" s="275"/>
    </row>
    <row r="2983" spans="14:14" s="264" customFormat="1" x14ac:dyDescent="0.3">
      <c r="N2983" s="275"/>
    </row>
    <row r="2984" spans="14:14" s="264" customFormat="1" x14ac:dyDescent="0.3">
      <c r="N2984" s="275"/>
    </row>
    <row r="2985" spans="14:14" s="264" customFormat="1" x14ac:dyDescent="0.3">
      <c r="N2985" s="275"/>
    </row>
    <row r="2986" spans="14:14" s="264" customFormat="1" x14ac:dyDescent="0.3">
      <c r="N2986" s="275"/>
    </row>
    <row r="2987" spans="14:14" s="264" customFormat="1" x14ac:dyDescent="0.3">
      <c r="N2987" s="275"/>
    </row>
    <row r="2988" spans="14:14" s="264" customFormat="1" x14ac:dyDescent="0.3">
      <c r="N2988" s="275"/>
    </row>
    <row r="2989" spans="14:14" s="264" customFormat="1" x14ac:dyDescent="0.3">
      <c r="N2989" s="275"/>
    </row>
    <row r="2990" spans="14:14" s="264" customFormat="1" x14ac:dyDescent="0.3">
      <c r="N2990" s="275"/>
    </row>
    <row r="2991" spans="14:14" s="264" customFormat="1" x14ac:dyDescent="0.3">
      <c r="N2991" s="275"/>
    </row>
    <row r="2992" spans="14:14" s="264" customFormat="1" x14ac:dyDescent="0.3">
      <c r="N2992" s="275"/>
    </row>
    <row r="2993" spans="14:14" s="264" customFormat="1" x14ac:dyDescent="0.3">
      <c r="N2993" s="275"/>
    </row>
    <row r="2994" spans="14:14" s="264" customFormat="1" x14ac:dyDescent="0.3">
      <c r="N2994" s="275"/>
    </row>
    <row r="2995" spans="14:14" s="264" customFormat="1" x14ac:dyDescent="0.3">
      <c r="N2995" s="275"/>
    </row>
    <row r="2996" spans="14:14" s="264" customFormat="1" x14ac:dyDescent="0.3">
      <c r="N2996" s="275"/>
    </row>
    <row r="2997" spans="14:14" s="264" customFormat="1" x14ac:dyDescent="0.3">
      <c r="N2997" s="275"/>
    </row>
    <row r="2998" spans="14:14" s="264" customFormat="1" x14ac:dyDescent="0.3">
      <c r="N2998" s="275"/>
    </row>
    <row r="2999" spans="14:14" s="264" customFormat="1" x14ac:dyDescent="0.3">
      <c r="N2999" s="275"/>
    </row>
    <row r="3000" spans="14:14" s="264" customFormat="1" x14ac:dyDescent="0.3">
      <c r="N3000" s="275"/>
    </row>
    <row r="3001" spans="14:14" s="264" customFormat="1" x14ac:dyDescent="0.3">
      <c r="N3001" s="275"/>
    </row>
    <row r="3002" spans="14:14" s="264" customFormat="1" x14ac:dyDescent="0.3">
      <c r="N3002" s="275"/>
    </row>
    <row r="3003" spans="14:14" s="264" customFormat="1" x14ac:dyDescent="0.3">
      <c r="N3003" s="275"/>
    </row>
    <row r="3004" spans="14:14" s="264" customFormat="1" x14ac:dyDescent="0.3">
      <c r="N3004" s="275"/>
    </row>
    <row r="3005" spans="14:14" s="264" customFormat="1" x14ac:dyDescent="0.3">
      <c r="N3005" s="275"/>
    </row>
    <row r="3006" spans="14:14" s="264" customFormat="1" x14ac:dyDescent="0.3">
      <c r="N3006" s="275"/>
    </row>
    <row r="3007" spans="14:14" s="264" customFormat="1" x14ac:dyDescent="0.3">
      <c r="N3007" s="275"/>
    </row>
    <row r="3008" spans="14:14" s="264" customFormat="1" x14ac:dyDescent="0.3">
      <c r="N3008" s="275"/>
    </row>
    <row r="3009" spans="14:14" s="264" customFormat="1" x14ac:dyDescent="0.3">
      <c r="N3009" s="275"/>
    </row>
    <row r="3010" spans="14:14" s="264" customFormat="1" x14ac:dyDescent="0.3">
      <c r="N3010" s="275"/>
    </row>
    <row r="3011" spans="14:14" s="264" customFormat="1" x14ac:dyDescent="0.3">
      <c r="N3011" s="275"/>
    </row>
    <row r="3012" spans="14:14" s="264" customFormat="1" x14ac:dyDescent="0.3">
      <c r="N3012" s="275"/>
    </row>
    <row r="3013" spans="14:14" s="264" customFormat="1" x14ac:dyDescent="0.3">
      <c r="N3013" s="275"/>
    </row>
    <row r="3014" spans="14:14" s="264" customFormat="1" x14ac:dyDescent="0.3">
      <c r="N3014" s="275"/>
    </row>
    <row r="3015" spans="14:14" s="264" customFormat="1" x14ac:dyDescent="0.3">
      <c r="N3015" s="275"/>
    </row>
    <row r="3016" spans="14:14" s="264" customFormat="1" x14ac:dyDescent="0.3">
      <c r="N3016" s="275"/>
    </row>
    <row r="3017" spans="14:14" s="264" customFormat="1" x14ac:dyDescent="0.3">
      <c r="N3017" s="275"/>
    </row>
    <row r="3018" spans="14:14" s="264" customFormat="1" x14ac:dyDescent="0.3">
      <c r="N3018" s="275"/>
    </row>
    <row r="3019" spans="14:14" s="264" customFormat="1" x14ac:dyDescent="0.3">
      <c r="N3019" s="275"/>
    </row>
    <row r="3020" spans="14:14" s="264" customFormat="1" x14ac:dyDescent="0.3">
      <c r="N3020" s="275"/>
    </row>
    <row r="3021" spans="14:14" s="264" customFormat="1" x14ac:dyDescent="0.3">
      <c r="N3021" s="275"/>
    </row>
    <row r="3022" spans="14:14" s="264" customFormat="1" x14ac:dyDescent="0.3">
      <c r="N3022" s="275"/>
    </row>
    <row r="3023" spans="14:14" s="264" customFormat="1" x14ac:dyDescent="0.3">
      <c r="N3023" s="275"/>
    </row>
    <row r="3024" spans="14:14" s="264" customFormat="1" x14ac:dyDescent="0.3">
      <c r="N3024" s="275"/>
    </row>
    <row r="3025" spans="14:14" s="264" customFormat="1" x14ac:dyDescent="0.3">
      <c r="N3025" s="275"/>
    </row>
    <row r="3026" spans="14:14" s="264" customFormat="1" x14ac:dyDescent="0.3">
      <c r="N3026" s="275"/>
    </row>
    <row r="3027" spans="14:14" s="264" customFormat="1" x14ac:dyDescent="0.3">
      <c r="N3027" s="275"/>
    </row>
    <row r="3028" spans="14:14" s="264" customFormat="1" x14ac:dyDescent="0.3">
      <c r="N3028" s="275"/>
    </row>
    <row r="3029" spans="14:14" s="264" customFormat="1" x14ac:dyDescent="0.3">
      <c r="N3029" s="275"/>
    </row>
    <row r="3030" spans="14:14" s="264" customFormat="1" x14ac:dyDescent="0.3">
      <c r="N3030" s="275"/>
    </row>
    <row r="3031" spans="14:14" s="264" customFormat="1" x14ac:dyDescent="0.3">
      <c r="N3031" s="275"/>
    </row>
    <row r="3032" spans="14:14" s="264" customFormat="1" x14ac:dyDescent="0.3">
      <c r="N3032" s="275"/>
    </row>
    <row r="3033" spans="14:14" s="264" customFormat="1" x14ac:dyDescent="0.3">
      <c r="N3033" s="275"/>
    </row>
    <row r="3034" spans="14:14" s="264" customFormat="1" x14ac:dyDescent="0.3">
      <c r="N3034" s="275"/>
    </row>
    <row r="3035" spans="14:14" s="264" customFormat="1" x14ac:dyDescent="0.3">
      <c r="N3035" s="275"/>
    </row>
    <row r="3036" spans="14:14" s="264" customFormat="1" x14ac:dyDescent="0.3">
      <c r="N3036" s="275"/>
    </row>
    <row r="3037" spans="14:14" s="264" customFormat="1" x14ac:dyDescent="0.3">
      <c r="N3037" s="275"/>
    </row>
    <row r="3038" spans="14:14" s="264" customFormat="1" x14ac:dyDescent="0.3">
      <c r="N3038" s="275"/>
    </row>
    <row r="3039" spans="14:14" s="264" customFormat="1" x14ac:dyDescent="0.3">
      <c r="N3039" s="275"/>
    </row>
    <row r="3040" spans="14:14" s="264" customFormat="1" x14ac:dyDescent="0.3">
      <c r="N3040" s="275"/>
    </row>
    <row r="3041" spans="14:14" s="264" customFormat="1" x14ac:dyDescent="0.3">
      <c r="N3041" s="275"/>
    </row>
    <row r="3042" spans="14:14" s="264" customFormat="1" x14ac:dyDescent="0.3">
      <c r="N3042" s="275"/>
    </row>
    <row r="3043" spans="14:14" s="264" customFormat="1" x14ac:dyDescent="0.3">
      <c r="N3043" s="275"/>
    </row>
    <row r="3044" spans="14:14" s="264" customFormat="1" x14ac:dyDescent="0.3">
      <c r="N3044" s="275"/>
    </row>
    <row r="3045" spans="14:14" s="264" customFormat="1" x14ac:dyDescent="0.3">
      <c r="N3045" s="275"/>
    </row>
    <row r="3046" spans="14:14" s="264" customFormat="1" x14ac:dyDescent="0.3">
      <c r="N3046" s="275"/>
    </row>
    <row r="3047" spans="14:14" s="264" customFormat="1" x14ac:dyDescent="0.3">
      <c r="N3047" s="275"/>
    </row>
    <row r="3048" spans="14:14" s="264" customFormat="1" x14ac:dyDescent="0.3">
      <c r="N3048" s="275"/>
    </row>
    <row r="3049" spans="14:14" s="264" customFormat="1" x14ac:dyDescent="0.3">
      <c r="N3049" s="275"/>
    </row>
    <row r="3050" spans="14:14" s="264" customFormat="1" x14ac:dyDescent="0.3">
      <c r="N3050" s="275"/>
    </row>
    <row r="3051" spans="14:14" s="264" customFormat="1" x14ac:dyDescent="0.3">
      <c r="N3051" s="275"/>
    </row>
    <row r="3052" spans="14:14" s="264" customFormat="1" x14ac:dyDescent="0.3">
      <c r="N3052" s="275"/>
    </row>
    <row r="3053" spans="14:14" s="264" customFormat="1" x14ac:dyDescent="0.3">
      <c r="N3053" s="275"/>
    </row>
    <row r="3054" spans="14:14" s="264" customFormat="1" x14ac:dyDescent="0.3">
      <c r="N3054" s="275"/>
    </row>
    <row r="3055" spans="14:14" s="264" customFormat="1" x14ac:dyDescent="0.3">
      <c r="N3055" s="275"/>
    </row>
    <row r="3056" spans="14:14" s="264" customFormat="1" x14ac:dyDescent="0.3">
      <c r="N3056" s="275"/>
    </row>
    <row r="3057" spans="14:14" s="264" customFormat="1" x14ac:dyDescent="0.3">
      <c r="N3057" s="275"/>
    </row>
    <row r="3058" spans="14:14" s="264" customFormat="1" x14ac:dyDescent="0.3">
      <c r="N3058" s="275"/>
    </row>
    <row r="3059" spans="14:14" s="264" customFormat="1" x14ac:dyDescent="0.3">
      <c r="N3059" s="275"/>
    </row>
    <row r="3060" spans="14:14" s="264" customFormat="1" x14ac:dyDescent="0.3">
      <c r="N3060" s="275"/>
    </row>
    <row r="3061" spans="14:14" s="264" customFormat="1" x14ac:dyDescent="0.3">
      <c r="N3061" s="275"/>
    </row>
    <row r="3062" spans="14:14" s="264" customFormat="1" x14ac:dyDescent="0.3">
      <c r="N3062" s="275"/>
    </row>
    <row r="3063" spans="14:14" s="264" customFormat="1" x14ac:dyDescent="0.3">
      <c r="N3063" s="275"/>
    </row>
    <row r="3064" spans="14:14" s="264" customFormat="1" x14ac:dyDescent="0.3">
      <c r="N3064" s="275"/>
    </row>
    <row r="3065" spans="14:14" s="264" customFormat="1" x14ac:dyDescent="0.3">
      <c r="N3065" s="275"/>
    </row>
    <row r="3066" spans="14:14" s="264" customFormat="1" x14ac:dyDescent="0.3">
      <c r="N3066" s="275"/>
    </row>
    <row r="3067" spans="14:14" s="264" customFormat="1" x14ac:dyDescent="0.3">
      <c r="N3067" s="275"/>
    </row>
    <row r="3068" spans="14:14" s="264" customFormat="1" x14ac:dyDescent="0.3">
      <c r="N3068" s="275"/>
    </row>
    <row r="3069" spans="14:14" s="264" customFormat="1" x14ac:dyDescent="0.3">
      <c r="N3069" s="275"/>
    </row>
    <row r="3070" spans="14:14" s="264" customFormat="1" x14ac:dyDescent="0.3">
      <c r="N3070" s="275"/>
    </row>
    <row r="3071" spans="14:14" s="264" customFormat="1" x14ac:dyDescent="0.3">
      <c r="N3071" s="275"/>
    </row>
    <row r="3072" spans="14:14" s="264" customFormat="1" x14ac:dyDescent="0.3">
      <c r="N3072" s="275"/>
    </row>
    <row r="3073" spans="14:14" s="264" customFormat="1" x14ac:dyDescent="0.3">
      <c r="N3073" s="275"/>
    </row>
    <row r="3074" spans="14:14" s="264" customFormat="1" x14ac:dyDescent="0.3">
      <c r="N3074" s="275"/>
    </row>
    <row r="3075" spans="14:14" s="264" customFormat="1" x14ac:dyDescent="0.3">
      <c r="N3075" s="275"/>
    </row>
    <row r="3076" spans="14:14" s="264" customFormat="1" x14ac:dyDescent="0.3">
      <c r="N3076" s="275"/>
    </row>
    <row r="3077" spans="14:14" s="264" customFormat="1" x14ac:dyDescent="0.3">
      <c r="N3077" s="275"/>
    </row>
    <row r="3078" spans="14:14" s="264" customFormat="1" x14ac:dyDescent="0.3">
      <c r="N3078" s="275"/>
    </row>
    <row r="3079" spans="14:14" s="264" customFormat="1" x14ac:dyDescent="0.3">
      <c r="N3079" s="275"/>
    </row>
    <row r="3080" spans="14:14" s="264" customFormat="1" x14ac:dyDescent="0.3">
      <c r="N3080" s="275"/>
    </row>
    <row r="3081" spans="14:14" s="264" customFormat="1" x14ac:dyDescent="0.3">
      <c r="N3081" s="275"/>
    </row>
    <row r="3082" spans="14:14" s="264" customFormat="1" x14ac:dyDescent="0.3">
      <c r="N3082" s="275"/>
    </row>
    <row r="3083" spans="14:14" s="264" customFormat="1" x14ac:dyDescent="0.3">
      <c r="N3083" s="275"/>
    </row>
    <row r="3084" spans="14:14" s="264" customFormat="1" x14ac:dyDescent="0.3">
      <c r="N3084" s="275"/>
    </row>
    <row r="3085" spans="14:14" s="264" customFormat="1" x14ac:dyDescent="0.3">
      <c r="N3085" s="275"/>
    </row>
    <row r="3086" spans="14:14" s="264" customFormat="1" x14ac:dyDescent="0.3">
      <c r="N3086" s="275"/>
    </row>
    <row r="3087" spans="14:14" s="264" customFormat="1" x14ac:dyDescent="0.3">
      <c r="N3087" s="275"/>
    </row>
    <row r="3088" spans="14:14" s="264" customFormat="1" x14ac:dyDescent="0.3">
      <c r="N3088" s="275"/>
    </row>
    <row r="3089" spans="14:14" s="264" customFormat="1" x14ac:dyDescent="0.3">
      <c r="N3089" s="275"/>
    </row>
    <row r="3090" spans="14:14" s="264" customFormat="1" x14ac:dyDescent="0.3">
      <c r="N3090" s="275"/>
    </row>
    <row r="3091" spans="14:14" s="264" customFormat="1" x14ac:dyDescent="0.3">
      <c r="N3091" s="275"/>
    </row>
    <row r="3092" spans="14:14" s="264" customFormat="1" x14ac:dyDescent="0.3">
      <c r="N3092" s="275"/>
    </row>
    <row r="3093" spans="14:14" s="264" customFormat="1" x14ac:dyDescent="0.3">
      <c r="N3093" s="275"/>
    </row>
    <row r="3094" spans="14:14" s="264" customFormat="1" x14ac:dyDescent="0.3">
      <c r="N3094" s="275"/>
    </row>
    <row r="3095" spans="14:14" s="264" customFormat="1" x14ac:dyDescent="0.3">
      <c r="N3095" s="275"/>
    </row>
    <row r="3096" spans="14:14" s="264" customFormat="1" x14ac:dyDescent="0.3">
      <c r="N3096" s="275"/>
    </row>
    <row r="3097" spans="14:14" s="264" customFormat="1" x14ac:dyDescent="0.3">
      <c r="N3097" s="275"/>
    </row>
    <row r="3098" spans="14:14" s="264" customFormat="1" x14ac:dyDescent="0.3">
      <c r="N3098" s="275"/>
    </row>
    <row r="3099" spans="14:14" s="264" customFormat="1" x14ac:dyDescent="0.3">
      <c r="N3099" s="275"/>
    </row>
    <row r="3100" spans="14:14" s="264" customFormat="1" x14ac:dyDescent="0.3">
      <c r="N3100" s="275"/>
    </row>
    <row r="3101" spans="14:14" s="264" customFormat="1" x14ac:dyDescent="0.3">
      <c r="N3101" s="275"/>
    </row>
    <row r="3102" spans="14:14" s="264" customFormat="1" x14ac:dyDescent="0.3">
      <c r="N3102" s="275"/>
    </row>
    <row r="3103" spans="14:14" s="264" customFormat="1" x14ac:dyDescent="0.3">
      <c r="N3103" s="275"/>
    </row>
    <row r="3104" spans="14:14" s="264" customFormat="1" x14ac:dyDescent="0.3">
      <c r="N3104" s="275"/>
    </row>
    <row r="3105" spans="14:14" s="264" customFormat="1" x14ac:dyDescent="0.3">
      <c r="N3105" s="275"/>
    </row>
    <row r="3106" spans="14:14" s="264" customFormat="1" x14ac:dyDescent="0.3">
      <c r="N3106" s="275"/>
    </row>
    <row r="3107" spans="14:14" s="264" customFormat="1" x14ac:dyDescent="0.3">
      <c r="N3107" s="275"/>
    </row>
    <row r="3108" spans="14:14" s="264" customFormat="1" x14ac:dyDescent="0.3">
      <c r="N3108" s="275"/>
    </row>
    <row r="3109" spans="14:14" s="264" customFormat="1" x14ac:dyDescent="0.3">
      <c r="N3109" s="275"/>
    </row>
    <row r="3110" spans="14:14" s="264" customFormat="1" x14ac:dyDescent="0.3">
      <c r="N3110" s="275"/>
    </row>
    <row r="3111" spans="14:14" s="264" customFormat="1" x14ac:dyDescent="0.3">
      <c r="N3111" s="275"/>
    </row>
    <row r="3112" spans="14:14" s="264" customFormat="1" x14ac:dyDescent="0.3">
      <c r="N3112" s="275"/>
    </row>
    <row r="3113" spans="14:14" s="264" customFormat="1" x14ac:dyDescent="0.3">
      <c r="N3113" s="275"/>
    </row>
    <row r="3114" spans="14:14" s="264" customFormat="1" x14ac:dyDescent="0.3">
      <c r="N3114" s="275"/>
    </row>
    <row r="3115" spans="14:14" s="264" customFormat="1" x14ac:dyDescent="0.3">
      <c r="N3115" s="275"/>
    </row>
    <row r="3116" spans="14:14" s="264" customFormat="1" x14ac:dyDescent="0.3">
      <c r="N3116" s="275"/>
    </row>
    <row r="3117" spans="14:14" s="264" customFormat="1" x14ac:dyDescent="0.3">
      <c r="N3117" s="275"/>
    </row>
    <row r="3118" spans="14:14" s="264" customFormat="1" x14ac:dyDescent="0.3">
      <c r="N3118" s="275"/>
    </row>
    <row r="3119" spans="14:14" s="264" customFormat="1" x14ac:dyDescent="0.3">
      <c r="N3119" s="275"/>
    </row>
    <row r="3120" spans="14:14" s="264" customFormat="1" x14ac:dyDescent="0.3">
      <c r="N3120" s="275"/>
    </row>
    <row r="3121" spans="14:14" s="264" customFormat="1" x14ac:dyDescent="0.3">
      <c r="N3121" s="275"/>
    </row>
    <row r="3122" spans="14:14" s="264" customFormat="1" x14ac:dyDescent="0.3">
      <c r="N3122" s="275"/>
    </row>
    <row r="3123" spans="14:14" s="264" customFormat="1" x14ac:dyDescent="0.3">
      <c r="N3123" s="275"/>
    </row>
    <row r="3124" spans="14:14" s="264" customFormat="1" x14ac:dyDescent="0.3">
      <c r="N3124" s="275"/>
    </row>
    <row r="3125" spans="14:14" s="264" customFormat="1" x14ac:dyDescent="0.3">
      <c r="N3125" s="275"/>
    </row>
    <row r="3126" spans="14:14" s="264" customFormat="1" x14ac:dyDescent="0.3">
      <c r="N3126" s="275"/>
    </row>
    <row r="3127" spans="14:14" s="264" customFormat="1" x14ac:dyDescent="0.3">
      <c r="N3127" s="275"/>
    </row>
    <row r="3128" spans="14:14" s="264" customFormat="1" x14ac:dyDescent="0.3">
      <c r="N3128" s="275"/>
    </row>
    <row r="3129" spans="14:14" s="264" customFormat="1" x14ac:dyDescent="0.3">
      <c r="N3129" s="275"/>
    </row>
    <row r="3130" spans="14:14" s="264" customFormat="1" x14ac:dyDescent="0.3">
      <c r="N3130" s="275"/>
    </row>
    <row r="3131" spans="14:14" s="264" customFormat="1" x14ac:dyDescent="0.3">
      <c r="N3131" s="275"/>
    </row>
    <row r="3132" spans="14:14" s="264" customFormat="1" x14ac:dyDescent="0.3">
      <c r="N3132" s="275"/>
    </row>
    <row r="3133" spans="14:14" s="264" customFormat="1" x14ac:dyDescent="0.3">
      <c r="N3133" s="275"/>
    </row>
    <row r="3134" spans="14:14" s="264" customFormat="1" x14ac:dyDescent="0.3">
      <c r="N3134" s="275"/>
    </row>
    <row r="3135" spans="14:14" s="264" customFormat="1" x14ac:dyDescent="0.3">
      <c r="N3135" s="275"/>
    </row>
    <row r="3136" spans="14:14" s="264" customFormat="1" x14ac:dyDescent="0.3">
      <c r="N3136" s="275"/>
    </row>
    <row r="3137" spans="14:14" s="264" customFormat="1" x14ac:dyDescent="0.3">
      <c r="N3137" s="275"/>
    </row>
    <row r="3138" spans="14:14" s="264" customFormat="1" x14ac:dyDescent="0.3">
      <c r="N3138" s="275"/>
    </row>
    <row r="3139" spans="14:14" s="264" customFormat="1" x14ac:dyDescent="0.3">
      <c r="N3139" s="275"/>
    </row>
    <row r="3140" spans="14:14" s="264" customFormat="1" x14ac:dyDescent="0.3">
      <c r="N3140" s="275"/>
    </row>
    <row r="3141" spans="14:14" s="264" customFormat="1" x14ac:dyDescent="0.3">
      <c r="N3141" s="275"/>
    </row>
    <row r="3142" spans="14:14" s="264" customFormat="1" x14ac:dyDescent="0.3">
      <c r="N3142" s="275"/>
    </row>
    <row r="3143" spans="14:14" s="264" customFormat="1" x14ac:dyDescent="0.3">
      <c r="N3143" s="275"/>
    </row>
    <row r="3144" spans="14:14" s="264" customFormat="1" x14ac:dyDescent="0.3">
      <c r="N3144" s="275"/>
    </row>
    <row r="3145" spans="14:14" s="264" customFormat="1" x14ac:dyDescent="0.3">
      <c r="N3145" s="275"/>
    </row>
    <row r="3146" spans="14:14" s="264" customFormat="1" x14ac:dyDescent="0.3">
      <c r="N3146" s="275"/>
    </row>
    <row r="3147" spans="14:14" s="264" customFormat="1" x14ac:dyDescent="0.3">
      <c r="N3147" s="275"/>
    </row>
    <row r="3148" spans="14:14" s="264" customFormat="1" x14ac:dyDescent="0.3">
      <c r="N3148" s="275"/>
    </row>
    <row r="3149" spans="14:14" s="264" customFormat="1" x14ac:dyDescent="0.3">
      <c r="N3149" s="275"/>
    </row>
    <row r="3150" spans="14:14" s="264" customFormat="1" x14ac:dyDescent="0.3">
      <c r="N3150" s="275"/>
    </row>
    <row r="3151" spans="14:14" s="264" customFormat="1" x14ac:dyDescent="0.3">
      <c r="N3151" s="275"/>
    </row>
    <row r="3152" spans="14:14" s="264" customFormat="1" x14ac:dyDescent="0.3">
      <c r="N3152" s="275"/>
    </row>
    <row r="3153" spans="14:14" s="264" customFormat="1" x14ac:dyDescent="0.3">
      <c r="N3153" s="275"/>
    </row>
    <row r="3154" spans="14:14" s="264" customFormat="1" x14ac:dyDescent="0.3">
      <c r="N3154" s="275"/>
    </row>
    <row r="3155" spans="14:14" s="264" customFormat="1" x14ac:dyDescent="0.3">
      <c r="N3155" s="275"/>
    </row>
    <row r="3156" spans="14:14" s="264" customFormat="1" x14ac:dyDescent="0.3">
      <c r="N3156" s="275"/>
    </row>
    <row r="3157" spans="14:14" s="264" customFormat="1" x14ac:dyDescent="0.3">
      <c r="N3157" s="275"/>
    </row>
    <row r="3158" spans="14:14" s="264" customFormat="1" x14ac:dyDescent="0.3">
      <c r="N3158" s="275"/>
    </row>
    <row r="3159" spans="14:14" s="264" customFormat="1" x14ac:dyDescent="0.3">
      <c r="N3159" s="275"/>
    </row>
    <row r="3160" spans="14:14" s="264" customFormat="1" x14ac:dyDescent="0.3">
      <c r="N3160" s="275"/>
    </row>
    <row r="3161" spans="14:14" s="264" customFormat="1" x14ac:dyDescent="0.3">
      <c r="N3161" s="275"/>
    </row>
    <row r="3162" spans="14:14" s="264" customFormat="1" x14ac:dyDescent="0.3">
      <c r="N3162" s="275"/>
    </row>
    <row r="3163" spans="14:14" s="264" customFormat="1" x14ac:dyDescent="0.3">
      <c r="N3163" s="275"/>
    </row>
    <row r="3164" spans="14:14" s="264" customFormat="1" x14ac:dyDescent="0.3">
      <c r="N3164" s="275"/>
    </row>
    <row r="3165" spans="14:14" s="264" customFormat="1" x14ac:dyDescent="0.3">
      <c r="N3165" s="275"/>
    </row>
    <row r="3166" spans="14:14" s="264" customFormat="1" x14ac:dyDescent="0.3">
      <c r="N3166" s="275"/>
    </row>
    <row r="3167" spans="14:14" s="264" customFormat="1" x14ac:dyDescent="0.3">
      <c r="N3167" s="275"/>
    </row>
    <row r="3168" spans="14:14" s="264" customFormat="1" x14ac:dyDescent="0.3">
      <c r="N3168" s="275"/>
    </row>
    <row r="3169" spans="14:14" s="264" customFormat="1" x14ac:dyDescent="0.3">
      <c r="N3169" s="275"/>
    </row>
    <row r="3170" spans="14:14" s="264" customFormat="1" x14ac:dyDescent="0.3">
      <c r="N3170" s="275"/>
    </row>
    <row r="3171" spans="14:14" s="264" customFormat="1" x14ac:dyDescent="0.3">
      <c r="N3171" s="275"/>
    </row>
    <row r="3172" spans="14:14" s="264" customFormat="1" x14ac:dyDescent="0.3">
      <c r="N3172" s="275"/>
    </row>
    <row r="3173" spans="14:14" s="264" customFormat="1" x14ac:dyDescent="0.3">
      <c r="N3173" s="275"/>
    </row>
    <row r="3174" spans="14:14" s="264" customFormat="1" x14ac:dyDescent="0.3">
      <c r="N3174" s="275"/>
    </row>
    <row r="3175" spans="14:14" s="264" customFormat="1" x14ac:dyDescent="0.3">
      <c r="N3175" s="275"/>
    </row>
    <row r="3176" spans="14:14" s="264" customFormat="1" x14ac:dyDescent="0.3">
      <c r="N3176" s="275"/>
    </row>
    <row r="3177" spans="14:14" s="264" customFormat="1" x14ac:dyDescent="0.3">
      <c r="N3177" s="275"/>
    </row>
    <row r="3178" spans="14:14" s="264" customFormat="1" x14ac:dyDescent="0.3">
      <c r="N3178" s="275"/>
    </row>
    <row r="3179" spans="14:14" s="264" customFormat="1" x14ac:dyDescent="0.3">
      <c r="N3179" s="275"/>
    </row>
    <row r="3180" spans="14:14" s="264" customFormat="1" x14ac:dyDescent="0.3">
      <c r="N3180" s="275"/>
    </row>
    <row r="3181" spans="14:14" s="264" customFormat="1" x14ac:dyDescent="0.3">
      <c r="N3181" s="275"/>
    </row>
    <row r="3182" spans="14:14" s="264" customFormat="1" x14ac:dyDescent="0.3">
      <c r="N3182" s="275"/>
    </row>
    <row r="3183" spans="14:14" s="264" customFormat="1" x14ac:dyDescent="0.3">
      <c r="N3183" s="275"/>
    </row>
    <row r="3184" spans="14:14" s="264" customFormat="1" x14ac:dyDescent="0.3">
      <c r="N3184" s="275"/>
    </row>
    <row r="3185" spans="14:14" s="264" customFormat="1" x14ac:dyDescent="0.3">
      <c r="N3185" s="275"/>
    </row>
    <row r="3186" spans="14:14" s="264" customFormat="1" x14ac:dyDescent="0.3">
      <c r="N3186" s="275"/>
    </row>
    <row r="3187" spans="14:14" s="264" customFormat="1" x14ac:dyDescent="0.3">
      <c r="N3187" s="275"/>
    </row>
    <row r="3188" spans="14:14" s="264" customFormat="1" x14ac:dyDescent="0.3">
      <c r="N3188" s="275"/>
    </row>
    <row r="3189" spans="14:14" s="264" customFormat="1" x14ac:dyDescent="0.3">
      <c r="N3189" s="275"/>
    </row>
    <row r="3190" spans="14:14" s="264" customFormat="1" x14ac:dyDescent="0.3">
      <c r="N3190" s="275"/>
    </row>
    <row r="3191" spans="14:14" s="264" customFormat="1" x14ac:dyDescent="0.3">
      <c r="N3191" s="275"/>
    </row>
    <row r="3192" spans="14:14" s="264" customFormat="1" x14ac:dyDescent="0.3">
      <c r="N3192" s="275"/>
    </row>
    <row r="3193" spans="14:14" s="264" customFormat="1" x14ac:dyDescent="0.3">
      <c r="N3193" s="275"/>
    </row>
    <row r="3194" spans="14:14" s="264" customFormat="1" x14ac:dyDescent="0.3">
      <c r="N3194" s="275"/>
    </row>
    <row r="3195" spans="14:14" s="264" customFormat="1" x14ac:dyDescent="0.3">
      <c r="N3195" s="275"/>
    </row>
    <row r="3196" spans="14:14" s="264" customFormat="1" x14ac:dyDescent="0.3">
      <c r="N3196" s="275"/>
    </row>
    <row r="3197" spans="14:14" s="264" customFormat="1" x14ac:dyDescent="0.3">
      <c r="N3197" s="275"/>
    </row>
    <row r="3198" spans="14:14" s="264" customFormat="1" x14ac:dyDescent="0.3">
      <c r="N3198" s="275"/>
    </row>
    <row r="3199" spans="14:14" s="264" customFormat="1" x14ac:dyDescent="0.3">
      <c r="N3199" s="275"/>
    </row>
    <row r="3200" spans="14:14" s="264" customFormat="1" x14ac:dyDescent="0.3">
      <c r="N3200" s="275"/>
    </row>
    <row r="3201" spans="14:14" s="264" customFormat="1" x14ac:dyDescent="0.3">
      <c r="N3201" s="275"/>
    </row>
    <row r="3202" spans="14:14" s="264" customFormat="1" x14ac:dyDescent="0.3">
      <c r="N3202" s="275"/>
    </row>
    <row r="3203" spans="14:14" s="264" customFormat="1" x14ac:dyDescent="0.3">
      <c r="N3203" s="275"/>
    </row>
    <row r="3204" spans="14:14" s="264" customFormat="1" x14ac:dyDescent="0.3">
      <c r="N3204" s="275"/>
    </row>
    <row r="3205" spans="14:14" s="264" customFormat="1" x14ac:dyDescent="0.3">
      <c r="N3205" s="275"/>
    </row>
    <row r="3206" spans="14:14" s="264" customFormat="1" x14ac:dyDescent="0.3">
      <c r="N3206" s="275"/>
    </row>
    <row r="3207" spans="14:14" s="264" customFormat="1" x14ac:dyDescent="0.3">
      <c r="N3207" s="275"/>
    </row>
    <row r="3208" spans="14:14" s="264" customFormat="1" x14ac:dyDescent="0.3">
      <c r="N3208" s="275"/>
    </row>
    <row r="3209" spans="14:14" s="264" customFormat="1" x14ac:dyDescent="0.3">
      <c r="N3209" s="275"/>
    </row>
    <row r="3210" spans="14:14" s="264" customFormat="1" x14ac:dyDescent="0.3">
      <c r="N3210" s="275"/>
    </row>
    <row r="3211" spans="14:14" s="264" customFormat="1" x14ac:dyDescent="0.3">
      <c r="N3211" s="275"/>
    </row>
    <row r="3212" spans="14:14" s="264" customFormat="1" x14ac:dyDescent="0.3">
      <c r="N3212" s="275"/>
    </row>
    <row r="3213" spans="14:14" s="264" customFormat="1" x14ac:dyDescent="0.3">
      <c r="N3213" s="275"/>
    </row>
    <row r="3214" spans="14:14" s="264" customFormat="1" x14ac:dyDescent="0.3">
      <c r="N3214" s="275"/>
    </row>
    <row r="3215" spans="14:14" s="264" customFormat="1" x14ac:dyDescent="0.3">
      <c r="N3215" s="275"/>
    </row>
    <row r="3216" spans="14:14" s="264" customFormat="1" x14ac:dyDescent="0.3">
      <c r="N3216" s="275"/>
    </row>
    <row r="3217" spans="14:14" s="264" customFormat="1" x14ac:dyDescent="0.3">
      <c r="N3217" s="275"/>
    </row>
    <row r="3218" spans="14:14" s="264" customFormat="1" x14ac:dyDescent="0.3">
      <c r="N3218" s="275"/>
    </row>
    <row r="3219" spans="14:14" s="264" customFormat="1" x14ac:dyDescent="0.3">
      <c r="N3219" s="275"/>
    </row>
    <row r="3220" spans="14:14" s="264" customFormat="1" x14ac:dyDescent="0.3">
      <c r="N3220" s="275"/>
    </row>
    <row r="3221" spans="14:14" s="264" customFormat="1" x14ac:dyDescent="0.3">
      <c r="N3221" s="275"/>
    </row>
    <row r="3222" spans="14:14" s="264" customFormat="1" x14ac:dyDescent="0.3">
      <c r="N3222" s="275"/>
    </row>
    <row r="3223" spans="14:14" s="264" customFormat="1" x14ac:dyDescent="0.3">
      <c r="N3223" s="275"/>
    </row>
    <row r="3224" spans="14:14" s="264" customFormat="1" x14ac:dyDescent="0.3">
      <c r="N3224" s="275"/>
    </row>
    <row r="3225" spans="14:14" s="264" customFormat="1" x14ac:dyDescent="0.3">
      <c r="N3225" s="275"/>
    </row>
    <row r="3226" spans="14:14" s="264" customFormat="1" x14ac:dyDescent="0.3">
      <c r="N3226" s="275"/>
    </row>
    <row r="3227" spans="14:14" s="264" customFormat="1" x14ac:dyDescent="0.3">
      <c r="N3227" s="275"/>
    </row>
    <row r="3228" spans="14:14" s="264" customFormat="1" x14ac:dyDescent="0.3">
      <c r="N3228" s="275"/>
    </row>
    <row r="3229" spans="14:14" s="264" customFormat="1" x14ac:dyDescent="0.3">
      <c r="N3229" s="275"/>
    </row>
    <row r="3230" spans="14:14" s="264" customFormat="1" x14ac:dyDescent="0.3">
      <c r="N3230" s="275"/>
    </row>
    <row r="3231" spans="14:14" s="264" customFormat="1" x14ac:dyDescent="0.3">
      <c r="N3231" s="275"/>
    </row>
    <row r="3232" spans="14:14" s="264" customFormat="1" x14ac:dyDescent="0.3">
      <c r="N3232" s="275"/>
    </row>
    <row r="3233" spans="14:14" s="264" customFormat="1" x14ac:dyDescent="0.3">
      <c r="N3233" s="275"/>
    </row>
    <row r="3234" spans="14:14" s="264" customFormat="1" x14ac:dyDescent="0.3">
      <c r="N3234" s="275"/>
    </row>
    <row r="3235" spans="14:14" s="264" customFormat="1" x14ac:dyDescent="0.3">
      <c r="N3235" s="275"/>
    </row>
    <row r="3236" spans="14:14" s="264" customFormat="1" x14ac:dyDescent="0.3">
      <c r="N3236" s="275"/>
    </row>
    <row r="3237" spans="14:14" s="264" customFormat="1" x14ac:dyDescent="0.3">
      <c r="N3237" s="275"/>
    </row>
    <row r="3238" spans="14:14" s="264" customFormat="1" x14ac:dyDescent="0.3">
      <c r="N3238" s="275"/>
    </row>
    <row r="3239" spans="14:14" s="264" customFormat="1" x14ac:dyDescent="0.3">
      <c r="N3239" s="275"/>
    </row>
    <row r="3240" spans="14:14" s="264" customFormat="1" x14ac:dyDescent="0.3">
      <c r="N3240" s="275"/>
    </row>
    <row r="3241" spans="14:14" s="264" customFormat="1" x14ac:dyDescent="0.3">
      <c r="N3241" s="275"/>
    </row>
    <row r="3242" spans="14:14" s="264" customFormat="1" x14ac:dyDescent="0.3">
      <c r="N3242" s="275"/>
    </row>
    <row r="3243" spans="14:14" s="264" customFormat="1" x14ac:dyDescent="0.3">
      <c r="N3243" s="275"/>
    </row>
    <row r="3244" spans="14:14" s="264" customFormat="1" x14ac:dyDescent="0.3">
      <c r="N3244" s="275"/>
    </row>
    <row r="3245" spans="14:14" s="264" customFormat="1" x14ac:dyDescent="0.3">
      <c r="N3245" s="275"/>
    </row>
    <row r="3246" spans="14:14" s="264" customFormat="1" x14ac:dyDescent="0.3">
      <c r="N3246" s="275"/>
    </row>
    <row r="3247" spans="14:14" s="264" customFormat="1" x14ac:dyDescent="0.3">
      <c r="N3247" s="275"/>
    </row>
    <row r="3248" spans="14:14" s="264" customFormat="1" x14ac:dyDescent="0.3">
      <c r="N3248" s="275"/>
    </row>
    <row r="3249" spans="14:14" s="264" customFormat="1" x14ac:dyDescent="0.3">
      <c r="N3249" s="275"/>
    </row>
    <row r="3250" spans="14:14" s="264" customFormat="1" x14ac:dyDescent="0.3">
      <c r="N3250" s="275"/>
    </row>
    <row r="3251" spans="14:14" s="264" customFormat="1" x14ac:dyDescent="0.3">
      <c r="N3251" s="275"/>
    </row>
    <row r="3252" spans="14:14" s="264" customFormat="1" x14ac:dyDescent="0.3">
      <c r="N3252" s="275"/>
    </row>
    <row r="3253" spans="14:14" s="264" customFormat="1" x14ac:dyDescent="0.3">
      <c r="N3253" s="275"/>
    </row>
    <row r="3254" spans="14:14" s="264" customFormat="1" x14ac:dyDescent="0.3">
      <c r="N3254" s="275"/>
    </row>
    <row r="3255" spans="14:14" s="264" customFormat="1" x14ac:dyDescent="0.3">
      <c r="N3255" s="275"/>
    </row>
    <row r="3256" spans="14:14" s="264" customFormat="1" x14ac:dyDescent="0.3">
      <c r="N3256" s="275"/>
    </row>
    <row r="3257" spans="14:14" s="264" customFormat="1" x14ac:dyDescent="0.3">
      <c r="N3257" s="275"/>
    </row>
    <row r="3258" spans="14:14" s="264" customFormat="1" x14ac:dyDescent="0.3">
      <c r="N3258" s="275"/>
    </row>
    <row r="3259" spans="14:14" s="264" customFormat="1" x14ac:dyDescent="0.3">
      <c r="N3259" s="275"/>
    </row>
    <row r="3260" spans="14:14" s="264" customFormat="1" x14ac:dyDescent="0.3">
      <c r="N3260" s="275"/>
    </row>
    <row r="3261" spans="14:14" s="264" customFormat="1" x14ac:dyDescent="0.3">
      <c r="N3261" s="275"/>
    </row>
    <row r="3262" spans="14:14" s="264" customFormat="1" x14ac:dyDescent="0.3">
      <c r="N3262" s="275"/>
    </row>
    <row r="3263" spans="14:14" s="264" customFormat="1" x14ac:dyDescent="0.3">
      <c r="N3263" s="275"/>
    </row>
    <row r="3264" spans="14:14" s="264" customFormat="1" x14ac:dyDescent="0.3">
      <c r="N3264" s="275"/>
    </row>
    <row r="3265" spans="14:14" s="264" customFormat="1" x14ac:dyDescent="0.3">
      <c r="N3265" s="275"/>
    </row>
    <row r="3266" spans="14:14" s="264" customFormat="1" x14ac:dyDescent="0.3">
      <c r="N3266" s="275"/>
    </row>
    <row r="3267" spans="14:14" s="264" customFormat="1" x14ac:dyDescent="0.3">
      <c r="N3267" s="275"/>
    </row>
    <row r="3268" spans="14:14" s="264" customFormat="1" x14ac:dyDescent="0.3">
      <c r="N3268" s="275"/>
    </row>
    <row r="3269" spans="14:14" s="264" customFormat="1" x14ac:dyDescent="0.3">
      <c r="N3269" s="275"/>
    </row>
    <row r="3270" spans="14:14" s="264" customFormat="1" x14ac:dyDescent="0.3">
      <c r="N3270" s="275"/>
    </row>
    <row r="3271" spans="14:14" s="264" customFormat="1" x14ac:dyDescent="0.3">
      <c r="N3271" s="275"/>
    </row>
    <row r="3272" spans="14:14" s="264" customFormat="1" x14ac:dyDescent="0.3">
      <c r="N3272" s="275"/>
    </row>
    <row r="3273" spans="14:14" s="264" customFormat="1" x14ac:dyDescent="0.3">
      <c r="N3273" s="275"/>
    </row>
    <row r="3274" spans="14:14" s="264" customFormat="1" x14ac:dyDescent="0.3">
      <c r="N3274" s="275"/>
    </row>
    <row r="3275" spans="14:14" s="264" customFormat="1" x14ac:dyDescent="0.3">
      <c r="N3275" s="275"/>
    </row>
    <row r="3276" spans="14:14" s="264" customFormat="1" x14ac:dyDescent="0.3">
      <c r="N3276" s="275"/>
    </row>
    <row r="3277" spans="14:14" s="264" customFormat="1" x14ac:dyDescent="0.3">
      <c r="N3277" s="275"/>
    </row>
    <row r="3278" spans="14:14" s="264" customFormat="1" x14ac:dyDescent="0.3">
      <c r="N3278" s="275"/>
    </row>
    <row r="3279" spans="14:14" s="264" customFormat="1" x14ac:dyDescent="0.3">
      <c r="N3279" s="275"/>
    </row>
    <row r="3280" spans="14:14" s="264" customFormat="1" x14ac:dyDescent="0.3">
      <c r="N3280" s="275"/>
    </row>
    <row r="3281" spans="14:14" s="264" customFormat="1" x14ac:dyDescent="0.3">
      <c r="N3281" s="275"/>
    </row>
    <row r="3282" spans="14:14" s="264" customFormat="1" x14ac:dyDescent="0.3">
      <c r="N3282" s="275"/>
    </row>
    <row r="3283" spans="14:14" s="264" customFormat="1" x14ac:dyDescent="0.3">
      <c r="N3283" s="275"/>
    </row>
    <row r="3284" spans="14:14" s="264" customFormat="1" x14ac:dyDescent="0.3">
      <c r="N3284" s="275"/>
    </row>
    <row r="3285" spans="14:14" s="264" customFormat="1" x14ac:dyDescent="0.3">
      <c r="N3285" s="275"/>
    </row>
    <row r="3286" spans="14:14" s="264" customFormat="1" x14ac:dyDescent="0.3">
      <c r="N3286" s="275"/>
    </row>
    <row r="3287" spans="14:14" s="264" customFormat="1" x14ac:dyDescent="0.3">
      <c r="N3287" s="275"/>
    </row>
    <row r="3288" spans="14:14" s="264" customFormat="1" x14ac:dyDescent="0.3">
      <c r="N3288" s="275"/>
    </row>
    <row r="3289" spans="14:14" s="264" customFormat="1" x14ac:dyDescent="0.3">
      <c r="N3289" s="275"/>
    </row>
    <row r="3290" spans="14:14" s="264" customFormat="1" x14ac:dyDescent="0.3">
      <c r="N3290" s="275"/>
    </row>
    <row r="3291" spans="14:14" s="264" customFormat="1" x14ac:dyDescent="0.3">
      <c r="N3291" s="275"/>
    </row>
    <row r="3292" spans="14:14" s="264" customFormat="1" x14ac:dyDescent="0.3">
      <c r="N3292" s="275"/>
    </row>
    <row r="3293" spans="14:14" s="264" customFormat="1" x14ac:dyDescent="0.3">
      <c r="N3293" s="275"/>
    </row>
    <row r="3294" spans="14:14" s="264" customFormat="1" x14ac:dyDescent="0.3">
      <c r="N3294" s="275"/>
    </row>
    <row r="3295" spans="14:14" s="264" customFormat="1" x14ac:dyDescent="0.3">
      <c r="N3295" s="275"/>
    </row>
    <row r="3296" spans="14:14" s="264" customFormat="1" x14ac:dyDescent="0.3">
      <c r="N3296" s="275"/>
    </row>
    <row r="3297" spans="14:14" s="264" customFormat="1" x14ac:dyDescent="0.3">
      <c r="N3297" s="275"/>
    </row>
    <row r="3298" spans="14:14" s="264" customFormat="1" x14ac:dyDescent="0.3">
      <c r="N3298" s="275"/>
    </row>
    <row r="3299" spans="14:14" s="264" customFormat="1" x14ac:dyDescent="0.3">
      <c r="N3299" s="275"/>
    </row>
    <row r="3300" spans="14:14" s="264" customFormat="1" x14ac:dyDescent="0.3">
      <c r="N3300" s="275"/>
    </row>
    <row r="3301" spans="14:14" s="264" customFormat="1" x14ac:dyDescent="0.3">
      <c r="N3301" s="275"/>
    </row>
    <row r="3302" spans="14:14" s="264" customFormat="1" x14ac:dyDescent="0.3">
      <c r="N3302" s="275"/>
    </row>
    <row r="3303" spans="14:14" s="264" customFormat="1" x14ac:dyDescent="0.3">
      <c r="N3303" s="275"/>
    </row>
    <row r="3304" spans="14:14" s="264" customFormat="1" x14ac:dyDescent="0.3">
      <c r="N3304" s="275"/>
    </row>
    <row r="3305" spans="14:14" s="264" customFormat="1" x14ac:dyDescent="0.3">
      <c r="N3305" s="275"/>
    </row>
    <row r="3306" spans="14:14" s="264" customFormat="1" x14ac:dyDescent="0.3">
      <c r="N3306" s="275"/>
    </row>
    <row r="3307" spans="14:14" s="264" customFormat="1" x14ac:dyDescent="0.3">
      <c r="N3307" s="275"/>
    </row>
    <row r="3308" spans="14:14" s="264" customFormat="1" x14ac:dyDescent="0.3">
      <c r="N3308" s="275"/>
    </row>
    <row r="3309" spans="14:14" s="264" customFormat="1" x14ac:dyDescent="0.3">
      <c r="N3309" s="275"/>
    </row>
    <row r="3310" spans="14:14" s="264" customFormat="1" x14ac:dyDescent="0.3">
      <c r="N3310" s="275"/>
    </row>
    <row r="3311" spans="14:14" s="264" customFormat="1" x14ac:dyDescent="0.3">
      <c r="N3311" s="275"/>
    </row>
    <row r="3312" spans="14:14" s="264" customFormat="1" x14ac:dyDescent="0.3">
      <c r="N3312" s="275"/>
    </row>
    <row r="3313" spans="14:14" s="264" customFormat="1" x14ac:dyDescent="0.3">
      <c r="N3313" s="275"/>
    </row>
    <row r="3314" spans="14:14" s="264" customFormat="1" x14ac:dyDescent="0.3">
      <c r="N3314" s="275"/>
    </row>
    <row r="3315" spans="14:14" s="264" customFormat="1" x14ac:dyDescent="0.3">
      <c r="N3315" s="275"/>
    </row>
    <row r="3316" spans="14:14" s="264" customFormat="1" x14ac:dyDescent="0.3">
      <c r="N3316" s="275"/>
    </row>
    <row r="3317" spans="14:14" s="264" customFormat="1" x14ac:dyDescent="0.3">
      <c r="N3317" s="275"/>
    </row>
    <row r="3318" spans="14:14" s="264" customFormat="1" x14ac:dyDescent="0.3">
      <c r="N3318" s="275"/>
    </row>
    <row r="3319" spans="14:14" s="264" customFormat="1" x14ac:dyDescent="0.3">
      <c r="N3319" s="275"/>
    </row>
    <row r="3320" spans="14:14" s="264" customFormat="1" x14ac:dyDescent="0.3">
      <c r="N3320" s="275"/>
    </row>
    <row r="3321" spans="14:14" s="264" customFormat="1" x14ac:dyDescent="0.3">
      <c r="N3321" s="275"/>
    </row>
    <row r="3322" spans="14:14" s="264" customFormat="1" x14ac:dyDescent="0.3">
      <c r="N3322" s="275"/>
    </row>
    <row r="3323" spans="14:14" s="264" customFormat="1" x14ac:dyDescent="0.3">
      <c r="N3323" s="275"/>
    </row>
    <row r="3324" spans="14:14" s="264" customFormat="1" x14ac:dyDescent="0.3">
      <c r="N3324" s="275"/>
    </row>
    <row r="3325" spans="14:14" s="264" customFormat="1" x14ac:dyDescent="0.3">
      <c r="N3325" s="275"/>
    </row>
    <row r="3326" spans="14:14" s="264" customFormat="1" x14ac:dyDescent="0.3">
      <c r="N3326" s="275"/>
    </row>
    <row r="3327" spans="14:14" s="264" customFormat="1" x14ac:dyDescent="0.3">
      <c r="N3327" s="275"/>
    </row>
    <row r="3328" spans="14:14" s="264" customFormat="1" x14ac:dyDescent="0.3">
      <c r="N3328" s="275"/>
    </row>
    <row r="3329" spans="14:14" s="264" customFormat="1" x14ac:dyDescent="0.3">
      <c r="N3329" s="275"/>
    </row>
    <row r="3330" spans="14:14" s="264" customFormat="1" x14ac:dyDescent="0.3">
      <c r="N3330" s="275"/>
    </row>
    <row r="3331" spans="14:14" s="264" customFormat="1" x14ac:dyDescent="0.3">
      <c r="N3331" s="275"/>
    </row>
    <row r="3332" spans="14:14" s="264" customFormat="1" x14ac:dyDescent="0.3">
      <c r="N3332" s="275"/>
    </row>
    <row r="3333" spans="14:14" s="264" customFormat="1" x14ac:dyDescent="0.3">
      <c r="N3333" s="275"/>
    </row>
    <row r="3334" spans="14:14" s="264" customFormat="1" x14ac:dyDescent="0.3">
      <c r="N3334" s="275"/>
    </row>
    <row r="3335" spans="14:14" s="264" customFormat="1" x14ac:dyDescent="0.3">
      <c r="N3335" s="275"/>
    </row>
    <row r="3336" spans="14:14" s="264" customFormat="1" x14ac:dyDescent="0.3">
      <c r="N3336" s="275"/>
    </row>
    <row r="3337" spans="14:14" s="264" customFormat="1" x14ac:dyDescent="0.3">
      <c r="N3337" s="275"/>
    </row>
    <row r="3338" spans="14:14" s="264" customFormat="1" x14ac:dyDescent="0.3">
      <c r="N3338" s="275"/>
    </row>
    <row r="3339" spans="14:14" s="264" customFormat="1" x14ac:dyDescent="0.3">
      <c r="N3339" s="275"/>
    </row>
    <row r="3340" spans="14:14" s="264" customFormat="1" x14ac:dyDescent="0.3">
      <c r="N3340" s="275"/>
    </row>
    <row r="3341" spans="14:14" s="264" customFormat="1" x14ac:dyDescent="0.3">
      <c r="N3341" s="275"/>
    </row>
    <row r="3342" spans="14:14" s="264" customFormat="1" x14ac:dyDescent="0.3">
      <c r="N3342" s="275"/>
    </row>
    <row r="3343" spans="14:14" s="264" customFormat="1" x14ac:dyDescent="0.3">
      <c r="N3343" s="275"/>
    </row>
    <row r="3344" spans="14:14" s="264" customFormat="1" x14ac:dyDescent="0.3">
      <c r="N3344" s="275"/>
    </row>
    <row r="3345" spans="14:14" s="264" customFormat="1" x14ac:dyDescent="0.3">
      <c r="N3345" s="275"/>
    </row>
    <row r="3346" spans="14:14" s="264" customFormat="1" x14ac:dyDescent="0.3">
      <c r="N3346" s="275"/>
    </row>
    <row r="3347" spans="14:14" s="264" customFormat="1" x14ac:dyDescent="0.3">
      <c r="N3347" s="275"/>
    </row>
    <row r="3348" spans="14:14" s="264" customFormat="1" x14ac:dyDescent="0.3">
      <c r="N3348" s="275"/>
    </row>
    <row r="3349" spans="14:14" s="264" customFormat="1" x14ac:dyDescent="0.3">
      <c r="N3349" s="275"/>
    </row>
    <row r="3350" spans="14:14" s="264" customFormat="1" x14ac:dyDescent="0.3">
      <c r="N3350" s="275"/>
    </row>
    <row r="3351" spans="14:14" s="264" customFormat="1" x14ac:dyDescent="0.3">
      <c r="N3351" s="275"/>
    </row>
    <row r="3352" spans="14:14" s="264" customFormat="1" x14ac:dyDescent="0.3">
      <c r="N3352" s="275"/>
    </row>
    <row r="3353" spans="14:14" s="264" customFormat="1" x14ac:dyDescent="0.3">
      <c r="N3353" s="275"/>
    </row>
    <row r="3354" spans="14:14" s="264" customFormat="1" x14ac:dyDescent="0.3">
      <c r="N3354" s="275"/>
    </row>
    <row r="3355" spans="14:14" s="264" customFormat="1" x14ac:dyDescent="0.3">
      <c r="N3355" s="275"/>
    </row>
    <row r="3356" spans="14:14" s="264" customFormat="1" x14ac:dyDescent="0.3">
      <c r="N3356" s="275"/>
    </row>
    <row r="3357" spans="14:14" s="264" customFormat="1" x14ac:dyDescent="0.3">
      <c r="N3357" s="275"/>
    </row>
    <row r="3358" spans="14:14" s="264" customFormat="1" x14ac:dyDescent="0.3">
      <c r="N3358" s="275"/>
    </row>
    <row r="3359" spans="14:14" s="264" customFormat="1" x14ac:dyDescent="0.3">
      <c r="N3359" s="275"/>
    </row>
    <row r="3360" spans="14:14" s="264" customFormat="1" x14ac:dyDescent="0.3">
      <c r="N3360" s="275"/>
    </row>
    <row r="3361" spans="14:14" s="264" customFormat="1" x14ac:dyDescent="0.3">
      <c r="N3361" s="275"/>
    </row>
    <row r="3362" spans="14:14" s="264" customFormat="1" x14ac:dyDescent="0.3">
      <c r="N3362" s="275"/>
    </row>
    <row r="3363" spans="14:14" s="264" customFormat="1" x14ac:dyDescent="0.3">
      <c r="N3363" s="275"/>
    </row>
    <row r="3364" spans="14:14" s="264" customFormat="1" x14ac:dyDescent="0.3">
      <c r="N3364" s="275"/>
    </row>
    <row r="3365" spans="14:14" s="264" customFormat="1" x14ac:dyDescent="0.3">
      <c r="N3365" s="275"/>
    </row>
    <row r="3366" spans="14:14" s="264" customFormat="1" x14ac:dyDescent="0.3">
      <c r="N3366" s="275"/>
    </row>
    <row r="3367" spans="14:14" s="264" customFormat="1" x14ac:dyDescent="0.3">
      <c r="N3367" s="275"/>
    </row>
    <row r="3368" spans="14:14" s="264" customFormat="1" x14ac:dyDescent="0.3">
      <c r="N3368" s="275"/>
    </row>
    <row r="3369" spans="14:14" s="264" customFormat="1" x14ac:dyDescent="0.3">
      <c r="N3369" s="275"/>
    </row>
    <row r="3370" spans="14:14" s="264" customFormat="1" x14ac:dyDescent="0.3">
      <c r="N3370" s="275"/>
    </row>
    <row r="3371" spans="14:14" s="264" customFormat="1" x14ac:dyDescent="0.3">
      <c r="N3371" s="275"/>
    </row>
    <row r="3372" spans="14:14" s="264" customFormat="1" x14ac:dyDescent="0.3">
      <c r="N3372" s="275"/>
    </row>
    <row r="3373" spans="14:14" s="264" customFormat="1" x14ac:dyDescent="0.3">
      <c r="N3373" s="275"/>
    </row>
    <row r="3374" spans="14:14" s="264" customFormat="1" x14ac:dyDescent="0.3">
      <c r="N3374" s="275"/>
    </row>
    <row r="3375" spans="14:14" s="264" customFormat="1" x14ac:dyDescent="0.3">
      <c r="N3375" s="275"/>
    </row>
    <row r="3376" spans="14:14" s="264" customFormat="1" x14ac:dyDescent="0.3">
      <c r="N3376" s="275"/>
    </row>
    <row r="3377" spans="14:14" s="264" customFormat="1" x14ac:dyDescent="0.3">
      <c r="N3377" s="275"/>
    </row>
    <row r="3378" spans="14:14" s="264" customFormat="1" x14ac:dyDescent="0.3">
      <c r="N3378" s="275"/>
    </row>
    <row r="3379" spans="14:14" s="264" customFormat="1" x14ac:dyDescent="0.3">
      <c r="N3379" s="275"/>
    </row>
    <row r="3380" spans="14:14" s="264" customFormat="1" x14ac:dyDescent="0.3">
      <c r="N3380" s="275"/>
    </row>
    <row r="3381" spans="14:14" s="264" customFormat="1" x14ac:dyDescent="0.3">
      <c r="N3381" s="275"/>
    </row>
    <row r="3382" spans="14:14" s="264" customFormat="1" x14ac:dyDescent="0.3">
      <c r="N3382" s="275"/>
    </row>
    <row r="3383" spans="14:14" s="264" customFormat="1" x14ac:dyDescent="0.3">
      <c r="N3383" s="275"/>
    </row>
    <row r="3384" spans="14:14" s="264" customFormat="1" x14ac:dyDescent="0.3">
      <c r="N3384" s="275"/>
    </row>
    <row r="3385" spans="14:14" s="264" customFormat="1" x14ac:dyDescent="0.3">
      <c r="N3385" s="275"/>
    </row>
    <row r="3386" spans="14:14" s="264" customFormat="1" x14ac:dyDescent="0.3">
      <c r="N3386" s="275"/>
    </row>
    <row r="3387" spans="14:14" s="264" customFormat="1" x14ac:dyDescent="0.3">
      <c r="N3387" s="275"/>
    </row>
    <row r="3388" spans="14:14" s="264" customFormat="1" x14ac:dyDescent="0.3">
      <c r="N3388" s="275"/>
    </row>
    <row r="3389" spans="14:14" s="264" customFormat="1" x14ac:dyDescent="0.3">
      <c r="N3389" s="275"/>
    </row>
    <row r="3390" spans="14:14" s="264" customFormat="1" x14ac:dyDescent="0.3">
      <c r="N3390" s="275"/>
    </row>
    <row r="3391" spans="14:14" s="264" customFormat="1" x14ac:dyDescent="0.3">
      <c r="N3391" s="275"/>
    </row>
    <row r="3392" spans="14:14" s="264" customFormat="1" x14ac:dyDescent="0.3">
      <c r="N3392" s="275"/>
    </row>
    <row r="3393" spans="14:14" s="264" customFormat="1" x14ac:dyDescent="0.3">
      <c r="N3393" s="275"/>
    </row>
    <row r="3394" spans="14:14" s="264" customFormat="1" x14ac:dyDescent="0.3">
      <c r="N3394" s="275"/>
    </row>
    <row r="3395" spans="14:14" s="264" customFormat="1" x14ac:dyDescent="0.3">
      <c r="N3395" s="275"/>
    </row>
    <row r="3396" spans="14:14" s="264" customFormat="1" x14ac:dyDescent="0.3">
      <c r="N3396" s="275"/>
    </row>
    <row r="3397" spans="14:14" s="264" customFormat="1" x14ac:dyDescent="0.3">
      <c r="N3397" s="275"/>
    </row>
    <row r="3398" spans="14:14" s="264" customFormat="1" x14ac:dyDescent="0.3">
      <c r="N3398" s="275"/>
    </row>
    <row r="3399" spans="14:14" s="264" customFormat="1" x14ac:dyDescent="0.3">
      <c r="N3399" s="275"/>
    </row>
    <row r="3400" spans="14:14" s="264" customFormat="1" x14ac:dyDescent="0.3">
      <c r="N3400" s="275"/>
    </row>
    <row r="3401" spans="14:14" s="264" customFormat="1" x14ac:dyDescent="0.3">
      <c r="N3401" s="275"/>
    </row>
    <row r="3402" spans="14:14" s="264" customFormat="1" x14ac:dyDescent="0.3">
      <c r="N3402" s="275"/>
    </row>
    <row r="3403" spans="14:14" s="264" customFormat="1" x14ac:dyDescent="0.3">
      <c r="N3403" s="275"/>
    </row>
    <row r="3404" spans="14:14" s="264" customFormat="1" x14ac:dyDescent="0.3">
      <c r="N3404" s="275"/>
    </row>
    <row r="3405" spans="14:14" s="264" customFormat="1" x14ac:dyDescent="0.3">
      <c r="N3405" s="275"/>
    </row>
    <row r="3406" spans="14:14" s="264" customFormat="1" x14ac:dyDescent="0.3">
      <c r="N3406" s="275"/>
    </row>
    <row r="3407" spans="14:14" s="264" customFormat="1" x14ac:dyDescent="0.3">
      <c r="N3407" s="275"/>
    </row>
    <row r="3408" spans="14:14" s="264" customFormat="1" x14ac:dyDescent="0.3">
      <c r="N3408" s="275"/>
    </row>
    <row r="3409" spans="14:14" s="264" customFormat="1" x14ac:dyDescent="0.3">
      <c r="N3409" s="275"/>
    </row>
    <row r="3410" spans="14:14" s="264" customFormat="1" x14ac:dyDescent="0.3">
      <c r="N3410" s="275"/>
    </row>
    <row r="3411" spans="14:14" s="264" customFormat="1" x14ac:dyDescent="0.3">
      <c r="N3411" s="275"/>
    </row>
    <row r="3412" spans="14:14" s="264" customFormat="1" x14ac:dyDescent="0.3">
      <c r="N3412" s="275"/>
    </row>
    <row r="3413" spans="14:14" s="264" customFormat="1" x14ac:dyDescent="0.3">
      <c r="N3413" s="275"/>
    </row>
    <row r="3414" spans="14:14" s="264" customFormat="1" x14ac:dyDescent="0.3">
      <c r="N3414" s="275"/>
    </row>
    <row r="3415" spans="14:14" s="264" customFormat="1" x14ac:dyDescent="0.3">
      <c r="N3415" s="275"/>
    </row>
    <row r="3416" spans="14:14" s="264" customFormat="1" x14ac:dyDescent="0.3">
      <c r="N3416" s="275"/>
    </row>
    <row r="3417" spans="14:14" s="264" customFormat="1" x14ac:dyDescent="0.3">
      <c r="N3417" s="275"/>
    </row>
    <row r="3418" spans="14:14" s="264" customFormat="1" x14ac:dyDescent="0.3">
      <c r="N3418" s="275"/>
    </row>
    <row r="3419" spans="14:14" s="264" customFormat="1" x14ac:dyDescent="0.3">
      <c r="N3419" s="275"/>
    </row>
    <row r="3420" spans="14:14" s="264" customFormat="1" x14ac:dyDescent="0.3">
      <c r="N3420" s="275"/>
    </row>
    <row r="3421" spans="14:14" s="264" customFormat="1" x14ac:dyDescent="0.3">
      <c r="N3421" s="275"/>
    </row>
    <row r="3422" spans="14:14" s="264" customFormat="1" x14ac:dyDescent="0.3">
      <c r="N3422" s="275"/>
    </row>
    <row r="3423" spans="14:14" s="264" customFormat="1" x14ac:dyDescent="0.3">
      <c r="N3423" s="275"/>
    </row>
    <row r="3424" spans="14:14" s="264" customFormat="1" x14ac:dyDescent="0.3">
      <c r="N3424" s="275"/>
    </row>
    <row r="3425" spans="14:14" s="264" customFormat="1" x14ac:dyDescent="0.3">
      <c r="N3425" s="275"/>
    </row>
    <row r="3426" spans="14:14" s="264" customFormat="1" x14ac:dyDescent="0.3">
      <c r="N3426" s="275"/>
    </row>
    <row r="3427" spans="14:14" s="264" customFormat="1" x14ac:dyDescent="0.3">
      <c r="N3427" s="275"/>
    </row>
    <row r="3428" spans="14:14" s="264" customFormat="1" x14ac:dyDescent="0.3">
      <c r="N3428" s="275"/>
    </row>
    <row r="3429" spans="14:14" s="264" customFormat="1" x14ac:dyDescent="0.3">
      <c r="N3429" s="275"/>
    </row>
    <row r="3430" spans="14:14" s="264" customFormat="1" x14ac:dyDescent="0.3">
      <c r="N3430" s="275"/>
    </row>
    <row r="3431" spans="14:14" s="264" customFormat="1" x14ac:dyDescent="0.3">
      <c r="N3431" s="275"/>
    </row>
    <row r="3432" spans="14:14" s="264" customFormat="1" x14ac:dyDescent="0.3">
      <c r="N3432" s="275"/>
    </row>
    <row r="3433" spans="14:14" s="264" customFormat="1" x14ac:dyDescent="0.3">
      <c r="N3433" s="275"/>
    </row>
    <row r="3434" spans="14:14" s="264" customFormat="1" x14ac:dyDescent="0.3">
      <c r="N3434" s="275"/>
    </row>
    <row r="3435" spans="14:14" s="264" customFormat="1" x14ac:dyDescent="0.3">
      <c r="N3435" s="275"/>
    </row>
    <row r="3436" spans="14:14" s="264" customFormat="1" x14ac:dyDescent="0.3">
      <c r="N3436" s="275"/>
    </row>
    <row r="3437" spans="14:14" s="264" customFormat="1" x14ac:dyDescent="0.3">
      <c r="N3437" s="275"/>
    </row>
    <row r="3438" spans="14:14" s="264" customFormat="1" x14ac:dyDescent="0.3">
      <c r="N3438" s="275"/>
    </row>
    <row r="3439" spans="14:14" s="264" customFormat="1" x14ac:dyDescent="0.3">
      <c r="N3439" s="275"/>
    </row>
    <row r="3440" spans="14:14" s="264" customFormat="1" x14ac:dyDescent="0.3">
      <c r="N3440" s="275"/>
    </row>
    <row r="3441" spans="14:14" s="264" customFormat="1" x14ac:dyDescent="0.3">
      <c r="N3441" s="275"/>
    </row>
    <row r="3442" spans="14:14" s="264" customFormat="1" x14ac:dyDescent="0.3">
      <c r="N3442" s="275"/>
    </row>
    <row r="3443" spans="14:14" s="264" customFormat="1" x14ac:dyDescent="0.3">
      <c r="N3443" s="275"/>
    </row>
    <row r="3444" spans="14:14" s="264" customFormat="1" x14ac:dyDescent="0.3">
      <c r="N3444" s="275"/>
    </row>
    <row r="3445" spans="14:14" s="264" customFormat="1" x14ac:dyDescent="0.3">
      <c r="N3445" s="275"/>
    </row>
    <row r="3446" spans="14:14" s="264" customFormat="1" x14ac:dyDescent="0.3">
      <c r="N3446" s="275"/>
    </row>
    <row r="3447" spans="14:14" s="264" customFormat="1" x14ac:dyDescent="0.3">
      <c r="N3447" s="275"/>
    </row>
    <row r="3448" spans="14:14" s="264" customFormat="1" x14ac:dyDescent="0.3">
      <c r="N3448" s="275"/>
    </row>
    <row r="3449" spans="14:14" s="264" customFormat="1" x14ac:dyDescent="0.3">
      <c r="N3449" s="275"/>
    </row>
    <row r="3450" spans="14:14" s="264" customFormat="1" x14ac:dyDescent="0.3">
      <c r="N3450" s="275"/>
    </row>
    <row r="3451" spans="14:14" s="264" customFormat="1" x14ac:dyDescent="0.3">
      <c r="N3451" s="275"/>
    </row>
    <row r="3452" spans="14:14" s="264" customFormat="1" x14ac:dyDescent="0.3">
      <c r="N3452" s="275"/>
    </row>
    <row r="3453" spans="14:14" s="264" customFormat="1" x14ac:dyDescent="0.3">
      <c r="N3453" s="275"/>
    </row>
    <row r="3454" spans="14:14" s="264" customFormat="1" x14ac:dyDescent="0.3">
      <c r="N3454" s="275"/>
    </row>
    <row r="3455" spans="14:14" s="264" customFormat="1" x14ac:dyDescent="0.3">
      <c r="N3455" s="275"/>
    </row>
    <row r="3456" spans="14:14" s="264" customFormat="1" x14ac:dyDescent="0.3">
      <c r="N3456" s="275"/>
    </row>
    <row r="3457" spans="14:14" s="264" customFormat="1" x14ac:dyDescent="0.3">
      <c r="N3457" s="275"/>
    </row>
    <row r="3458" spans="14:14" s="264" customFormat="1" x14ac:dyDescent="0.3">
      <c r="N3458" s="275"/>
    </row>
    <row r="3459" spans="14:14" s="264" customFormat="1" x14ac:dyDescent="0.3">
      <c r="N3459" s="275"/>
    </row>
    <row r="3460" spans="14:14" s="264" customFormat="1" x14ac:dyDescent="0.3">
      <c r="N3460" s="275"/>
    </row>
    <row r="3461" spans="14:14" s="264" customFormat="1" x14ac:dyDescent="0.3">
      <c r="N3461" s="275"/>
    </row>
    <row r="3462" spans="14:14" s="264" customFormat="1" x14ac:dyDescent="0.3">
      <c r="N3462" s="275"/>
    </row>
    <row r="3463" spans="14:14" s="264" customFormat="1" x14ac:dyDescent="0.3">
      <c r="N3463" s="275"/>
    </row>
    <row r="3464" spans="14:14" s="264" customFormat="1" x14ac:dyDescent="0.3">
      <c r="N3464" s="275"/>
    </row>
    <row r="3465" spans="14:14" s="264" customFormat="1" x14ac:dyDescent="0.3">
      <c r="N3465" s="275"/>
    </row>
    <row r="3466" spans="14:14" s="264" customFormat="1" x14ac:dyDescent="0.3">
      <c r="N3466" s="275"/>
    </row>
    <row r="3467" spans="14:14" s="264" customFormat="1" x14ac:dyDescent="0.3">
      <c r="N3467" s="275"/>
    </row>
    <row r="3468" spans="14:14" s="264" customFormat="1" x14ac:dyDescent="0.3">
      <c r="N3468" s="275"/>
    </row>
    <row r="3469" spans="14:14" s="264" customFormat="1" x14ac:dyDescent="0.3">
      <c r="N3469" s="275"/>
    </row>
    <row r="3470" spans="14:14" s="264" customFormat="1" x14ac:dyDescent="0.3">
      <c r="N3470" s="275"/>
    </row>
    <row r="3471" spans="14:14" s="264" customFormat="1" x14ac:dyDescent="0.3">
      <c r="N3471" s="275"/>
    </row>
    <row r="3472" spans="14:14" s="264" customFormat="1" x14ac:dyDescent="0.3">
      <c r="N3472" s="275"/>
    </row>
    <row r="3473" spans="14:14" s="264" customFormat="1" x14ac:dyDescent="0.3">
      <c r="N3473" s="275"/>
    </row>
    <row r="3474" spans="14:14" s="264" customFormat="1" x14ac:dyDescent="0.3">
      <c r="N3474" s="275"/>
    </row>
    <row r="3475" spans="14:14" s="264" customFormat="1" x14ac:dyDescent="0.3">
      <c r="N3475" s="275"/>
    </row>
    <row r="3476" spans="14:14" s="264" customFormat="1" x14ac:dyDescent="0.3">
      <c r="N3476" s="275"/>
    </row>
    <row r="3477" spans="14:14" s="264" customFormat="1" x14ac:dyDescent="0.3">
      <c r="N3477" s="275"/>
    </row>
    <row r="3478" spans="14:14" s="264" customFormat="1" x14ac:dyDescent="0.3">
      <c r="N3478" s="275"/>
    </row>
    <row r="3479" spans="14:14" s="264" customFormat="1" x14ac:dyDescent="0.3">
      <c r="N3479" s="275"/>
    </row>
    <row r="3480" spans="14:14" s="264" customFormat="1" x14ac:dyDescent="0.3">
      <c r="N3480" s="275"/>
    </row>
    <row r="3481" spans="14:14" s="264" customFormat="1" x14ac:dyDescent="0.3">
      <c r="N3481" s="275"/>
    </row>
    <row r="3482" spans="14:14" s="264" customFormat="1" x14ac:dyDescent="0.3">
      <c r="N3482" s="275"/>
    </row>
    <row r="3483" spans="14:14" s="264" customFormat="1" x14ac:dyDescent="0.3">
      <c r="N3483" s="275"/>
    </row>
    <row r="3484" spans="14:14" s="264" customFormat="1" x14ac:dyDescent="0.3">
      <c r="N3484" s="275"/>
    </row>
    <row r="3485" spans="14:14" s="264" customFormat="1" x14ac:dyDescent="0.3">
      <c r="N3485" s="275"/>
    </row>
    <row r="3486" spans="14:14" s="264" customFormat="1" x14ac:dyDescent="0.3">
      <c r="N3486" s="275"/>
    </row>
    <row r="3487" spans="14:14" s="264" customFormat="1" x14ac:dyDescent="0.3">
      <c r="N3487" s="275"/>
    </row>
    <row r="3488" spans="14:14" s="264" customFormat="1" x14ac:dyDescent="0.3">
      <c r="N3488" s="275"/>
    </row>
    <row r="3489" spans="14:14" s="264" customFormat="1" x14ac:dyDescent="0.3">
      <c r="N3489" s="275"/>
    </row>
    <row r="3490" spans="14:14" s="264" customFormat="1" x14ac:dyDescent="0.3">
      <c r="N3490" s="275"/>
    </row>
    <row r="3491" spans="14:14" s="264" customFormat="1" x14ac:dyDescent="0.3">
      <c r="N3491" s="275"/>
    </row>
    <row r="3492" spans="14:14" s="264" customFormat="1" x14ac:dyDescent="0.3">
      <c r="N3492" s="275"/>
    </row>
    <row r="3493" spans="14:14" s="264" customFormat="1" x14ac:dyDescent="0.3">
      <c r="N3493" s="275"/>
    </row>
    <row r="3494" spans="14:14" s="264" customFormat="1" x14ac:dyDescent="0.3">
      <c r="N3494" s="275"/>
    </row>
    <row r="3495" spans="14:14" s="264" customFormat="1" x14ac:dyDescent="0.3">
      <c r="N3495" s="275"/>
    </row>
    <row r="3496" spans="14:14" s="264" customFormat="1" x14ac:dyDescent="0.3">
      <c r="N3496" s="275"/>
    </row>
    <row r="3497" spans="14:14" s="264" customFormat="1" x14ac:dyDescent="0.3">
      <c r="N3497" s="275"/>
    </row>
    <row r="3498" spans="14:14" s="264" customFormat="1" x14ac:dyDescent="0.3">
      <c r="N3498" s="275"/>
    </row>
    <row r="3499" spans="14:14" s="264" customFormat="1" x14ac:dyDescent="0.3">
      <c r="N3499" s="275"/>
    </row>
    <row r="3500" spans="14:14" s="264" customFormat="1" x14ac:dyDescent="0.3">
      <c r="N3500" s="275"/>
    </row>
    <row r="3501" spans="14:14" s="264" customFormat="1" x14ac:dyDescent="0.3">
      <c r="N3501" s="275"/>
    </row>
    <row r="3502" spans="14:14" s="264" customFormat="1" x14ac:dyDescent="0.3">
      <c r="N3502" s="275"/>
    </row>
    <row r="3503" spans="14:14" s="264" customFormat="1" x14ac:dyDescent="0.3">
      <c r="N3503" s="275"/>
    </row>
    <row r="3504" spans="14:14" s="264" customFormat="1" x14ac:dyDescent="0.3">
      <c r="N3504" s="275"/>
    </row>
    <row r="3505" spans="14:14" s="264" customFormat="1" x14ac:dyDescent="0.3">
      <c r="N3505" s="275"/>
    </row>
    <row r="3506" spans="14:14" s="264" customFormat="1" x14ac:dyDescent="0.3">
      <c r="N3506" s="275"/>
    </row>
    <row r="3507" spans="14:14" s="264" customFormat="1" x14ac:dyDescent="0.3">
      <c r="N3507" s="275"/>
    </row>
    <row r="3508" spans="14:14" s="264" customFormat="1" x14ac:dyDescent="0.3">
      <c r="N3508" s="275"/>
    </row>
    <row r="3509" spans="14:14" s="264" customFormat="1" x14ac:dyDescent="0.3">
      <c r="N3509" s="275"/>
    </row>
    <row r="3510" spans="14:14" s="264" customFormat="1" x14ac:dyDescent="0.3">
      <c r="N3510" s="275"/>
    </row>
    <row r="3511" spans="14:14" s="264" customFormat="1" x14ac:dyDescent="0.3">
      <c r="N3511" s="275"/>
    </row>
    <row r="3512" spans="14:14" s="264" customFormat="1" x14ac:dyDescent="0.3">
      <c r="N3512" s="275"/>
    </row>
    <row r="3513" spans="14:14" s="264" customFormat="1" x14ac:dyDescent="0.3">
      <c r="N3513" s="275"/>
    </row>
    <row r="3514" spans="14:14" s="264" customFormat="1" x14ac:dyDescent="0.3">
      <c r="N3514" s="275"/>
    </row>
    <row r="3515" spans="14:14" s="264" customFormat="1" x14ac:dyDescent="0.3">
      <c r="N3515" s="275"/>
    </row>
    <row r="3516" spans="14:14" s="264" customFormat="1" x14ac:dyDescent="0.3">
      <c r="N3516" s="275"/>
    </row>
    <row r="3517" spans="14:14" s="264" customFormat="1" x14ac:dyDescent="0.3">
      <c r="N3517" s="275"/>
    </row>
    <row r="3518" spans="14:14" s="264" customFormat="1" x14ac:dyDescent="0.3">
      <c r="N3518" s="275"/>
    </row>
    <row r="3519" spans="14:14" s="264" customFormat="1" x14ac:dyDescent="0.3">
      <c r="N3519" s="275"/>
    </row>
    <row r="3520" spans="14:14" s="264" customFormat="1" x14ac:dyDescent="0.3">
      <c r="N3520" s="275"/>
    </row>
    <row r="3521" spans="14:14" s="264" customFormat="1" x14ac:dyDescent="0.3">
      <c r="N3521" s="275"/>
    </row>
    <row r="3522" spans="14:14" s="264" customFormat="1" x14ac:dyDescent="0.3">
      <c r="N3522" s="275"/>
    </row>
    <row r="3523" spans="14:14" s="264" customFormat="1" x14ac:dyDescent="0.3">
      <c r="N3523" s="275"/>
    </row>
    <row r="3524" spans="14:14" s="264" customFormat="1" x14ac:dyDescent="0.3">
      <c r="N3524" s="275"/>
    </row>
    <row r="3525" spans="14:14" s="264" customFormat="1" x14ac:dyDescent="0.3">
      <c r="N3525" s="275"/>
    </row>
    <row r="3526" spans="14:14" s="264" customFormat="1" x14ac:dyDescent="0.3">
      <c r="N3526" s="275"/>
    </row>
    <row r="3527" spans="14:14" s="264" customFormat="1" x14ac:dyDescent="0.3">
      <c r="N3527" s="275"/>
    </row>
    <row r="3528" spans="14:14" s="264" customFormat="1" x14ac:dyDescent="0.3">
      <c r="N3528" s="275"/>
    </row>
    <row r="3529" spans="14:14" s="264" customFormat="1" x14ac:dyDescent="0.3">
      <c r="N3529" s="275"/>
    </row>
    <row r="3530" spans="14:14" s="264" customFormat="1" x14ac:dyDescent="0.3">
      <c r="N3530" s="275"/>
    </row>
    <row r="3531" spans="14:14" s="264" customFormat="1" x14ac:dyDescent="0.3">
      <c r="N3531" s="275"/>
    </row>
    <row r="3532" spans="14:14" s="264" customFormat="1" x14ac:dyDescent="0.3">
      <c r="N3532" s="275"/>
    </row>
    <row r="3533" spans="14:14" s="264" customFormat="1" x14ac:dyDescent="0.3">
      <c r="N3533" s="275"/>
    </row>
    <row r="3534" spans="14:14" s="264" customFormat="1" x14ac:dyDescent="0.3">
      <c r="N3534" s="275"/>
    </row>
    <row r="3535" spans="14:14" s="264" customFormat="1" x14ac:dyDescent="0.3">
      <c r="N3535" s="275"/>
    </row>
    <row r="3536" spans="14:14" s="264" customFormat="1" x14ac:dyDescent="0.3">
      <c r="N3536" s="275"/>
    </row>
    <row r="3537" spans="14:14" s="264" customFormat="1" x14ac:dyDescent="0.3">
      <c r="N3537" s="275"/>
    </row>
    <row r="3538" spans="14:14" s="264" customFormat="1" x14ac:dyDescent="0.3">
      <c r="N3538" s="275"/>
    </row>
    <row r="3539" spans="14:14" s="264" customFormat="1" x14ac:dyDescent="0.3">
      <c r="N3539" s="275"/>
    </row>
    <row r="3540" spans="14:14" s="264" customFormat="1" x14ac:dyDescent="0.3">
      <c r="N3540" s="275"/>
    </row>
    <row r="3541" spans="14:14" s="264" customFormat="1" x14ac:dyDescent="0.3">
      <c r="N3541" s="275"/>
    </row>
    <row r="3542" spans="14:14" s="264" customFormat="1" x14ac:dyDescent="0.3">
      <c r="N3542" s="275"/>
    </row>
    <row r="3543" spans="14:14" s="264" customFormat="1" x14ac:dyDescent="0.3">
      <c r="N3543" s="275"/>
    </row>
    <row r="3544" spans="14:14" s="264" customFormat="1" x14ac:dyDescent="0.3">
      <c r="N3544" s="275"/>
    </row>
    <row r="3545" spans="14:14" s="264" customFormat="1" x14ac:dyDescent="0.3">
      <c r="N3545" s="275"/>
    </row>
    <row r="3546" spans="14:14" s="264" customFormat="1" x14ac:dyDescent="0.3">
      <c r="N3546" s="275"/>
    </row>
    <row r="3547" spans="14:14" s="264" customFormat="1" x14ac:dyDescent="0.3">
      <c r="N3547" s="275"/>
    </row>
    <row r="3548" spans="14:14" s="264" customFormat="1" x14ac:dyDescent="0.3">
      <c r="N3548" s="275"/>
    </row>
    <row r="3549" spans="14:14" s="264" customFormat="1" x14ac:dyDescent="0.3">
      <c r="N3549" s="275"/>
    </row>
    <row r="3550" spans="14:14" s="264" customFormat="1" x14ac:dyDescent="0.3">
      <c r="N3550" s="275"/>
    </row>
    <row r="3551" spans="14:14" s="264" customFormat="1" x14ac:dyDescent="0.3">
      <c r="N3551" s="275"/>
    </row>
    <row r="3552" spans="14:14" s="264" customFormat="1" x14ac:dyDescent="0.3">
      <c r="N3552" s="275"/>
    </row>
    <row r="3553" spans="14:14" s="264" customFormat="1" x14ac:dyDescent="0.3">
      <c r="N3553" s="275"/>
    </row>
    <row r="3554" spans="14:14" s="264" customFormat="1" x14ac:dyDescent="0.3">
      <c r="N3554" s="275"/>
    </row>
    <row r="3555" spans="14:14" s="264" customFormat="1" x14ac:dyDescent="0.3">
      <c r="N3555" s="275"/>
    </row>
    <row r="3556" spans="14:14" s="264" customFormat="1" x14ac:dyDescent="0.3">
      <c r="N3556" s="275"/>
    </row>
    <row r="3557" spans="14:14" s="264" customFormat="1" x14ac:dyDescent="0.3">
      <c r="N3557" s="275"/>
    </row>
    <row r="3558" spans="14:14" s="264" customFormat="1" x14ac:dyDescent="0.3">
      <c r="N3558" s="275"/>
    </row>
    <row r="3559" spans="14:14" s="264" customFormat="1" x14ac:dyDescent="0.3">
      <c r="N3559" s="275"/>
    </row>
    <row r="3560" spans="14:14" s="264" customFormat="1" x14ac:dyDescent="0.3">
      <c r="N3560" s="275"/>
    </row>
    <row r="3561" spans="14:14" s="264" customFormat="1" x14ac:dyDescent="0.3">
      <c r="N3561" s="275"/>
    </row>
    <row r="3562" spans="14:14" s="264" customFormat="1" x14ac:dyDescent="0.3">
      <c r="N3562" s="275"/>
    </row>
    <row r="3563" spans="14:14" s="264" customFormat="1" x14ac:dyDescent="0.3">
      <c r="N3563" s="275"/>
    </row>
    <row r="3564" spans="14:14" s="264" customFormat="1" x14ac:dyDescent="0.3">
      <c r="N3564" s="275"/>
    </row>
    <row r="3565" spans="14:14" s="264" customFormat="1" x14ac:dyDescent="0.3">
      <c r="N3565" s="275"/>
    </row>
    <row r="3566" spans="14:14" s="264" customFormat="1" x14ac:dyDescent="0.3">
      <c r="N3566" s="275"/>
    </row>
    <row r="3567" spans="14:14" s="264" customFormat="1" x14ac:dyDescent="0.3">
      <c r="N3567" s="275"/>
    </row>
    <row r="3568" spans="14:14" s="264" customFormat="1" x14ac:dyDescent="0.3">
      <c r="N3568" s="275"/>
    </row>
    <row r="3569" spans="14:14" s="264" customFormat="1" x14ac:dyDescent="0.3">
      <c r="N3569" s="275"/>
    </row>
    <row r="3570" spans="14:14" s="264" customFormat="1" x14ac:dyDescent="0.3">
      <c r="N3570" s="275"/>
    </row>
    <row r="3571" spans="14:14" s="264" customFormat="1" x14ac:dyDescent="0.3">
      <c r="N3571" s="275"/>
    </row>
    <row r="3572" spans="14:14" s="264" customFormat="1" x14ac:dyDescent="0.3">
      <c r="N3572" s="275"/>
    </row>
    <row r="3573" spans="14:14" s="264" customFormat="1" x14ac:dyDescent="0.3">
      <c r="N3573" s="275"/>
    </row>
    <row r="3574" spans="14:14" s="264" customFormat="1" x14ac:dyDescent="0.3">
      <c r="N3574" s="275"/>
    </row>
    <row r="3575" spans="14:14" s="264" customFormat="1" x14ac:dyDescent="0.3">
      <c r="N3575" s="275"/>
    </row>
    <row r="3576" spans="14:14" s="264" customFormat="1" x14ac:dyDescent="0.3">
      <c r="N3576" s="275"/>
    </row>
    <row r="3577" spans="14:14" s="264" customFormat="1" x14ac:dyDescent="0.3">
      <c r="N3577" s="275"/>
    </row>
    <row r="3578" spans="14:14" s="264" customFormat="1" x14ac:dyDescent="0.3">
      <c r="N3578" s="275"/>
    </row>
    <row r="3579" spans="14:14" s="264" customFormat="1" x14ac:dyDescent="0.3">
      <c r="N3579" s="275"/>
    </row>
    <row r="3580" spans="14:14" s="264" customFormat="1" x14ac:dyDescent="0.3">
      <c r="N3580" s="275"/>
    </row>
    <row r="3581" spans="14:14" s="264" customFormat="1" x14ac:dyDescent="0.3">
      <c r="N3581" s="275"/>
    </row>
    <row r="3582" spans="14:14" s="264" customFormat="1" x14ac:dyDescent="0.3">
      <c r="N3582" s="275"/>
    </row>
    <row r="3583" spans="14:14" s="264" customFormat="1" x14ac:dyDescent="0.3">
      <c r="N3583" s="275"/>
    </row>
    <row r="3584" spans="14:14" s="264" customFormat="1" x14ac:dyDescent="0.3">
      <c r="N3584" s="275"/>
    </row>
    <row r="3585" spans="14:14" s="264" customFormat="1" x14ac:dyDescent="0.3">
      <c r="N3585" s="275"/>
    </row>
    <row r="3586" spans="14:14" s="264" customFormat="1" x14ac:dyDescent="0.3">
      <c r="N3586" s="275"/>
    </row>
    <row r="3587" spans="14:14" s="264" customFormat="1" x14ac:dyDescent="0.3">
      <c r="N3587" s="275"/>
    </row>
    <row r="3588" spans="14:14" s="264" customFormat="1" x14ac:dyDescent="0.3">
      <c r="N3588" s="275"/>
    </row>
    <row r="3589" spans="14:14" s="264" customFormat="1" x14ac:dyDescent="0.3">
      <c r="N3589" s="275"/>
    </row>
    <row r="3590" spans="14:14" s="264" customFormat="1" x14ac:dyDescent="0.3">
      <c r="N3590" s="275"/>
    </row>
    <row r="3591" spans="14:14" s="264" customFormat="1" x14ac:dyDescent="0.3">
      <c r="N3591" s="275"/>
    </row>
    <row r="3592" spans="14:14" s="264" customFormat="1" x14ac:dyDescent="0.3">
      <c r="N3592" s="275"/>
    </row>
    <row r="3593" spans="14:14" s="264" customFormat="1" x14ac:dyDescent="0.3">
      <c r="N3593" s="275"/>
    </row>
    <row r="3594" spans="14:14" s="264" customFormat="1" x14ac:dyDescent="0.3">
      <c r="N3594" s="275"/>
    </row>
    <row r="3595" spans="14:14" s="264" customFormat="1" x14ac:dyDescent="0.3">
      <c r="N3595" s="275"/>
    </row>
    <row r="3596" spans="14:14" s="264" customFormat="1" x14ac:dyDescent="0.3">
      <c r="N3596" s="275"/>
    </row>
    <row r="3597" spans="14:14" s="264" customFormat="1" x14ac:dyDescent="0.3">
      <c r="N3597" s="275"/>
    </row>
    <row r="3598" spans="14:14" s="264" customFormat="1" x14ac:dyDescent="0.3">
      <c r="N3598" s="275"/>
    </row>
    <row r="3599" spans="14:14" s="264" customFormat="1" x14ac:dyDescent="0.3">
      <c r="N3599" s="275"/>
    </row>
    <row r="3600" spans="14:14" s="264" customFormat="1" x14ac:dyDescent="0.3">
      <c r="N3600" s="275"/>
    </row>
    <row r="3601" spans="14:14" s="264" customFormat="1" x14ac:dyDescent="0.3">
      <c r="N3601" s="275"/>
    </row>
    <row r="3602" spans="14:14" s="264" customFormat="1" x14ac:dyDescent="0.3">
      <c r="N3602" s="275"/>
    </row>
    <row r="3603" spans="14:14" s="264" customFormat="1" x14ac:dyDescent="0.3">
      <c r="N3603" s="275"/>
    </row>
    <row r="3604" spans="14:14" s="264" customFormat="1" x14ac:dyDescent="0.3">
      <c r="N3604" s="275"/>
    </row>
    <row r="3605" spans="14:14" s="264" customFormat="1" x14ac:dyDescent="0.3">
      <c r="N3605" s="275"/>
    </row>
    <row r="3606" spans="14:14" s="264" customFormat="1" x14ac:dyDescent="0.3">
      <c r="N3606" s="275"/>
    </row>
    <row r="3607" spans="14:14" s="264" customFormat="1" x14ac:dyDescent="0.3">
      <c r="N3607" s="275"/>
    </row>
    <row r="3608" spans="14:14" s="264" customFormat="1" x14ac:dyDescent="0.3">
      <c r="N3608" s="275"/>
    </row>
    <row r="3609" spans="14:14" s="264" customFormat="1" x14ac:dyDescent="0.3">
      <c r="N3609" s="275"/>
    </row>
    <row r="3610" spans="14:14" s="264" customFormat="1" x14ac:dyDescent="0.3">
      <c r="N3610" s="275"/>
    </row>
    <row r="3611" spans="14:14" s="264" customFormat="1" x14ac:dyDescent="0.3">
      <c r="N3611" s="275"/>
    </row>
    <row r="3612" spans="14:14" s="264" customFormat="1" x14ac:dyDescent="0.3">
      <c r="N3612" s="275"/>
    </row>
    <row r="3613" spans="14:14" s="264" customFormat="1" x14ac:dyDescent="0.3">
      <c r="N3613" s="275"/>
    </row>
    <row r="3614" spans="14:14" s="264" customFormat="1" x14ac:dyDescent="0.3">
      <c r="N3614" s="275"/>
    </row>
    <row r="3615" spans="14:14" s="264" customFormat="1" x14ac:dyDescent="0.3">
      <c r="N3615" s="275"/>
    </row>
    <row r="3616" spans="14:14" s="264" customFormat="1" x14ac:dyDescent="0.3">
      <c r="N3616" s="275"/>
    </row>
    <row r="3617" spans="14:14" s="264" customFormat="1" x14ac:dyDescent="0.3">
      <c r="N3617" s="275"/>
    </row>
    <row r="3618" spans="14:14" s="264" customFormat="1" x14ac:dyDescent="0.3">
      <c r="N3618" s="275"/>
    </row>
    <row r="3619" spans="14:14" s="264" customFormat="1" x14ac:dyDescent="0.3">
      <c r="N3619" s="275"/>
    </row>
    <row r="3620" spans="14:14" s="264" customFormat="1" x14ac:dyDescent="0.3">
      <c r="N3620" s="275"/>
    </row>
    <row r="3621" spans="14:14" s="264" customFormat="1" x14ac:dyDescent="0.3">
      <c r="N3621" s="275"/>
    </row>
    <row r="3622" spans="14:14" s="264" customFormat="1" x14ac:dyDescent="0.3">
      <c r="N3622" s="275"/>
    </row>
    <row r="3623" spans="14:14" s="264" customFormat="1" x14ac:dyDescent="0.3">
      <c r="N3623" s="275"/>
    </row>
    <row r="3624" spans="14:14" s="264" customFormat="1" x14ac:dyDescent="0.3">
      <c r="N3624" s="275"/>
    </row>
    <row r="3625" spans="14:14" s="264" customFormat="1" x14ac:dyDescent="0.3">
      <c r="N3625" s="275"/>
    </row>
    <row r="3626" spans="14:14" s="264" customFormat="1" x14ac:dyDescent="0.3">
      <c r="N3626" s="275"/>
    </row>
    <row r="3627" spans="14:14" s="264" customFormat="1" x14ac:dyDescent="0.3">
      <c r="N3627" s="275"/>
    </row>
    <row r="3628" spans="14:14" s="264" customFormat="1" x14ac:dyDescent="0.3">
      <c r="N3628" s="275"/>
    </row>
    <row r="3629" spans="14:14" s="264" customFormat="1" x14ac:dyDescent="0.3">
      <c r="N3629" s="275"/>
    </row>
    <row r="3630" spans="14:14" s="264" customFormat="1" x14ac:dyDescent="0.3">
      <c r="N3630" s="275"/>
    </row>
    <row r="3631" spans="14:14" s="264" customFormat="1" x14ac:dyDescent="0.3">
      <c r="N3631" s="275"/>
    </row>
    <row r="3632" spans="14:14" s="264" customFormat="1" x14ac:dyDescent="0.3">
      <c r="N3632" s="275"/>
    </row>
    <row r="3633" spans="14:14" s="264" customFormat="1" x14ac:dyDescent="0.3">
      <c r="N3633" s="275"/>
    </row>
    <row r="3634" spans="14:14" s="264" customFormat="1" x14ac:dyDescent="0.3">
      <c r="N3634" s="275"/>
    </row>
    <row r="3635" spans="14:14" s="264" customFormat="1" x14ac:dyDescent="0.3">
      <c r="N3635" s="275"/>
    </row>
    <row r="3636" spans="14:14" s="264" customFormat="1" x14ac:dyDescent="0.3">
      <c r="N3636" s="275"/>
    </row>
    <row r="3637" spans="14:14" s="264" customFormat="1" x14ac:dyDescent="0.3">
      <c r="N3637" s="275"/>
    </row>
    <row r="3638" spans="14:14" s="264" customFormat="1" x14ac:dyDescent="0.3">
      <c r="N3638" s="275"/>
    </row>
    <row r="3639" spans="14:14" s="264" customFormat="1" x14ac:dyDescent="0.3">
      <c r="N3639" s="275"/>
    </row>
    <row r="3640" spans="14:14" s="264" customFormat="1" x14ac:dyDescent="0.3">
      <c r="N3640" s="275"/>
    </row>
    <row r="3641" spans="14:14" s="264" customFormat="1" x14ac:dyDescent="0.3">
      <c r="N3641" s="275"/>
    </row>
    <row r="3642" spans="14:14" s="264" customFormat="1" x14ac:dyDescent="0.3">
      <c r="N3642" s="275"/>
    </row>
    <row r="3643" spans="14:14" s="264" customFormat="1" x14ac:dyDescent="0.3">
      <c r="N3643" s="275"/>
    </row>
    <row r="3644" spans="14:14" s="264" customFormat="1" x14ac:dyDescent="0.3">
      <c r="N3644" s="275"/>
    </row>
    <row r="3645" spans="14:14" s="264" customFormat="1" x14ac:dyDescent="0.3">
      <c r="N3645" s="275"/>
    </row>
    <row r="3646" spans="14:14" s="264" customFormat="1" x14ac:dyDescent="0.3">
      <c r="N3646" s="275"/>
    </row>
    <row r="3647" spans="14:14" s="264" customFormat="1" x14ac:dyDescent="0.3">
      <c r="N3647" s="275"/>
    </row>
    <row r="3648" spans="14:14" s="264" customFormat="1" x14ac:dyDescent="0.3">
      <c r="N3648" s="275"/>
    </row>
    <row r="3649" spans="14:14" s="264" customFormat="1" x14ac:dyDescent="0.3">
      <c r="N3649" s="275"/>
    </row>
    <row r="3650" spans="14:14" s="264" customFormat="1" x14ac:dyDescent="0.3">
      <c r="N3650" s="275"/>
    </row>
    <row r="3651" spans="14:14" s="264" customFormat="1" x14ac:dyDescent="0.3">
      <c r="N3651" s="275"/>
    </row>
    <row r="3652" spans="14:14" s="264" customFormat="1" x14ac:dyDescent="0.3">
      <c r="N3652" s="275"/>
    </row>
    <row r="3653" spans="14:14" s="264" customFormat="1" x14ac:dyDescent="0.3">
      <c r="N3653" s="275"/>
    </row>
    <row r="3654" spans="14:14" s="264" customFormat="1" x14ac:dyDescent="0.3">
      <c r="N3654" s="275"/>
    </row>
    <row r="3655" spans="14:14" s="264" customFormat="1" x14ac:dyDescent="0.3">
      <c r="N3655" s="275"/>
    </row>
    <row r="3656" spans="14:14" s="264" customFormat="1" x14ac:dyDescent="0.3">
      <c r="N3656" s="275"/>
    </row>
    <row r="3657" spans="14:14" s="264" customFormat="1" x14ac:dyDescent="0.3">
      <c r="N3657" s="275"/>
    </row>
    <row r="3658" spans="14:14" s="264" customFormat="1" x14ac:dyDescent="0.3">
      <c r="N3658" s="275"/>
    </row>
    <row r="3659" spans="14:14" s="264" customFormat="1" x14ac:dyDescent="0.3">
      <c r="N3659" s="275"/>
    </row>
    <row r="3660" spans="14:14" s="264" customFormat="1" x14ac:dyDescent="0.3">
      <c r="N3660" s="275"/>
    </row>
    <row r="3661" spans="14:14" s="264" customFormat="1" x14ac:dyDescent="0.3">
      <c r="N3661" s="275"/>
    </row>
    <row r="3662" spans="14:14" s="264" customFormat="1" x14ac:dyDescent="0.3">
      <c r="N3662" s="275"/>
    </row>
    <row r="3663" spans="14:14" s="264" customFormat="1" x14ac:dyDescent="0.3">
      <c r="N3663" s="275"/>
    </row>
    <row r="3664" spans="14:14" s="264" customFormat="1" x14ac:dyDescent="0.3">
      <c r="N3664" s="275"/>
    </row>
    <row r="3665" spans="14:14" s="264" customFormat="1" x14ac:dyDescent="0.3">
      <c r="N3665" s="275"/>
    </row>
    <row r="3666" spans="14:14" s="264" customFormat="1" x14ac:dyDescent="0.3">
      <c r="N3666" s="275"/>
    </row>
    <row r="3667" spans="14:14" s="264" customFormat="1" x14ac:dyDescent="0.3">
      <c r="N3667" s="275"/>
    </row>
    <row r="3668" spans="14:14" s="264" customFormat="1" x14ac:dyDescent="0.3">
      <c r="N3668" s="275"/>
    </row>
    <row r="3669" spans="14:14" s="264" customFormat="1" x14ac:dyDescent="0.3">
      <c r="N3669" s="275"/>
    </row>
    <row r="3670" spans="14:14" s="264" customFormat="1" x14ac:dyDescent="0.3">
      <c r="N3670" s="275"/>
    </row>
    <row r="3671" spans="14:14" s="264" customFormat="1" x14ac:dyDescent="0.3">
      <c r="N3671" s="275"/>
    </row>
    <row r="3672" spans="14:14" s="264" customFormat="1" x14ac:dyDescent="0.3">
      <c r="N3672" s="275"/>
    </row>
    <row r="3673" spans="14:14" s="264" customFormat="1" x14ac:dyDescent="0.3">
      <c r="N3673" s="275"/>
    </row>
    <row r="3674" spans="14:14" s="264" customFormat="1" x14ac:dyDescent="0.3">
      <c r="N3674" s="275"/>
    </row>
    <row r="3675" spans="14:14" s="264" customFormat="1" x14ac:dyDescent="0.3">
      <c r="N3675" s="275"/>
    </row>
    <row r="3676" spans="14:14" s="264" customFormat="1" x14ac:dyDescent="0.3">
      <c r="N3676" s="275"/>
    </row>
    <row r="3677" spans="14:14" s="264" customFormat="1" x14ac:dyDescent="0.3">
      <c r="N3677" s="275"/>
    </row>
    <row r="3678" spans="14:14" s="264" customFormat="1" x14ac:dyDescent="0.3">
      <c r="N3678" s="275"/>
    </row>
    <row r="3679" spans="14:14" s="264" customFormat="1" x14ac:dyDescent="0.3">
      <c r="N3679" s="275"/>
    </row>
    <row r="3680" spans="14:14" s="264" customFormat="1" x14ac:dyDescent="0.3">
      <c r="N3680" s="275"/>
    </row>
    <row r="3681" spans="14:14" s="264" customFormat="1" x14ac:dyDescent="0.3">
      <c r="N3681" s="275"/>
    </row>
    <row r="3682" spans="14:14" s="264" customFormat="1" x14ac:dyDescent="0.3">
      <c r="N3682" s="275"/>
    </row>
    <row r="3683" spans="14:14" s="264" customFormat="1" x14ac:dyDescent="0.3">
      <c r="N3683" s="275"/>
    </row>
    <row r="3684" spans="14:14" s="264" customFormat="1" x14ac:dyDescent="0.3">
      <c r="N3684" s="275"/>
    </row>
    <row r="3685" spans="14:14" s="264" customFormat="1" x14ac:dyDescent="0.3">
      <c r="N3685" s="275"/>
    </row>
    <row r="3686" spans="14:14" s="264" customFormat="1" x14ac:dyDescent="0.3">
      <c r="N3686" s="275"/>
    </row>
    <row r="3687" spans="14:14" s="264" customFormat="1" x14ac:dyDescent="0.3">
      <c r="N3687" s="275"/>
    </row>
    <row r="3688" spans="14:14" s="264" customFormat="1" x14ac:dyDescent="0.3">
      <c r="N3688" s="275"/>
    </row>
    <row r="3689" spans="14:14" s="264" customFormat="1" x14ac:dyDescent="0.3">
      <c r="N3689" s="275"/>
    </row>
    <row r="3690" spans="14:14" s="264" customFormat="1" x14ac:dyDescent="0.3">
      <c r="N3690" s="275"/>
    </row>
    <row r="3691" spans="14:14" s="264" customFormat="1" x14ac:dyDescent="0.3">
      <c r="N3691" s="275"/>
    </row>
    <row r="3692" spans="14:14" s="264" customFormat="1" x14ac:dyDescent="0.3">
      <c r="N3692" s="275"/>
    </row>
    <row r="3693" spans="14:14" s="264" customFormat="1" x14ac:dyDescent="0.3">
      <c r="N3693" s="275"/>
    </row>
    <row r="3694" spans="14:14" s="264" customFormat="1" x14ac:dyDescent="0.3">
      <c r="N3694" s="275"/>
    </row>
    <row r="3695" spans="14:14" s="264" customFormat="1" x14ac:dyDescent="0.3">
      <c r="N3695" s="275"/>
    </row>
    <row r="3696" spans="14:14" s="264" customFormat="1" x14ac:dyDescent="0.3">
      <c r="N3696" s="275"/>
    </row>
    <row r="3697" spans="14:14" s="264" customFormat="1" x14ac:dyDescent="0.3">
      <c r="N3697" s="275"/>
    </row>
    <row r="3698" spans="14:14" s="264" customFormat="1" x14ac:dyDescent="0.3">
      <c r="N3698" s="275"/>
    </row>
    <row r="3699" spans="14:14" s="264" customFormat="1" x14ac:dyDescent="0.3">
      <c r="N3699" s="275"/>
    </row>
    <row r="3700" spans="14:14" s="264" customFormat="1" x14ac:dyDescent="0.3">
      <c r="N3700" s="275"/>
    </row>
    <row r="3701" spans="14:14" s="264" customFormat="1" x14ac:dyDescent="0.3">
      <c r="N3701" s="275"/>
    </row>
    <row r="3702" spans="14:14" s="264" customFormat="1" x14ac:dyDescent="0.3">
      <c r="N3702" s="275"/>
    </row>
    <row r="3703" spans="14:14" s="264" customFormat="1" x14ac:dyDescent="0.3">
      <c r="N3703" s="275"/>
    </row>
    <row r="3704" spans="14:14" s="264" customFormat="1" x14ac:dyDescent="0.3">
      <c r="N3704" s="275"/>
    </row>
    <row r="3705" spans="14:14" s="264" customFormat="1" x14ac:dyDescent="0.3">
      <c r="N3705" s="275"/>
    </row>
    <row r="3706" spans="14:14" s="264" customFormat="1" x14ac:dyDescent="0.3">
      <c r="N3706" s="275"/>
    </row>
    <row r="3707" spans="14:14" s="264" customFormat="1" x14ac:dyDescent="0.3">
      <c r="N3707" s="275"/>
    </row>
    <row r="3708" spans="14:14" s="264" customFormat="1" x14ac:dyDescent="0.3">
      <c r="N3708" s="275"/>
    </row>
    <row r="3709" spans="14:14" s="264" customFormat="1" x14ac:dyDescent="0.3">
      <c r="N3709" s="275"/>
    </row>
    <row r="3710" spans="14:14" s="264" customFormat="1" x14ac:dyDescent="0.3">
      <c r="N3710" s="275"/>
    </row>
    <row r="3711" spans="14:14" s="264" customFormat="1" x14ac:dyDescent="0.3">
      <c r="N3711" s="275"/>
    </row>
    <row r="3712" spans="14:14" s="264" customFormat="1" x14ac:dyDescent="0.3">
      <c r="N3712" s="275"/>
    </row>
    <row r="3713" spans="14:14" s="264" customFormat="1" x14ac:dyDescent="0.3">
      <c r="N3713" s="275"/>
    </row>
    <row r="3714" spans="14:14" s="264" customFormat="1" x14ac:dyDescent="0.3">
      <c r="N3714" s="275"/>
    </row>
    <row r="3715" spans="14:14" s="264" customFormat="1" x14ac:dyDescent="0.3">
      <c r="N3715" s="275"/>
    </row>
    <row r="3716" spans="14:14" s="264" customFormat="1" x14ac:dyDescent="0.3">
      <c r="N3716" s="275"/>
    </row>
    <row r="3717" spans="14:14" s="264" customFormat="1" x14ac:dyDescent="0.3">
      <c r="N3717" s="275"/>
    </row>
    <row r="3718" spans="14:14" s="264" customFormat="1" x14ac:dyDescent="0.3">
      <c r="N3718" s="275"/>
    </row>
    <row r="3719" spans="14:14" s="264" customFormat="1" x14ac:dyDescent="0.3">
      <c r="N3719" s="275"/>
    </row>
    <row r="3720" spans="14:14" s="264" customFormat="1" x14ac:dyDescent="0.3">
      <c r="N3720" s="275"/>
    </row>
    <row r="3721" spans="14:14" s="264" customFormat="1" x14ac:dyDescent="0.3">
      <c r="N3721" s="275"/>
    </row>
    <row r="3722" spans="14:14" s="264" customFormat="1" x14ac:dyDescent="0.3">
      <c r="N3722" s="275"/>
    </row>
    <row r="3723" spans="14:14" s="264" customFormat="1" x14ac:dyDescent="0.3">
      <c r="N3723" s="275"/>
    </row>
    <row r="3724" spans="14:14" s="264" customFormat="1" x14ac:dyDescent="0.3">
      <c r="N3724" s="275"/>
    </row>
    <row r="3725" spans="14:14" s="264" customFormat="1" x14ac:dyDescent="0.3">
      <c r="N3725" s="275"/>
    </row>
    <row r="3726" spans="14:14" s="264" customFormat="1" x14ac:dyDescent="0.3">
      <c r="N3726" s="275"/>
    </row>
    <row r="3727" spans="14:14" s="264" customFormat="1" x14ac:dyDescent="0.3">
      <c r="N3727" s="275"/>
    </row>
    <row r="3728" spans="14:14" s="264" customFormat="1" x14ac:dyDescent="0.3">
      <c r="N3728" s="275"/>
    </row>
    <row r="3729" spans="14:14" s="264" customFormat="1" x14ac:dyDescent="0.3">
      <c r="N3729" s="275"/>
    </row>
    <row r="3730" spans="14:14" s="264" customFormat="1" x14ac:dyDescent="0.3">
      <c r="N3730" s="275"/>
    </row>
    <row r="3731" spans="14:14" s="264" customFormat="1" x14ac:dyDescent="0.3">
      <c r="N3731" s="275"/>
    </row>
    <row r="3732" spans="14:14" s="264" customFormat="1" x14ac:dyDescent="0.3">
      <c r="N3732" s="275"/>
    </row>
    <row r="3733" spans="14:14" s="264" customFormat="1" x14ac:dyDescent="0.3">
      <c r="N3733" s="275"/>
    </row>
    <row r="3734" spans="14:14" s="264" customFormat="1" x14ac:dyDescent="0.3">
      <c r="N3734" s="275"/>
    </row>
    <row r="3735" spans="14:14" s="264" customFormat="1" x14ac:dyDescent="0.3">
      <c r="N3735" s="275"/>
    </row>
    <row r="3736" spans="14:14" s="264" customFormat="1" x14ac:dyDescent="0.3">
      <c r="N3736" s="275"/>
    </row>
    <row r="3737" spans="14:14" s="264" customFormat="1" x14ac:dyDescent="0.3">
      <c r="N3737" s="275"/>
    </row>
    <row r="3738" spans="14:14" s="264" customFormat="1" x14ac:dyDescent="0.3">
      <c r="N3738" s="275"/>
    </row>
    <row r="3739" spans="14:14" s="264" customFormat="1" x14ac:dyDescent="0.3">
      <c r="N3739" s="275"/>
    </row>
    <row r="3740" spans="14:14" s="264" customFormat="1" x14ac:dyDescent="0.3">
      <c r="N3740" s="275"/>
    </row>
    <row r="3741" spans="14:14" s="264" customFormat="1" x14ac:dyDescent="0.3">
      <c r="N3741" s="275"/>
    </row>
    <row r="3742" spans="14:14" s="264" customFormat="1" x14ac:dyDescent="0.3">
      <c r="N3742" s="275"/>
    </row>
    <row r="3743" spans="14:14" s="264" customFormat="1" x14ac:dyDescent="0.3">
      <c r="N3743" s="275"/>
    </row>
    <row r="3744" spans="14:14" s="264" customFormat="1" x14ac:dyDescent="0.3">
      <c r="N3744" s="275"/>
    </row>
    <row r="3745" spans="14:14" s="264" customFormat="1" x14ac:dyDescent="0.3">
      <c r="N3745" s="275"/>
    </row>
    <row r="3746" spans="14:14" s="264" customFormat="1" x14ac:dyDescent="0.3">
      <c r="N3746" s="275"/>
    </row>
    <row r="3747" spans="14:14" s="264" customFormat="1" x14ac:dyDescent="0.3">
      <c r="N3747" s="275"/>
    </row>
    <row r="3748" spans="14:14" s="264" customFormat="1" x14ac:dyDescent="0.3">
      <c r="N3748" s="275"/>
    </row>
    <row r="3749" spans="14:14" s="264" customFormat="1" x14ac:dyDescent="0.3">
      <c r="N3749" s="275"/>
    </row>
    <row r="3750" spans="14:14" s="264" customFormat="1" x14ac:dyDescent="0.3">
      <c r="N3750" s="275"/>
    </row>
    <row r="3751" spans="14:14" s="264" customFormat="1" x14ac:dyDescent="0.3">
      <c r="N3751" s="275"/>
    </row>
    <row r="3752" spans="14:14" s="264" customFormat="1" x14ac:dyDescent="0.3">
      <c r="N3752" s="275"/>
    </row>
    <row r="3753" spans="14:14" s="264" customFormat="1" x14ac:dyDescent="0.3">
      <c r="N3753" s="275"/>
    </row>
    <row r="3754" spans="14:14" s="264" customFormat="1" x14ac:dyDescent="0.3">
      <c r="N3754" s="275"/>
    </row>
    <row r="3755" spans="14:14" s="264" customFormat="1" x14ac:dyDescent="0.3">
      <c r="N3755" s="275"/>
    </row>
    <row r="3756" spans="14:14" s="264" customFormat="1" x14ac:dyDescent="0.3">
      <c r="N3756" s="275"/>
    </row>
    <row r="3757" spans="14:14" s="264" customFormat="1" x14ac:dyDescent="0.3">
      <c r="N3757" s="275"/>
    </row>
    <row r="3758" spans="14:14" s="264" customFormat="1" x14ac:dyDescent="0.3">
      <c r="N3758" s="275"/>
    </row>
    <row r="3759" spans="14:14" s="264" customFormat="1" x14ac:dyDescent="0.3">
      <c r="N3759" s="275"/>
    </row>
    <row r="3760" spans="14:14" s="264" customFormat="1" x14ac:dyDescent="0.3">
      <c r="N3760" s="275"/>
    </row>
    <row r="3761" spans="14:14" s="264" customFormat="1" x14ac:dyDescent="0.3">
      <c r="N3761" s="275"/>
    </row>
    <row r="3762" spans="14:14" s="264" customFormat="1" x14ac:dyDescent="0.3">
      <c r="N3762" s="275"/>
    </row>
    <row r="3763" spans="14:14" s="264" customFormat="1" x14ac:dyDescent="0.3">
      <c r="N3763" s="275"/>
    </row>
    <row r="3764" spans="14:14" s="264" customFormat="1" x14ac:dyDescent="0.3">
      <c r="N3764" s="275"/>
    </row>
    <row r="3765" spans="14:14" s="264" customFormat="1" x14ac:dyDescent="0.3">
      <c r="N3765" s="275"/>
    </row>
    <row r="3766" spans="14:14" s="264" customFormat="1" x14ac:dyDescent="0.3">
      <c r="N3766" s="275"/>
    </row>
    <row r="3767" spans="14:14" s="264" customFormat="1" x14ac:dyDescent="0.3">
      <c r="N3767" s="275"/>
    </row>
    <row r="3768" spans="14:14" s="264" customFormat="1" x14ac:dyDescent="0.3">
      <c r="N3768" s="275"/>
    </row>
    <row r="3769" spans="14:14" s="264" customFormat="1" x14ac:dyDescent="0.3">
      <c r="N3769" s="275"/>
    </row>
    <row r="3770" spans="14:14" s="264" customFormat="1" x14ac:dyDescent="0.3">
      <c r="N3770" s="275"/>
    </row>
    <row r="3771" spans="14:14" s="264" customFormat="1" x14ac:dyDescent="0.3">
      <c r="N3771" s="275"/>
    </row>
    <row r="3772" spans="14:14" s="264" customFormat="1" x14ac:dyDescent="0.3">
      <c r="N3772" s="275"/>
    </row>
    <row r="3773" spans="14:14" s="264" customFormat="1" x14ac:dyDescent="0.3">
      <c r="N3773" s="275"/>
    </row>
    <row r="3774" spans="14:14" s="264" customFormat="1" x14ac:dyDescent="0.3">
      <c r="N3774" s="275"/>
    </row>
    <row r="3775" spans="14:14" s="264" customFormat="1" x14ac:dyDescent="0.3">
      <c r="N3775" s="275"/>
    </row>
    <row r="3776" spans="14:14" s="264" customFormat="1" x14ac:dyDescent="0.3">
      <c r="N3776" s="275"/>
    </row>
    <row r="3777" spans="14:14" s="264" customFormat="1" x14ac:dyDescent="0.3">
      <c r="N3777" s="275"/>
    </row>
    <row r="3778" spans="14:14" s="264" customFormat="1" x14ac:dyDescent="0.3">
      <c r="N3778" s="275"/>
    </row>
    <row r="3779" spans="14:14" s="264" customFormat="1" x14ac:dyDescent="0.3">
      <c r="N3779" s="275"/>
    </row>
    <row r="3780" spans="14:14" s="264" customFormat="1" x14ac:dyDescent="0.3">
      <c r="N3780" s="275"/>
    </row>
    <row r="3781" spans="14:14" s="264" customFormat="1" x14ac:dyDescent="0.3">
      <c r="N3781" s="275"/>
    </row>
    <row r="3782" spans="14:14" s="264" customFormat="1" x14ac:dyDescent="0.3">
      <c r="N3782" s="275"/>
    </row>
    <row r="3783" spans="14:14" s="264" customFormat="1" x14ac:dyDescent="0.3">
      <c r="N3783" s="275"/>
    </row>
    <row r="3784" spans="14:14" s="264" customFormat="1" x14ac:dyDescent="0.3">
      <c r="N3784" s="275"/>
    </row>
    <row r="3785" spans="14:14" s="264" customFormat="1" x14ac:dyDescent="0.3">
      <c r="N3785" s="275"/>
    </row>
    <row r="3786" spans="14:14" s="264" customFormat="1" x14ac:dyDescent="0.3">
      <c r="N3786" s="275"/>
    </row>
    <row r="3787" spans="14:14" s="264" customFormat="1" x14ac:dyDescent="0.3">
      <c r="N3787" s="275"/>
    </row>
    <row r="3788" spans="14:14" s="264" customFormat="1" x14ac:dyDescent="0.3">
      <c r="N3788" s="275"/>
    </row>
    <row r="3789" spans="14:14" s="264" customFormat="1" x14ac:dyDescent="0.3">
      <c r="N3789" s="275"/>
    </row>
    <row r="3790" spans="14:14" s="264" customFormat="1" x14ac:dyDescent="0.3">
      <c r="N3790" s="275"/>
    </row>
    <row r="3791" spans="14:14" s="264" customFormat="1" x14ac:dyDescent="0.3">
      <c r="N3791" s="275"/>
    </row>
    <row r="3792" spans="14:14" s="264" customFormat="1" x14ac:dyDescent="0.3">
      <c r="N3792" s="275"/>
    </row>
    <row r="3793" spans="14:14" s="264" customFormat="1" x14ac:dyDescent="0.3">
      <c r="N3793" s="275"/>
    </row>
    <row r="3794" spans="14:14" s="264" customFormat="1" x14ac:dyDescent="0.3">
      <c r="N3794" s="275"/>
    </row>
    <row r="3795" spans="14:14" s="264" customFormat="1" x14ac:dyDescent="0.3">
      <c r="N3795" s="275"/>
    </row>
    <row r="3796" spans="14:14" s="264" customFormat="1" x14ac:dyDescent="0.3">
      <c r="N3796" s="275"/>
    </row>
    <row r="3797" spans="14:14" s="264" customFormat="1" x14ac:dyDescent="0.3">
      <c r="N3797" s="275"/>
    </row>
    <row r="3798" spans="14:14" s="264" customFormat="1" x14ac:dyDescent="0.3">
      <c r="N3798" s="275"/>
    </row>
    <row r="3799" spans="14:14" s="264" customFormat="1" x14ac:dyDescent="0.3">
      <c r="N3799" s="275"/>
    </row>
    <row r="3800" spans="14:14" s="264" customFormat="1" x14ac:dyDescent="0.3">
      <c r="N3800" s="275"/>
    </row>
    <row r="3801" spans="14:14" s="264" customFormat="1" x14ac:dyDescent="0.3">
      <c r="N3801" s="275"/>
    </row>
    <row r="3802" spans="14:14" s="264" customFormat="1" x14ac:dyDescent="0.3">
      <c r="N3802" s="275"/>
    </row>
    <row r="3803" spans="14:14" s="264" customFormat="1" x14ac:dyDescent="0.3">
      <c r="N3803" s="275"/>
    </row>
    <row r="3804" spans="14:14" s="264" customFormat="1" x14ac:dyDescent="0.3">
      <c r="N3804" s="275"/>
    </row>
    <row r="3805" spans="14:14" s="264" customFormat="1" x14ac:dyDescent="0.3">
      <c r="N3805" s="275"/>
    </row>
    <row r="3806" spans="14:14" s="264" customFormat="1" x14ac:dyDescent="0.3">
      <c r="N3806" s="275"/>
    </row>
    <row r="3807" spans="14:14" s="264" customFormat="1" x14ac:dyDescent="0.3">
      <c r="N3807" s="275"/>
    </row>
    <row r="3808" spans="14:14" s="264" customFormat="1" x14ac:dyDescent="0.3">
      <c r="N3808" s="275"/>
    </row>
    <row r="3809" spans="14:14" s="264" customFormat="1" x14ac:dyDescent="0.3">
      <c r="N3809" s="275"/>
    </row>
    <row r="3810" spans="14:14" s="264" customFormat="1" x14ac:dyDescent="0.3">
      <c r="N3810" s="275"/>
    </row>
    <row r="3811" spans="14:14" s="264" customFormat="1" x14ac:dyDescent="0.3">
      <c r="N3811" s="275"/>
    </row>
    <row r="3812" spans="14:14" s="264" customFormat="1" x14ac:dyDescent="0.3">
      <c r="N3812" s="275"/>
    </row>
    <row r="3813" spans="14:14" s="264" customFormat="1" x14ac:dyDescent="0.3">
      <c r="N3813" s="275"/>
    </row>
    <row r="3814" spans="14:14" s="264" customFormat="1" x14ac:dyDescent="0.3">
      <c r="N3814" s="275"/>
    </row>
    <row r="3815" spans="14:14" s="264" customFormat="1" x14ac:dyDescent="0.3">
      <c r="N3815" s="275"/>
    </row>
    <row r="3816" spans="14:14" s="264" customFormat="1" x14ac:dyDescent="0.3">
      <c r="N3816" s="275"/>
    </row>
    <row r="3817" spans="14:14" s="264" customFormat="1" x14ac:dyDescent="0.3">
      <c r="N3817" s="275"/>
    </row>
    <row r="3818" spans="14:14" s="264" customFormat="1" x14ac:dyDescent="0.3">
      <c r="N3818" s="275"/>
    </row>
    <row r="3819" spans="14:14" s="264" customFormat="1" x14ac:dyDescent="0.3">
      <c r="N3819" s="275"/>
    </row>
    <row r="3820" spans="14:14" s="264" customFormat="1" x14ac:dyDescent="0.3">
      <c r="N3820" s="275"/>
    </row>
    <row r="3821" spans="14:14" s="264" customFormat="1" x14ac:dyDescent="0.3">
      <c r="N3821" s="275"/>
    </row>
    <row r="3822" spans="14:14" s="264" customFormat="1" x14ac:dyDescent="0.3">
      <c r="N3822" s="275"/>
    </row>
    <row r="3823" spans="14:14" s="264" customFormat="1" x14ac:dyDescent="0.3">
      <c r="N3823" s="275"/>
    </row>
    <row r="3824" spans="14:14" s="264" customFormat="1" x14ac:dyDescent="0.3">
      <c r="N3824" s="275"/>
    </row>
    <row r="3825" spans="14:14" s="264" customFormat="1" x14ac:dyDescent="0.3">
      <c r="N3825" s="275"/>
    </row>
    <row r="3826" spans="14:14" s="264" customFormat="1" x14ac:dyDescent="0.3">
      <c r="N3826" s="275"/>
    </row>
    <row r="3827" spans="14:14" s="264" customFormat="1" x14ac:dyDescent="0.3">
      <c r="N3827" s="275"/>
    </row>
    <row r="3828" spans="14:14" s="264" customFormat="1" x14ac:dyDescent="0.3">
      <c r="N3828" s="275"/>
    </row>
    <row r="3829" spans="14:14" s="264" customFormat="1" x14ac:dyDescent="0.3">
      <c r="N3829" s="275"/>
    </row>
    <row r="3830" spans="14:14" s="264" customFormat="1" x14ac:dyDescent="0.3">
      <c r="N3830" s="275"/>
    </row>
    <row r="3831" spans="14:14" s="264" customFormat="1" x14ac:dyDescent="0.3">
      <c r="N3831" s="275"/>
    </row>
    <row r="3832" spans="14:14" s="264" customFormat="1" x14ac:dyDescent="0.3">
      <c r="N3832" s="275"/>
    </row>
    <row r="3833" spans="14:14" s="264" customFormat="1" x14ac:dyDescent="0.3">
      <c r="N3833" s="275"/>
    </row>
    <row r="3834" spans="14:14" s="264" customFormat="1" x14ac:dyDescent="0.3">
      <c r="N3834" s="275"/>
    </row>
    <row r="3835" spans="14:14" s="264" customFormat="1" x14ac:dyDescent="0.3">
      <c r="N3835" s="275"/>
    </row>
    <row r="3836" spans="14:14" s="264" customFormat="1" x14ac:dyDescent="0.3">
      <c r="N3836" s="275"/>
    </row>
    <row r="3837" spans="14:14" s="264" customFormat="1" x14ac:dyDescent="0.3">
      <c r="N3837" s="275"/>
    </row>
    <row r="3838" spans="14:14" s="264" customFormat="1" x14ac:dyDescent="0.3">
      <c r="N3838" s="275"/>
    </row>
    <row r="3839" spans="14:14" s="264" customFormat="1" x14ac:dyDescent="0.3">
      <c r="N3839" s="275"/>
    </row>
    <row r="3840" spans="14:14" s="264" customFormat="1" x14ac:dyDescent="0.3">
      <c r="N3840" s="275"/>
    </row>
    <row r="3841" spans="14:14" s="264" customFormat="1" x14ac:dyDescent="0.3">
      <c r="N3841" s="275"/>
    </row>
    <row r="3842" spans="14:14" s="264" customFormat="1" x14ac:dyDescent="0.3">
      <c r="N3842" s="275"/>
    </row>
    <row r="3843" spans="14:14" s="264" customFormat="1" x14ac:dyDescent="0.3">
      <c r="N3843" s="275"/>
    </row>
    <row r="3844" spans="14:14" s="264" customFormat="1" x14ac:dyDescent="0.3">
      <c r="N3844" s="275"/>
    </row>
    <row r="3845" spans="14:14" s="264" customFormat="1" x14ac:dyDescent="0.3">
      <c r="N3845" s="275"/>
    </row>
    <row r="3846" spans="14:14" s="264" customFormat="1" x14ac:dyDescent="0.3">
      <c r="N3846" s="275"/>
    </row>
    <row r="3847" spans="14:14" s="264" customFormat="1" x14ac:dyDescent="0.3">
      <c r="N3847" s="275"/>
    </row>
    <row r="3848" spans="14:14" s="264" customFormat="1" x14ac:dyDescent="0.3">
      <c r="N3848" s="275"/>
    </row>
    <row r="3849" spans="14:14" s="264" customFormat="1" x14ac:dyDescent="0.3">
      <c r="N3849" s="275"/>
    </row>
    <row r="3850" spans="14:14" s="264" customFormat="1" x14ac:dyDescent="0.3">
      <c r="N3850" s="275"/>
    </row>
    <row r="3851" spans="14:14" s="264" customFormat="1" x14ac:dyDescent="0.3">
      <c r="N3851" s="275"/>
    </row>
    <row r="3852" spans="14:14" s="264" customFormat="1" x14ac:dyDescent="0.3">
      <c r="N3852" s="275"/>
    </row>
    <row r="3853" spans="14:14" s="264" customFormat="1" x14ac:dyDescent="0.3">
      <c r="N3853" s="275"/>
    </row>
    <row r="3854" spans="14:14" s="264" customFormat="1" x14ac:dyDescent="0.3">
      <c r="N3854" s="275"/>
    </row>
    <row r="3855" spans="14:14" s="264" customFormat="1" x14ac:dyDescent="0.3">
      <c r="N3855" s="275"/>
    </row>
    <row r="3856" spans="14:14" s="264" customFormat="1" x14ac:dyDescent="0.3">
      <c r="N3856" s="275"/>
    </row>
    <row r="3857" spans="14:14" s="264" customFormat="1" x14ac:dyDescent="0.3">
      <c r="N3857" s="275"/>
    </row>
    <row r="3858" spans="14:14" s="264" customFormat="1" x14ac:dyDescent="0.3">
      <c r="N3858" s="275"/>
    </row>
    <row r="3859" spans="14:14" s="264" customFormat="1" x14ac:dyDescent="0.3">
      <c r="N3859" s="275"/>
    </row>
    <row r="3860" spans="14:14" s="264" customFormat="1" x14ac:dyDescent="0.3">
      <c r="N3860" s="275"/>
    </row>
    <row r="3861" spans="14:14" s="264" customFormat="1" x14ac:dyDescent="0.3">
      <c r="N3861" s="275"/>
    </row>
    <row r="3862" spans="14:14" s="264" customFormat="1" x14ac:dyDescent="0.3">
      <c r="N3862" s="275"/>
    </row>
    <row r="3863" spans="14:14" s="264" customFormat="1" x14ac:dyDescent="0.3">
      <c r="N3863" s="275"/>
    </row>
    <row r="3864" spans="14:14" s="264" customFormat="1" x14ac:dyDescent="0.3">
      <c r="N3864" s="275"/>
    </row>
    <row r="3865" spans="14:14" s="264" customFormat="1" x14ac:dyDescent="0.3">
      <c r="N3865" s="275"/>
    </row>
    <row r="3866" spans="14:14" s="264" customFormat="1" x14ac:dyDescent="0.3">
      <c r="N3866" s="275"/>
    </row>
    <row r="3867" spans="14:14" s="264" customFormat="1" x14ac:dyDescent="0.3">
      <c r="N3867" s="275"/>
    </row>
    <row r="3868" spans="14:14" s="264" customFormat="1" x14ac:dyDescent="0.3">
      <c r="N3868" s="275"/>
    </row>
    <row r="3869" spans="14:14" s="264" customFormat="1" x14ac:dyDescent="0.3">
      <c r="N3869" s="275"/>
    </row>
    <row r="3870" spans="14:14" s="264" customFormat="1" x14ac:dyDescent="0.3">
      <c r="N3870" s="275"/>
    </row>
    <row r="3871" spans="14:14" s="264" customFormat="1" x14ac:dyDescent="0.3">
      <c r="N3871" s="275"/>
    </row>
    <row r="3872" spans="14:14" s="264" customFormat="1" x14ac:dyDescent="0.3">
      <c r="N3872" s="275"/>
    </row>
    <row r="3873" spans="14:14" s="264" customFormat="1" x14ac:dyDescent="0.3">
      <c r="N3873" s="275"/>
    </row>
    <row r="3874" spans="14:14" s="264" customFormat="1" x14ac:dyDescent="0.3">
      <c r="N3874" s="275"/>
    </row>
    <row r="3875" spans="14:14" s="264" customFormat="1" x14ac:dyDescent="0.3">
      <c r="N3875" s="275"/>
    </row>
    <row r="3876" spans="14:14" s="264" customFormat="1" x14ac:dyDescent="0.3">
      <c r="N3876" s="275"/>
    </row>
    <row r="3877" spans="14:14" s="264" customFormat="1" x14ac:dyDescent="0.3">
      <c r="N3877" s="275"/>
    </row>
    <row r="3878" spans="14:14" s="264" customFormat="1" x14ac:dyDescent="0.3">
      <c r="N3878" s="275"/>
    </row>
    <row r="3879" spans="14:14" s="264" customFormat="1" x14ac:dyDescent="0.3">
      <c r="N3879" s="275"/>
    </row>
    <row r="3880" spans="14:14" s="264" customFormat="1" x14ac:dyDescent="0.3">
      <c r="N3880" s="275"/>
    </row>
    <row r="3881" spans="14:14" s="264" customFormat="1" x14ac:dyDescent="0.3">
      <c r="N3881" s="275"/>
    </row>
    <row r="3882" spans="14:14" s="264" customFormat="1" x14ac:dyDescent="0.3">
      <c r="N3882" s="275"/>
    </row>
    <row r="3883" spans="14:14" s="264" customFormat="1" x14ac:dyDescent="0.3">
      <c r="N3883" s="275"/>
    </row>
    <row r="3884" spans="14:14" s="264" customFormat="1" x14ac:dyDescent="0.3">
      <c r="N3884" s="275"/>
    </row>
    <row r="3885" spans="14:14" s="264" customFormat="1" x14ac:dyDescent="0.3">
      <c r="N3885" s="275"/>
    </row>
    <row r="3886" spans="14:14" s="264" customFormat="1" x14ac:dyDescent="0.3">
      <c r="N3886" s="275"/>
    </row>
    <row r="3887" spans="14:14" s="264" customFormat="1" x14ac:dyDescent="0.3">
      <c r="N3887" s="275"/>
    </row>
    <row r="3888" spans="14:14" s="264" customFormat="1" x14ac:dyDescent="0.3">
      <c r="N3888" s="275"/>
    </row>
    <row r="3889" spans="14:14" s="264" customFormat="1" x14ac:dyDescent="0.3">
      <c r="N3889" s="275"/>
    </row>
    <row r="3890" spans="14:14" s="264" customFormat="1" x14ac:dyDescent="0.3">
      <c r="N3890" s="275"/>
    </row>
    <row r="3891" spans="14:14" s="264" customFormat="1" x14ac:dyDescent="0.3">
      <c r="N3891" s="275"/>
    </row>
    <row r="3892" spans="14:14" s="264" customFormat="1" x14ac:dyDescent="0.3">
      <c r="N3892" s="275"/>
    </row>
    <row r="3893" spans="14:14" s="264" customFormat="1" x14ac:dyDescent="0.3">
      <c r="N3893" s="275"/>
    </row>
    <row r="3894" spans="14:14" s="264" customFormat="1" x14ac:dyDescent="0.3">
      <c r="N3894" s="275"/>
    </row>
    <row r="3895" spans="14:14" s="264" customFormat="1" x14ac:dyDescent="0.3">
      <c r="N3895" s="275"/>
    </row>
    <row r="3896" spans="14:14" s="264" customFormat="1" x14ac:dyDescent="0.3">
      <c r="N3896" s="275"/>
    </row>
    <row r="3897" spans="14:14" s="264" customFormat="1" x14ac:dyDescent="0.3">
      <c r="N3897" s="275"/>
    </row>
    <row r="3898" spans="14:14" s="264" customFormat="1" x14ac:dyDescent="0.3">
      <c r="N3898" s="275"/>
    </row>
    <row r="3899" spans="14:14" s="264" customFormat="1" x14ac:dyDescent="0.3">
      <c r="N3899" s="275"/>
    </row>
    <row r="3900" spans="14:14" s="264" customFormat="1" x14ac:dyDescent="0.3">
      <c r="N3900" s="275"/>
    </row>
    <row r="3901" spans="14:14" s="264" customFormat="1" x14ac:dyDescent="0.3">
      <c r="N3901" s="275"/>
    </row>
    <row r="3902" spans="14:14" s="264" customFormat="1" x14ac:dyDescent="0.3">
      <c r="N3902" s="275"/>
    </row>
    <row r="3903" spans="14:14" s="264" customFormat="1" x14ac:dyDescent="0.3">
      <c r="N3903" s="275"/>
    </row>
    <row r="3904" spans="14:14" s="264" customFormat="1" x14ac:dyDescent="0.3">
      <c r="N3904" s="275"/>
    </row>
    <row r="3905" spans="14:14" s="264" customFormat="1" x14ac:dyDescent="0.3">
      <c r="N3905" s="275"/>
    </row>
    <row r="3906" spans="14:14" s="264" customFormat="1" x14ac:dyDescent="0.3">
      <c r="N3906" s="275"/>
    </row>
    <row r="3907" spans="14:14" s="264" customFormat="1" x14ac:dyDescent="0.3">
      <c r="N3907" s="275"/>
    </row>
    <row r="3908" spans="14:14" s="264" customFormat="1" x14ac:dyDescent="0.3">
      <c r="N3908" s="275"/>
    </row>
    <row r="3909" spans="14:14" s="264" customFormat="1" x14ac:dyDescent="0.3">
      <c r="N3909" s="275"/>
    </row>
    <row r="3910" spans="14:14" s="264" customFormat="1" x14ac:dyDescent="0.3">
      <c r="N3910" s="275"/>
    </row>
    <row r="3911" spans="14:14" s="264" customFormat="1" x14ac:dyDescent="0.3">
      <c r="N3911" s="275"/>
    </row>
    <row r="3912" spans="14:14" s="264" customFormat="1" x14ac:dyDescent="0.3">
      <c r="N3912" s="275"/>
    </row>
    <row r="3913" spans="14:14" s="264" customFormat="1" x14ac:dyDescent="0.3">
      <c r="N3913" s="275"/>
    </row>
    <row r="3914" spans="14:14" s="264" customFormat="1" x14ac:dyDescent="0.3">
      <c r="N3914" s="275"/>
    </row>
    <row r="3915" spans="14:14" s="264" customFormat="1" x14ac:dyDescent="0.3">
      <c r="N3915" s="275"/>
    </row>
    <row r="3916" spans="14:14" s="264" customFormat="1" x14ac:dyDescent="0.3">
      <c r="N3916" s="275"/>
    </row>
    <row r="3917" spans="14:14" s="264" customFormat="1" x14ac:dyDescent="0.3">
      <c r="N3917" s="275"/>
    </row>
    <row r="3918" spans="14:14" s="264" customFormat="1" x14ac:dyDescent="0.3">
      <c r="N3918" s="275"/>
    </row>
    <row r="3919" spans="14:14" s="264" customFormat="1" x14ac:dyDescent="0.3">
      <c r="N3919" s="275"/>
    </row>
    <row r="3920" spans="14:14" s="264" customFormat="1" x14ac:dyDescent="0.3">
      <c r="N3920" s="275"/>
    </row>
    <row r="3921" spans="14:14" s="264" customFormat="1" x14ac:dyDescent="0.3">
      <c r="N3921" s="275"/>
    </row>
    <row r="3922" spans="14:14" s="264" customFormat="1" x14ac:dyDescent="0.3">
      <c r="N3922" s="275"/>
    </row>
    <row r="3923" spans="14:14" s="264" customFormat="1" x14ac:dyDescent="0.3">
      <c r="N3923" s="275"/>
    </row>
    <row r="3924" spans="14:14" s="264" customFormat="1" x14ac:dyDescent="0.3">
      <c r="N3924" s="275"/>
    </row>
    <row r="3925" spans="14:14" s="264" customFormat="1" x14ac:dyDescent="0.3">
      <c r="N3925" s="275"/>
    </row>
    <row r="3926" spans="14:14" s="264" customFormat="1" x14ac:dyDescent="0.3">
      <c r="N3926" s="275"/>
    </row>
    <row r="3927" spans="14:14" s="264" customFormat="1" x14ac:dyDescent="0.3">
      <c r="N3927" s="275"/>
    </row>
    <row r="3928" spans="14:14" s="264" customFormat="1" x14ac:dyDescent="0.3">
      <c r="N3928" s="275"/>
    </row>
    <row r="3929" spans="14:14" s="264" customFormat="1" x14ac:dyDescent="0.3">
      <c r="N3929" s="275"/>
    </row>
    <row r="3930" spans="14:14" s="264" customFormat="1" x14ac:dyDescent="0.3">
      <c r="N3930" s="275"/>
    </row>
    <row r="3931" spans="14:14" s="264" customFormat="1" x14ac:dyDescent="0.3">
      <c r="N3931" s="275"/>
    </row>
    <row r="3932" spans="14:14" s="264" customFormat="1" x14ac:dyDescent="0.3">
      <c r="N3932" s="275"/>
    </row>
    <row r="3933" spans="14:14" s="264" customFormat="1" x14ac:dyDescent="0.3">
      <c r="N3933" s="275"/>
    </row>
    <row r="3934" spans="14:14" s="264" customFormat="1" x14ac:dyDescent="0.3">
      <c r="N3934" s="275"/>
    </row>
    <row r="3935" spans="14:14" s="264" customFormat="1" x14ac:dyDescent="0.3">
      <c r="N3935" s="275"/>
    </row>
    <row r="3936" spans="14:14" s="264" customFormat="1" x14ac:dyDescent="0.3">
      <c r="N3936" s="275"/>
    </row>
    <row r="3937" spans="14:14" s="264" customFormat="1" x14ac:dyDescent="0.3">
      <c r="N3937" s="275"/>
    </row>
    <row r="3938" spans="14:14" s="264" customFormat="1" x14ac:dyDescent="0.3">
      <c r="N3938" s="275"/>
    </row>
    <row r="3939" spans="14:14" s="264" customFormat="1" x14ac:dyDescent="0.3">
      <c r="N3939" s="275"/>
    </row>
    <row r="3940" spans="14:14" s="264" customFormat="1" x14ac:dyDescent="0.3">
      <c r="N3940" s="275"/>
    </row>
    <row r="3941" spans="14:14" s="264" customFormat="1" x14ac:dyDescent="0.3">
      <c r="N3941" s="275"/>
    </row>
    <row r="3942" spans="14:14" s="264" customFormat="1" x14ac:dyDescent="0.3">
      <c r="N3942" s="275"/>
    </row>
    <row r="3943" spans="14:14" s="264" customFormat="1" x14ac:dyDescent="0.3">
      <c r="N3943" s="275"/>
    </row>
    <row r="3944" spans="14:14" s="264" customFormat="1" x14ac:dyDescent="0.3">
      <c r="N3944" s="275"/>
    </row>
    <row r="3945" spans="14:14" s="264" customFormat="1" x14ac:dyDescent="0.3">
      <c r="N3945" s="275"/>
    </row>
    <row r="3946" spans="14:14" s="264" customFormat="1" x14ac:dyDescent="0.3">
      <c r="N3946" s="275"/>
    </row>
    <row r="3947" spans="14:14" s="264" customFormat="1" x14ac:dyDescent="0.3">
      <c r="N3947" s="275"/>
    </row>
    <row r="3948" spans="14:14" s="264" customFormat="1" x14ac:dyDescent="0.3">
      <c r="N3948" s="275"/>
    </row>
    <row r="3949" spans="14:14" s="264" customFormat="1" x14ac:dyDescent="0.3">
      <c r="N3949" s="275"/>
    </row>
    <row r="3950" spans="14:14" s="264" customFormat="1" x14ac:dyDescent="0.3">
      <c r="N3950" s="275"/>
    </row>
    <row r="3951" spans="14:14" s="264" customFormat="1" x14ac:dyDescent="0.3">
      <c r="N3951" s="275"/>
    </row>
    <row r="3952" spans="14:14" s="264" customFormat="1" x14ac:dyDescent="0.3">
      <c r="N3952" s="275"/>
    </row>
    <row r="3953" spans="14:14" s="264" customFormat="1" x14ac:dyDescent="0.3">
      <c r="N3953" s="275"/>
    </row>
    <row r="3954" spans="14:14" s="264" customFormat="1" x14ac:dyDescent="0.3">
      <c r="N3954" s="275"/>
    </row>
    <row r="3955" spans="14:14" s="264" customFormat="1" x14ac:dyDescent="0.3">
      <c r="N3955" s="275"/>
    </row>
    <row r="3956" spans="14:14" s="264" customFormat="1" x14ac:dyDescent="0.3">
      <c r="N3956" s="275"/>
    </row>
    <row r="3957" spans="14:14" s="264" customFormat="1" x14ac:dyDescent="0.3">
      <c r="N3957" s="275"/>
    </row>
    <row r="3958" spans="14:14" s="264" customFormat="1" x14ac:dyDescent="0.3">
      <c r="N3958" s="275"/>
    </row>
    <row r="3959" spans="14:14" s="264" customFormat="1" x14ac:dyDescent="0.3">
      <c r="N3959" s="275"/>
    </row>
    <row r="3960" spans="14:14" s="264" customFormat="1" x14ac:dyDescent="0.3">
      <c r="N3960" s="275"/>
    </row>
    <row r="3961" spans="14:14" s="264" customFormat="1" x14ac:dyDescent="0.3">
      <c r="N3961" s="275"/>
    </row>
    <row r="3962" spans="14:14" s="264" customFormat="1" x14ac:dyDescent="0.3">
      <c r="N3962" s="275"/>
    </row>
    <row r="3963" spans="14:14" s="264" customFormat="1" x14ac:dyDescent="0.3">
      <c r="N3963" s="275"/>
    </row>
    <row r="3964" spans="14:14" s="264" customFormat="1" x14ac:dyDescent="0.3">
      <c r="N3964" s="275"/>
    </row>
    <row r="3965" spans="14:14" s="264" customFormat="1" x14ac:dyDescent="0.3">
      <c r="N3965" s="275"/>
    </row>
    <row r="3966" spans="14:14" s="264" customFormat="1" x14ac:dyDescent="0.3">
      <c r="N3966" s="275"/>
    </row>
    <row r="3967" spans="14:14" s="264" customFormat="1" x14ac:dyDescent="0.3">
      <c r="N3967" s="275"/>
    </row>
    <row r="3968" spans="14:14" s="264" customFormat="1" x14ac:dyDescent="0.3">
      <c r="N3968" s="275"/>
    </row>
    <row r="3969" spans="14:14" s="264" customFormat="1" x14ac:dyDescent="0.3">
      <c r="N3969" s="275"/>
    </row>
    <row r="3970" spans="14:14" s="264" customFormat="1" x14ac:dyDescent="0.3">
      <c r="N3970" s="275"/>
    </row>
    <row r="3971" spans="14:14" s="264" customFormat="1" x14ac:dyDescent="0.3">
      <c r="N3971" s="275"/>
    </row>
    <row r="3972" spans="14:14" s="264" customFormat="1" x14ac:dyDescent="0.3">
      <c r="N3972" s="275"/>
    </row>
    <row r="3973" spans="14:14" s="264" customFormat="1" x14ac:dyDescent="0.3">
      <c r="N3973" s="275"/>
    </row>
    <row r="3974" spans="14:14" s="264" customFormat="1" x14ac:dyDescent="0.3">
      <c r="N3974" s="275"/>
    </row>
    <row r="3975" spans="14:14" s="264" customFormat="1" x14ac:dyDescent="0.3">
      <c r="N3975" s="275"/>
    </row>
    <row r="3976" spans="14:14" s="264" customFormat="1" x14ac:dyDescent="0.3">
      <c r="N3976" s="275"/>
    </row>
    <row r="3977" spans="14:14" s="264" customFormat="1" x14ac:dyDescent="0.3">
      <c r="N3977" s="275"/>
    </row>
    <row r="3978" spans="14:14" s="264" customFormat="1" x14ac:dyDescent="0.3">
      <c r="N3978" s="275"/>
    </row>
    <row r="3979" spans="14:14" s="264" customFormat="1" x14ac:dyDescent="0.3">
      <c r="N3979" s="275"/>
    </row>
    <row r="3980" spans="14:14" s="264" customFormat="1" x14ac:dyDescent="0.3">
      <c r="N3980" s="275"/>
    </row>
    <row r="3981" spans="14:14" s="264" customFormat="1" x14ac:dyDescent="0.3">
      <c r="N3981" s="275"/>
    </row>
    <row r="3982" spans="14:14" s="264" customFormat="1" x14ac:dyDescent="0.3">
      <c r="N3982" s="275"/>
    </row>
    <row r="3983" spans="14:14" s="264" customFormat="1" x14ac:dyDescent="0.3">
      <c r="N3983" s="275"/>
    </row>
    <row r="3984" spans="14:14" s="264" customFormat="1" x14ac:dyDescent="0.3">
      <c r="N3984" s="275"/>
    </row>
    <row r="3985" spans="14:14" s="264" customFormat="1" x14ac:dyDescent="0.3">
      <c r="N3985" s="275"/>
    </row>
    <row r="3986" spans="14:14" s="264" customFormat="1" x14ac:dyDescent="0.3">
      <c r="N3986" s="275"/>
    </row>
    <row r="3987" spans="14:14" s="264" customFormat="1" x14ac:dyDescent="0.3">
      <c r="N3987" s="275"/>
    </row>
    <row r="3988" spans="14:14" s="264" customFormat="1" x14ac:dyDescent="0.3">
      <c r="N3988" s="275"/>
    </row>
    <row r="3989" spans="14:14" s="264" customFormat="1" x14ac:dyDescent="0.3">
      <c r="N3989" s="275"/>
    </row>
    <row r="3990" spans="14:14" s="264" customFormat="1" x14ac:dyDescent="0.3">
      <c r="N3990" s="275"/>
    </row>
    <row r="3991" spans="14:14" s="264" customFormat="1" x14ac:dyDescent="0.3">
      <c r="N3991" s="275"/>
    </row>
    <row r="3992" spans="14:14" s="264" customFormat="1" x14ac:dyDescent="0.3">
      <c r="N3992" s="275"/>
    </row>
    <row r="3993" spans="14:14" s="264" customFormat="1" x14ac:dyDescent="0.3">
      <c r="N3993" s="275"/>
    </row>
    <row r="3994" spans="14:14" s="264" customFormat="1" x14ac:dyDescent="0.3">
      <c r="N3994" s="275"/>
    </row>
    <row r="3995" spans="14:14" s="264" customFormat="1" x14ac:dyDescent="0.3">
      <c r="N3995" s="275"/>
    </row>
    <row r="3996" spans="14:14" s="264" customFormat="1" x14ac:dyDescent="0.3">
      <c r="N3996" s="275"/>
    </row>
    <row r="3997" spans="14:14" s="264" customFormat="1" x14ac:dyDescent="0.3">
      <c r="N3997" s="275"/>
    </row>
    <row r="3998" spans="14:14" s="264" customFormat="1" x14ac:dyDescent="0.3">
      <c r="N3998" s="275"/>
    </row>
    <row r="3999" spans="14:14" s="264" customFormat="1" x14ac:dyDescent="0.3">
      <c r="N3999" s="275"/>
    </row>
    <row r="4000" spans="14:14" s="264" customFormat="1" x14ac:dyDescent="0.3">
      <c r="N4000" s="275"/>
    </row>
    <row r="4001" spans="14:14" s="264" customFormat="1" x14ac:dyDescent="0.3">
      <c r="N4001" s="275"/>
    </row>
    <row r="4002" spans="14:14" s="264" customFormat="1" x14ac:dyDescent="0.3">
      <c r="N4002" s="275"/>
    </row>
    <row r="4003" spans="14:14" s="264" customFormat="1" x14ac:dyDescent="0.3">
      <c r="N4003" s="275"/>
    </row>
    <row r="4004" spans="14:14" s="264" customFormat="1" x14ac:dyDescent="0.3">
      <c r="N4004" s="275"/>
    </row>
    <row r="4005" spans="14:14" s="264" customFormat="1" x14ac:dyDescent="0.3">
      <c r="N4005" s="275"/>
    </row>
    <row r="4006" spans="14:14" s="264" customFormat="1" x14ac:dyDescent="0.3">
      <c r="N4006" s="275"/>
    </row>
    <row r="4007" spans="14:14" s="264" customFormat="1" x14ac:dyDescent="0.3">
      <c r="N4007" s="275"/>
    </row>
    <row r="4008" spans="14:14" s="264" customFormat="1" x14ac:dyDescent="0.3">
      <c r="N4008" s="275"/>
    </row>
    <row r="4009" spans="14:14" s="264" customFormat="1" x14ac:dyDescent="0.3">
      <c r="N4009" s="275"/>
    </row>
    <row r="4010" spans="14:14" s="264" customFormat="1" x14ac:dyDescent="0.3">
      <c r="N4010" s="275"/>
    </row>
    <row r="4011" spans="14:14" s="264" customFormat="1" x14ac:dyDescent="0.3">
      <c r="N4011" s="275"/>
    </row>
    <row r="4012" spans="14:14" s="264" customFormat="1" x14ac:dyDescent="0.3">
      <c r="N4012" s="275"/>
    </row>
    <row r="4013" spans="14:14" s="264" customFormat="1" x14ac:dyDescent="0.3">
      <c r="N4013" s="275"/>
    </row>
    <row r="4014" spans="14:14" s="264" customFormat="1" x14ac:dyDescent="0.3">
      <c r="N4014" s="275"/>
    </row>
    <row r="4015" spans="14:14" s="264" customFormat="1" x14ac:dyDescent="0.3">
      <c r="N4015" s="275"/>
    </row>
    <row r="4016" spans="14:14" s="264" customFormat="1" x14ac:dyDescent="0.3">
      <c r="N4016" s="275"/>
    </row>
    <row r="4017" spans="14:14" s="264" customFormat="1" x14ac:dyDescent="0.3">
      <c r="N4017" s="275"/>
    </row>
    <row r="4018" spans="14:14" s="264" customFormat="1" x14ac:dyDescent="0.3">
      <c r="N4018" s="275"/>
    </row>
    <row r="4019" spans="14:14" s="264" customFormat="1" x14ac:dyDescent="0.3">
      <c r="N4019" s="275"/>
    </row>
    <row r="4020" spans="14:14" s="264" customFormat="1" x14ac:dyDescent="0.3">
      <c r="N4020" s="275"/>
    </row>
    <row r="4021" spans="14:14" s="264" customFormat="1" x14ac:dyDescent="0.3">
      <c r="N4021" s="275"/>
    </row>
    <row r="4022" spans="14:14" s="264" customFormat="1" x14ac:dyDescent="0.3">
      <c r="N4022" s="275"/>
    </row>
    <row r="4023" spans="14:14" s="264" customFormat="1" x14ac:dyDescent="0.3">
      <c r="N4023" s="275"/>
    </row>
    <row r="4024" spans="14:14" s="264" customFormat="1" x14ac:dyDescent="0.3">
      <c r="N4024" s="275"/>
    </row>
    <row r="4025" spans="14:14" s="264" customFormat="1" x14ac:dyDescent="0.3">
      <c r="N4025" s="275"/>
    </row>
    <row r="4026" spans="14:14" s="264" customFormat="1" x14ac:dyDescent="0.3">
      <c r="N4026" s="275"/>
    </row>
    <row r="4027" spans="14:14" s="264" customFormat="1" x14ac:dyDescent="0.3">
      <c r="N4027" s="275"/>
    </row>
    <row r="4028" spans="14:14" s="264" customFormat="1" x14ac:dyDescent="0.3">
      <c r="N4028" s="275"/>
    </row>
    <row r="4029" spans="14:14" s="264" customFormat="1" x14ac:dyDescent="0.3">
      <c r="N4029" s="275"/>
    </row>
    <row r="4030" spans="14:14" s="264" customFormat="1" x14ac:dyDescent="0.3">
      <c r="N4030" s="275"/>
    </row>
    <row r="4031" spans="14:14" s="264" customFormat="1" x14ac:dyDescent="0.3">
      <c r="N4031" s="275"/>
    </row>
    <row r="4032" spans="14:14" s="264" customFormat="1" x14ac:dyDescent="0.3">
      <c r="N4032" s="275"/>
    </row>
    <row r="4033" spans="14:14" s="264" customFormat="1" x14ac:dyDescent="0.3">
      <c r="N4033" s="275"/>
    </row>
    <row r="4034" spans="14:14" s="264" customFormat="1" x14ac:dyDescent="0.3">
      <c r="N4034" s="275"/>
    </row>
    <row r="4035" spans="14:14" s="264" customFormat="1" x14ac:dyDescent="0.3">
      <c r="N4035" s="275"/>
    </row>
    <row r="4036" spans="14:14" s="264" customFormat="1" x14ac:dyDescent="0.3">
      <c r="N4036" s="275"/>
    </row>
    <row r="4037" spans="14:14" s="264" customFormat="1" x14ac:dyDescent="0.3">
      <c r="N4037" s="275"/>
    </row>
    <row r="4038" spans="14:14" s="264" customFormat="1" x14ac:dyDescent="0.3">
      <c r="N4038" s="275"/>
    </row>
    <row r="4039" spans="14:14" s="264" customFormat="1" x14ac:dyDescent="0.3">
      <c r="N4039" s="275"/>
    </row>
    <row r="4040" spans="14:14" s="264" customFormat="1" x14ac:dyDescent="0.3">
      <c r="N4040" s="275"/>
    </row>
    <row r="4041" spans="14:14" s="264" customFormat="1" x14ac:dyDescent="0.3">
      <c r="N4041" s="275"/>
    </row>
    <row r="4042" spans="14:14" s="264" customFormat="1" x14ac:dyDescent="0.3">
      <c r="N4042" s="275"/>
    </row>
    <row r="4043" spans="14:14" s="264" customFormat="1" x14ac:dyDescent="0.3">
      <c r="N4043" s="275"/>
    </row>
    <row r="4044" spans="14:14" s="264" customFormat="1" x14ac:dyDescent="0.3">
      <c r="N4044" s="275"/>
    </row>
    <row r="4045" spans="14:14" s="264" customFormat="1" x14ac:dyDescent="0.3">
      <c r="N4045" s="275"/>
    </row>
    <row r="4046" spans="14:14" s="264" customFormat="1" x14ac:dyDescent="0.3">
      <c r="N4046" s="275"/>
    </row>
    <row r="4047" spans="14:14" s="264" customFormat="1" x14ac:dyDescent="0.3">
      <c r="N4047" s="275"/>
    </row>
    <row r="4048" spans="14:14" s="264" customFormat="1" x14ac:dyDescent="0.3">
      <c r="N4048" s="275"/>
    </row>
    <row r="4049" spans="14:14" s="264" customFormat="1" x14ac:dyDescent="0.3">
      <c r="N4049" s="275"/>
    </row>
    <row r="4050" spans="14:14" s="264" customFormat="1" x14ac:dyDescent="0.3">
      <c r="N4050" s="275"/>
    </row>
    <row r="4051" spans="14:14" s="264" customFormat="1" x14ac:dyDescent="0.3">
      <c r="N4051" s="275"/>
    </row>
    <row r="4052" spans="14:14" s="264" customFormat="1" x14ac:dyDescent="0.3">
      <c r="N4052" s="275"/>
    </row>
    <row r="4053" spans="14:14" s="264" customFormat="1" x14ac:dyDescent="0.3">
      <c r="N4053" s="275"/>
    </row>
    <row r="4054" spans="14:14" s="264" customFormat="1" x14ac:dyDescent="0.3">
      <c r="N4054" s="275"/>
    </row>
    <row r="4055" spans="14:14" s="264" customFormat="1" x14ac:dyDescent="0.3">
      <c r="N4055" s="275"/>
    </row>
    <row r="4056" spans="14:14" s="264" customFormat="1" x14ac:dyDescent="0.3">
      <c r="N4056" s="275"/>
    </row>
    <row r="4057" spans="14:14" s="264" customFormat="1" x14ac:dyDescent="0.3">
      <c r="N4057" s="275"/>
    </row>
    <row r="4058" spans="14:14" s="264" customFormat="1" x14ac:dyDescent="0.3">
      <c r="N4058" s="275"/>
    </row>
    <row r="4059" spans="14:14" s="264" customFormat="1" x14ac:dyDescent="0.3">
      <c r="N4059" s="275"/>
    </row>
    <row r="4060" spans="14:14" s="264" customFormat="1" x14ac:dyDescent="0.3">
      <c r="N4060" s="275"/>
    </row>
    <row r="4061" spans="14:14" s="264" customFormat="1" x14ac:dyDescent="0.3">
      <c r="N4061" s="275"/>
    </row>
    <row r="4062" spans="14:14" s="264" customFormat="1" x14ac:dyDescent="0.3">
      <c r="N4062" s="275"/>
    </row>
    <row r="4063" spans="14:14" s="264" customFormat="1" x14ac:dyDescent="0.3">
      <c r="N4063" s="275"/>
    </row>
    <row r="4064" spans="14:14" s="264" customFormat="1" x14ac:dyDescent="0.3">
      <c r="N4064" s="275"/>
    </row>
    <row r="4065" spans="14:14" s="264" customFormat="1" x14ac:dyDescent="0.3">
      <c r="N4065" s="275"/>
    </row>
    <row r="4066" spans="14:14" s="264" customFormat="1" x14ac:dyDescent="0.3">
      <c r="N4066" s="275"/>
    </row>
    <row r="4067" spans="14:14" s="264" customFormat="1" x14ac:dyDescent="0.3">
      <c r="N4067" s="275"/>
    </row>
    <row r="4068" spans="14:14" s="264" customFormat="1" x14ac:dyDescent="0.3">
      <c r="N4068" s="275"/>
    </row>
    <row r="4069" spans="14:14" s="264" customFormat="1" x14ac:dyDescent="0.3">
      <c r="N4069" s="275"/>
    </row>
    <row r="4070" spans="14:14" s="264" customFormat="1" x14ac:dyDescent="0.3">
      <c r="N4070" s="275"/>
    </row>
    <row r="4071" spans="14:14" s="264" customFormat="1" x14ac:dyDescent="0.3">
      <c r="N4071" s="275"/>
    </row>
    <row r="4072" spans="14:14" s="264" customFormat="1" x14ac:dyDescent="0.3">
      <c r="N4072" s="275"/>
    </row>
    <row r="4073" spans="14:14" s="264" customFormat="1" x14ac:dyDescent="0.3">
      <c r="N4073" s="275"/>
    </row>
    <row r="4074" spans="14:14" s="264" customFormat="1" x14ac:dyDescent="0.3">
      <c r="N4074" s="275"/>
    </row>
    <row r="4075" spans="14:14" s="264" customFormat="1" x14ac:dyDescent="0.3">
      <c r="N4075" s="275"/>
    </row>
    <row r="4076" spans="14:14" s="264" customFormat="1" x14ac:dyDescent="0.3">
      <c r="N4076" s="275"/>
    </row>
    <row r="4077" spans="14:14" s="264" customFormat="1" x14ac:dyDescent="0.3">
      <c r="N4077" s="275"/>
    </row>
    <row r="4078" spans="14:14" s="264" customFormat="1" x14ac:dyDescent="0.3">
      <c r="N4078" s="275"/>
    </row>
    <row r="4079" spans="14:14" s="264" customFormat="1" x14ac:dyDescent="0.3">
      <c r="N4079" s="275"/>
    </row>
    <row r="4080" spans="14:14" s="264" customFormat="1" x14ac:dyDescent="0.3">
      <c r="N4080" s="275"/>
    </row>
    <row r="4081" spans="14:14" s="264" customFormat="1" x14ac:dyDescent="0.3">
      <c r="N4081" s="275"/>
    </row>
    <row r="4082" spans="14:14" s="264" customFormat="1" x14ac:dyDescent="0.3">
      <c r="N4082" s="275"/>
    </row>
    <row r="4083" spans="14:14" s="264" customFormat="1" x14ac:dyDescent="0.3">
      <c r="N4083" s="275"/>
    </row>
    <row r="4084" spans="14:14" s="264" customFormat="1" x14ac:dyDescent="0.3">
      <c r="N4084" s="275"/>
    </row>
    <row r="4085" spans="14:14" s="264" customFormat="1" x14ac:dyDescent="0.3">
      <c r="N4085" s="275"/>
    </row>
    <row r="4086" spans="14:14" s="264" customFormat="1" x14ac:dyDescent="0.3">
      <c r="N4086" s="275"/>
    </row>
    <row r="4087" spans="14:14" s="264" customFormat="1" x14ac:dyDescent="0.3">
      <c r="N4087" s="275"/>
    </row>
    <row r="4088" spans="14:14" s="264" customFormat="1" x14ac:dyDescent="0.3">
      <c r="N4088" s="275"/>
    </row>
    <row r="4089" spans="14:14" s="264" customFormat="1" x14ac:dyDescent="0.3">
      <c r="N4089" s="275"/>
    </row>
    <row r="4090" spans="14:14" s="264" customFormat="1" x14ac:dyDescent="0.3">
      <c r="N4090" s="275"/>
    </row>
    <row r="4091" spans="14:14" s="264" customFormat="1" x14ac:dyDescent="0.3">
      <c r="N4091" s="275"/>
    </row>
    <row r="4092" spans="14:14" s="264" customFormat="1" x14ac:dyDescent="0.3">
      <c r="N4092" s="275"/>
    </row>
    <row r="4093" spans="14:14" s="264" customFormat="1" x14ac:dyDescent="0.3">
      <c r="N4093" s="275"/>
    </row>
    <row r="4094" spans="14:14" s="264" customFormat="1" x14ac:dyDescent="0.3">
      <c r="N4094" s="275"/>
    </row>
    <row r="4095" spans="14:14" s="264" customFormat="1" x14ac:dyDescent="0.3">
      <c r="N4095" s="275"/>
    </row>
    <row r="4096" spans="14:14" s="264" customFormat="1" x14ac:dyDescent="0.3">
      <c r="N4096" s="275"/>
    </row>
    <row r="4097" spans="14:14" s="264" customFormat="1" x14ac:dyDescent="0.3">
      <c r="N4097" s="275"/>
    </row>
    <row r="4098" spans="14:14" s="264" customFormat="1" x14ac:dyDescent="0.3">
      <c r="N4098" s="275"/>
    </row>
    <row r="4099" spans="14:14" s="264" customFormat="1" x14ac:dyDescent="0.3">
      <c r="N4099" s="275"/>
    </row>
    <row r="4100" spans="14:14" s="264" customFormat="1" x14ac:dyDescent="0.3">
      <c r="N4100" s="275"/>
    </row>
    <row r="4101" spans="14:14" s="264" customFormat="1" x14ac:dyDescent="0.3">
      <c r="N4101" s="275"/>
    </row>
    <row r="4102" spans="14:14" s="264" customFormat="1" x14ac:dyDescent="0.3">
      <c r="N4102" s="275"/>
    </row>
    <row r="4103" spans="14:14" s="264" customFormat="1" x14ac:dyDescent="0.3">
      <c r="N4103" s="275"/>
    </row>
    <row r="4104" spans="14:14" s="264" customFormat="1" x14ac:dyDescent="0.3">
      <c r="N4104" s="275"/>
    </row>
    <row r="4105" spans="14:14" s="264" customFormat="1" x14ac:dyDescent="0.3">
      <c r="N4105" s="275"/>
    </row>
    <row r="4106" spans="14:14" s="264" customFormat="1" x14ac:dyDescent="0.3">
      <c r="N4106" s="275"/>
    </row>
    <row r="4107" spans="14:14" s="264" customFormat="1" x14ac:dyDescent="0.3">
      <c r="N4107" s="275"/>
    </row>
    <row r="4108" spans="14:14" s="264" customFormat="1" x14ac:dyDescent="0.3">
      <c r="N4108" s="275"/>
    </row>
    <row r="4109" spans="14:14" s="264" customFormat="1" x14ac:dyDescent="0.3">
      <c r="N4109" s="275"/>
    </row>
    <row r="4110" spans="14:14" s="264" customFormat="1" x14ac:dyDescent="0.3">
      <c r="N4110" s="275"/>
    </row>
    <row r="4111" spans="14:14" s="264" customFormat="1" x14ac:dyDescent="0.3">
      <c r="N4111" s="275"/>
    </row>
    <row r="4112" spans="14:14" s="264" customFormat="1" x14ac:dyDescent="0.3">
      <c r="N4112" s="275"/>
    </row>
    <row r="4113" spans="14:14" s="264" customFormat="1" x14ac:dyDescent="0.3">
      <c r="N4113" s="275"/>
    </row>
    <row r="4114" spans="14:14" s="264" customFormat="1" x14ac:dyDescent="0.3">
      <c r="N4114" s="275"/>
    </row>
    <row r="4115" spans="14:14" s="264" customFormat="1" x14ac:dyDescent="0.3">
      <c r="N4115" s="275"/>
    </row>
    <row r="4116" spans="14:14" s="264" customFormat="1" x14ac:dyDescent="0.3">
      <c r="N4116" s="275"/>
    </row>
    <row r="4117" spans="14:14" s="264" customFormat="1" x14ac:dyDescent="0.3">
      <c r="N4117" s="275"/>
    </row>
    <row r="4118" spans="14:14" s="264" customFormat="1" x14ac:dyDescent="0.3">
      <c r="N4118" s="275"/>
    </row>
    <row r="4119" spans="14:14" s="264" customFormat="1" x14ac:dyDescent="0.3">
      <c r="N4119" s="275"/>
    </row>
    <row r="4120" spans="14:14" s="264" customFormat="1" x14ac:dyDescent="0.3">
      <c r="N4120" s="275"/>
    </row>
    <row r="4121" spans="14:14" s="264" customFormat="1" x14ac:dyDescent="0.3">
      <c r="N4121" s="275"/>
    </row>
    <row r="4122" spans="14:14" s="264" customFormat="1" x14ac:dyDescent="0.3">
      <c r="N4122" s="275"/>
    </row>
    <row r="4123" spans="14:14" s="264" customFormat="1" x14ac:dyDescent="0.3">
      <c r="N4123" s="275"/>
    </row>
    <row r="4124" spans="14:14" s="264" customFormat="1" x14ac:dyDescent="0.3">
      <c r="N4124" s="275"/>
    </row>
    <row r="4125" spans="14:14" s="264" customFormat="1" x14ac:dyDescent="0.3">
      <c r="N4125" s="275"/>
    </row>
    <row r="4126" spans="14:14" s="264" customFormat="1" x14ac:dyDescent="0.3">
      <c r="N4126" s="275"/>
    </row>
    <row r="4127" spans="14:14" s="264" customFormat="1" x14ac:dyDescent="0.3">
      <c r="N4127" s="275"/>
    </row>
    <row r="4128" spans="14:14" s="264" customFormat="1" x14ac:dyDescent="0.3">
      <c r="N4128" s="275"/>
    </row>
    <row r="4129" spans="14:14" s="264" customFormat="1" x14ac:dyDescent="0.3">
      <c r="N4129" s="275"/>
    </row>
    <row r="4130" spans="14:14" s="264" customFormat="1" x14ac:dyDescent="0.3">
      <c r="N4130" s="275"/>
    </row>
    <row r="4131" spans="14:14" s="264" customFormat="1" x14ac:dyDescent="0.3">
      <c r="N4131" s="275"/>
    </row>
    <row r="4132" spans="14:14" s="264" customFormat="1" x14ac:dyDescent="0.3">
      <c r="N4132" s="275"/>
    </row>
    <row r="4133" spans="14:14" s="264" customFormat="1" x14ac:dyDescent="0.3">
      <c r="N4133" s="275"/>
    </row>
    <row r="4134" spans="14:14" s="264" customFormat="1" x14ac:dyDescent="0.3">
      <c r="N4134" s="275"/>
    </row>
    <row r="4135" spans="14:14" s="264" customFormat="1" x14ac:dyDescent="0.3">
      <c r="N4135" s="275"/>
    </row>
    <row r="4136" spans="14:14" s="264" customFormat="1" x14ac:dyDescent="0.3">
      <c r="N4136" s="275"/>
    </row>
    <row r="4137" spans="14:14" s="264" customFormat="1" x14ac:dyDescent="0.3">
      <c r="N4137" s="275"/>
    </row>
    <row r="4138" spans="14:14" s="264" customFormat="1" x14ac:dyDescent="0.3">
      <c r="N4138" s="275"/>
    </row>
    <row r="4139" spans="14:14" s="264" customFormat="1" x14ac:dyDescent="0.3">
      <c r="N4139" s="275"/>
    </row>
    <row r="4140" spans="14:14" s="264" customFormat="1" x14ac:dyDescent="0.3">
      <c r="N4140" s="275"/>
    </row>
    <row r="4141" spans="14:14" s="264" customFormat="1" x14ac:dyDescent="0.3">
      <c r="N4141" s="275"/>
    </row>
    <row r="4142" spans="14:14" s="264" customFormat="1" x14ac:dyDescent="0.3">
      <c r="N4142" s="275"/>
    </row>
    <row r="4143" spans="14:14" s="264" customFormat="1" x14ac:dyDescent="0.3">
      <c r="N4143" s="275"/>
    </row>
    <row r="4144" spans="14:14" s="264" customFormat="1" x14ac:dyDescent="0.3">
      <c r="N4144" s="275"/>
    </row>
    <row r="4145" spans="14:14" s="264" customFormat="1" x14ac:dyDescent="0.3">
      <c r="N4145" s="275"/>
    </row>
    <row r="4146" spans="14:14" s="264" customFormat="1" x14ac:dyDescent="0.3">
      <c r="N4146" s="275"/>
    </row>
    <row r="4147" spans="14:14" s="264" customFormat="1" x14ac:dyDescent="0.3">
      <c r="N4147" s="275"/>
    </row>
    <row r="4148" spans="14:14" s="264" customFormat="1" x14ac:dyDescent="0.3">
      <c r="N4148" s="275"/>
    </row>
    <row r="4149" spans="14:14" s="264" customFormat="1" x14ac:dyDescent="0.3">
      <c r="N4149" s="275"/>
    </row>
    <row r="4150" spans="14:14" s="264" customFormat="1" x14ac:dyDescent="0.3">
      <c r="N4150" s="275"/>
    </row>
    <row r="4151" spans="14:14" s="264" customFormat="1" x14ac:dyDescent="0.3">
      <c r="N4151" s="275"/>
    </row>
    <row r="4152" spans="14:14" s="264" customFormat="1" x14ac:dyDescent="0.3">
      <c r="N4152" s="275"/>
    </row>
    <row r="4153" spans="14:14" s="264" customFormat="1" x14ac:dyDescent="0.3">
      <c r="N4153" s="275"/>
    </row>
    <row r="4154" spans="14:14" s="264" customFormat="1" x14ac:dyDescent="0.3">
      <c r="N4154" s="275"/>
    </row>
    <row r="4155" spans="14:14" s="264" customFormat="1" x14ac:dyDescent="0.3">
      <c r="N4155" s="275"/>
    </row>
    <row r="4156" spans="14:14" s="264" customFormat="1" x14ac:dyDescent="0.3">
      <c r="N4156" s="275"/>
    </row>
    <row r="4157" spans="14:14" s="264" customFormat="1" x14ac:dyDescent="0.3">
      <c r="N4157" s="275"/>
    </row>
    <row r="4158" spans="14:14" s="264" customFormat="1" x14ac:dyDescent="0.3">
      <c r="N4158" s="275"/>
    </row>
    <row r="4159" spans="14:14" s="264" customFormat="1" x14ac:dyDescent="0.3">
      <c r="N4159" s="275"/>
    </row>
    <row r="4160" spans="14:14" s="264" customFormat="1" x14ac:dyDescent="0.3">
      <c r="N4160" s="275"/>
    </row>
    <row r="4161" spans="14:14" s="264" customFormat="1" x14ac:dyDescent="0.3">
      <c r="N4161" s="275"/>
    </row>
    <row r="4162" spans="14:14" s="264" customFormat="1" x14ac:dyDescent="0.3">
      <c r="N4162" s="275"/>
    </row>
    <row r="4163" spans="14:14" s="264" customFormat="1" x14ac:dyDescent="0.3">
      <c r="N4163" s="275"/>
    </row>
    <row r="4164" spans="14:14" s="264" customFormat="1" x14ac:dyDescent="0.3">
      <c r="N4164" s="275"/>
    </row>
    <row r="4165" spans="14:14" s="264" customFormat="1" x14ac:dyDescent="0.3">
      <c r="N4165" s="275"/>
    </row>
    <row r="4166" spans="14:14" s="264" customFormat="1" x14ac:dyDescent="0.3">
      <c r="N4166" s="275"/>
    </row>
    <row r="4167" spans="14:14" s="264" customFormat="1" x14ac:dyDescent="0.3">
      <c r="N4167" s="275"/>
    </row>
    <row r="4168" spans="14:14" s="264" customFormat="1" x14ac:dyDescent="0.3">
      <c r="N4168" s="275"/>
    </row>
    <row r="4169" spans="14:14" s="264" customFormat="1" x14ac:dyDescent="0.3">
      <c r="N4169" s="275"/>
    </row>
    <row r="4170" spans="14:14" s="264" customFormat="1" x14ac:dyDescent="0.3">
      <c r="N4170" s="275"/>
    </row>
    <row r="4171" spans="14:14" s="264" customFormat="1" x14ac:dyDescent="0.3">
      <c r="N4171" s="275"/>
    </row>
    <row r="4172" spans="14:14" s="264" customFormat="1" x14ac:dyDescent="0.3">
      <c r="N4172" s="275"/>
    </row>
    <row r="4173" spans="14:14" s="264" customFormat="1" x14ac:dyDescent="0.3">
      <c r="N4173" s="275"/>
    </row>
    <row r="4174" spans="14:14" s="264" customFormat="1" x14ac:dyDescent="0.3">
      <c r="N4174" s="275"/>
    </row>
    <row r="4175" spans="14:14" s="264" customFormat="1" x14ac:dyDescent="0.3">
      <c r="N4175" s="275"/>
    </row>
    <row r="4176" spans="14:14" s="264" customFormat="1" x14ac:dyDescent="0.3">
      <c r="N4176" s="275"/>
    </row>
    <row r="4177" spans="14:14" s="264" customFormat="1" x14ac:dyDescent="0.3">
      <c r="N4177" s="275"/>
    </row>
    <row r="4178" spans="14:14" s="264" customFormat="1" x14ac:dyDescent="0.3">
      <c r="N4178" s="275"/>
    </row>
    <row r="4179" spans="14:14" s="264" customFormat="1" x14ac:dyDescent="0.3">
      <c r="N4179" s="275"/>
    </row>
    <row r="4180" spans="14:14" s="264" customFormat="1" x14ac:dyDescent="0.3">
      <c r="N4180" s="275"/>
    </row>
    <row r="4181" spans="14:14" s="264" customFormat="1" x14ac:dyDescent="0.3">
      <c r="N4181" s="275"/>
    </row>
    <row r="4182" spans="14:14" s="264" customFormat="1" x14ac:dyDescent="0.3">
      <c r="N4182" s="275"/>
    </row>
    <row r="4183" spans="14:14" s="264" customFormat="1" x14ac:dyDescent="0.3">
      <c r="N4183" s="275"/>
    </row>
    <row r="4184" spans="14:14" s="264" customFormat="1" x14ac:dyDescent="0.3">
      <c r="N4184" s="275"/>
    </row>
    <row r="4185" spans="14:14" s="264" customFormat="1" x14ac:dyDescent="0.3">
      <c r="N4185" s="275"/>
    </row>
    <row r="4186" spans="14:14" s="264" customFormat="1" x14ac:dyDescent="0.3">
      <c r="N4186" s="275"/>
    </row>
    <row r="4187" spans="14:14" s="264" customFormat="1" x14ac:dyDescent="0.3">
      <c r="N4187" s="275"/>
    </row>
    <row r="4188" spans="14:14" s="264" customFormat="1" x14ac:dyDescent="0.3">
      <c r="N4188" s="275"/>
    </row>
    <row r="4189" spans="14:14" s="264" customFormat="1" x14ac:dyDescent="0.3">
      <c r="N4189" s="275"/>
    </row>
    <row r="4190" spans="14:14" s="264" customFormat="1" x14ac:dyDescent="0.3">
      <c r="N4190" s="275"/>
    </row>
    <row r="4191" spans="14:14" s="264" customFormat="1" x14ac:dyDescent="0.3">
      <c r="N4191" s="275"/>
    </row>
    <row r="4192" spans="14:14" s="264" customFormat="1" x14ac:dyDescent="0.3">
      <c r="N4192" s="275"/>
    </row>
    <row r="4193" spans="14:14" s="264" customFormat="1" x14ac:dyDescent="0.3">
      <c r="N4193" s="275"/>
    </row>
    <row r="4194" spans="14:14" s="264" customFormat="1" x14ac:dyDescent="0.3">
      <c r="N4194" s="275"/>
    </row>
    <row r="4195" spans="14:14" s="264" customFormat="1" x14ac:dyDescent="0.3">
      <c r="N4195" s="275"/>
    </row>
    <row r="4196" spans="14:14" s="264" customFormat="1" x14ac:dyDescent="0.3">
      <c r="N4196" s="275"/>
    </row>
    <row r="4197" spans="14:14" s="264" customFormat="1" x14ac:dyDescent="0.3">
      <c r="N4197" s="275"/>
    </row>
    <row r="4198" spans="14:14" s="264" customFormat="1" x14ac:dyDescent="0.3">
      <c r="N4198" s="275"/>
    </row>
    <row r="4199" spans="14:14" s="264" customFormat="1" x14ac:dyDescent="0.3">
      <c r="N4199" s="275"/>
    </row>
    <row r="4200" spans="14:14" s="264" customFormat="1" x14ac:dyDescent="0.3">
      <c r="N4200" s="275"/>
    </row>
    <row r="4201" spans="14:14" s="264" customFormat="1" x14ac:dyDescent="0.3">
      <c r="N4201" s="275"/>
    </row>
    <row r="4202" spans="14:14" s="264" customFormat="1" x14ac:dyDescent="0.3">
      <c r="N4202" s="275"/>
    </row>
    <row r="4203" spans="14:14" s="264" customFormat="1" x14ac:dyDescent="0.3">
      <c r="N4203" s="275"/>
    </row>
    <row r="4204" spans="14:14" s="264" customFormat="1" x14ac:dyDescent="0.3">
      <c r="N4204" s="275"/>
    </row>
    <row r="4205" spans="14:14" s="264" customFormat="1" x14ac:dyDescent="0.3">
      <c r="N4205" s="275"/>
    </row>
    <row r="4206" spans="14:14" s="264" customFormat="1" x14ac:dyDescent="0.3">
      <c r="N4206" s="275"/>
    </row>
    <row r="4207" spans="14:14" s="264" customFormat="1" x14ac:dyDescent="0.3">
      <c r="N4207" s="275"/>
    </row>
    <row r="4208" spans="14:14" s="264" customFormat="1" x14ac:dyDescent="0.3">
      <c r="N4208" s="275"/>
    </row>
    <row r="4209" spans="14:14" s="264" customFormat="1" x14ac:dyDescent="0.3">
      <c r="N4209" s="275"/>
    </row>
    <row r="4210" spans="14:14" s="264" customFormat="1" x14ac:dyDescent="0.3">
      <c r="N4210" s="275"/>
    </row>
    <row r="4211" spans="14:14" s="264" customFormat="1" x14ac:dyDescent="0.3">
      <c r="N4211" s="275"/>
    </row>
    <row r="4212" spans="14:14" s="264" customFormat="1" x14ac:dyDescent="0.3">
      <c r="N4212" s="275"/>
    </row>
    <row r="4213" spans="14:14" s="264" customFormat="1" x14ac:dyDescent="0.3">
      <c r="N4213" s="275"/>
    </row>
    <row r="4214" spans="14:14" s="264" customFormat="1" x14ac:dyDescent="0.3">
      <c r="N4214" s="275"/>
    </row>
    <row r="4215" spans="14:14" s="264" customFormat="1" x14ac:dyDescent="0.3">
      <c r="N4215" s="275"/>
    </row>
    <row r="4216" spans="14:14" s="264" customFormat="1" x14ac:dyDescent="0.3">
      <c r="N4216" s="275"/>
    </row>
    <row r="4217" spans="14:14" s="264" customFormat="1" x14ac:dyDescent="0.3">
      <c r="N4217" s="275"/>
    </row>
    <row r="4218" spans="14:14" s="264" customFormat="1" x14ac:dyDescent="0.3">
      <c r="N4218" s="275"/>
    </row>
    <row r="4219" spans="14:14" s="264" customFormat="1" x14ac:dyDescent="0.3">
      <c r="N4219" s="275"/>
    </row>
    <row r="4220" spans="14:14" s="264" customFormat="1" x14ac:dyDescent="0.3">
      <c r="N4220" s="275"/>
    </row>
    <row r="4221" spans="14:14" s="264" customFormat="1" x14ac:dyDescent="0.3">
      <c r="N4221" s="275"/>
    </row>
    <row r="4222" spans="14:14" s="264" customFormat="1" x14ac:dyDescent="0.3">
      <c r="N4222" s="275"/>
    </row>
    <row r="4223" spans="14:14" s="264" customFormat="1" x14ac:dyDescent="0.3">
      <c r="N4223" s="275"/>
    </row>
    <row r="4224" spans="14:14" s="264" customFormat="1" x14ac:dyDescent="0.3">
      <c r="N4224" s="275"/>
    </row>
    <row r="4225" spans="14:14" s="264" customFormat="1" x14ac:dyDescent="0.3">
      <c r="N4225" s="275"/>
    </row>
    <row r="4226" spans="14:14" s="264" customFormat="1" x14ac:dyDescent="0.3">
      <c r="N4226" s="275"/>
    </row>
    <row r="4227" spans="14:14" s="264" customFormat="1" x14ac:dyDescent="0.3">
      <c r="N4227" s="275"/>
    </row>
    <row r="4228" spans="14:14" s="264" customFormat="1" x14ac:dyDescent="0.3">
      <c r="N4228" s="275"/>
    </row>
    <row r="4229" spans="14:14" s="264" customFormat="1" x14ac:dyDescent="0.3">
      <c r="N4229" s="275"/>
    </row>
    <row r="4230" spans="14:14" s="264" customFormat="1" x14ac:dyDescent="0.3">
      <c r="N4230" s="275"/>
    </row>
    <row r="4231" spans="14:14" s="264" customFormat="1" x14ac:dyDescent="0.3">
      <c r="N4231" s="275"/>
    </row>
    <row r="4232" spans="14:14" s="264" customFormat="1" x14ac:dyDescent="0.3">
      <c r="N4232" s="275"/>
    </row>
    <row r="4233" spans="14:14" s="264" customFormat="1" x14ac:dyDescent="0.3">
      <c r="N4233" s="275"/>
    </row>
    <row r="4234" spans="14:14" s="264" customFormat="1" x14ac:dyDescent="0.3">
      <c r="N4234" s="275"/>
    </row>
    <row r="4235" spans="14:14" s="264" customFormat="1" x14ac:dyDescent="0.3">
      <c r="N4235" s="275"/>
    </row>
    <row r="4236" spans="14:14" s="264" customFormat="1" x14ac:dyDescent="0.3">
      <c r="N4236" s="275"/>
    </row>
    <row r="4237" spans="14:14" s="264" customFormat="1" x14ac:dyDescent="0.3">
      <c r="N4237" s="275"/>
    </row>
    <row r="4238" spans="14:14" s="264" customFormat="1" x14ac:dyDescent="0.3">
      <c r="N4238" s="275"/>
    </row>
    <row r="4239" spans="14:14" s="264" customFormat="1" x14ac:dyDescent="0.3">
      <c r="N4239" s="275"/>
    </row>
    <row r="4240" spans="14:14" s="264" customFormat="1" x14ac:dyDescent="0.3">
      <c r="N4240" s="275"/>
    </row>
    <row r="4241" spans="14:14" s="264" customFormat="1" x14ac:dyDescent="0.3">
      <c r="N4241" s="275"/>
    </row>
    <row r="4242" spans="14:14" s="264" customFormat="1" x14ac:dyDescent="0.3">
      <c r="N4242" s="275"/>
    </row>
    <row r="4243" spans="14:14" s="264" customFormat="1" x14ac:dyDescent="0.3">
      <c r="N4243" s="275"/>
    </row>
    <row r="4244" spans="14:14" s="264" customFormat="1" x14ac:dyDescent="0.3">
      <c r="N4244" s="275"/>
    </row>
    <row r="4245" spans="14:14" s="264" customFormat="1" x14ac:dyDescent="0.3">
      <c r="N4245" s="275"/>
    </row>
    <row r="4246" spans="14:14" s="264" customFormat="1" x14ac:dyDescent="0.3">
      <c r="N4246" s="275"/>
    </row>
    <row r="4247" spans="14:14" s="264" customFormat="1" x14ac:dyDescent="0.3">
      <c r="N4247" s="275"/>
    </row>
    <row r="4248" spans="14:14" s="264" customFormat="1" x14ac:dyDescent="0.3">
      <c r="N4248" s="275"/>
    </row>
    <row r="4249" spans="14:14" s="264" customFormat="1" x14ac:dyDescent="0.3">
      <c r="N4249" s="275"/>
    </row>
    <row r="4250" spans="14:14" s="264" customFormat="1" x14ac:dyDescent="0.3">
      <c r="N4250" s="275"/>
    </row>
    <row r="4251" spans="14:14" s="264" customFormat="1" x14ac:dyDescent="0.3">
      <c r="N4251" s="275"/>
    </row>
    <row r="4252" spans="14:14" s="264" customFormat="1" x14ac:dyDescent="0.3">
      <c r="N4252" s="275"/>
    </row>
    <row r="4253" spans="14:14" s="264" customFormat="1" x14ac:dyDescent="0.3">
      <c r="N4253" s="275"/>
    </row>
    <row r="4254" spans="14:14" s="264" customFormat="1" x14ac:dyDescent="0.3">
      <c r="N4254" s="275"/>
    </row>
    <row r="4255" spans="14:14" s="264" customFormat="1" x14ac:dyDescent="0.3">
      <c r="N4255" s="275"/>
    </row>
    <row r="4256" spans="14:14" s="264" customFormat="1" x14ac:dyDescent="0.3">
      <c r="N4256" s="275"/>
    </row>
    <row r="4257" spans="14:14" s="264" customFormat="1" x14ac:dyDescent="0.3">
      <c r="N4257" s="275"/>
    </row>
    <row r="4258" spans="14:14" s="264" customFormat="1" x14ac:dyDescent="0.3">
      <c r="N4258" s="275"/>
    </row>
    <row r="4259" spans="14:14" s="264" customFormat="1" x14ac:dyDescent="0.3">
      <c r="N4259" s="275"/>
    </row>
    <row r="4260" spans="14:14" s="264" customFormat="1" x14ac:dyDescent="0.3">
      <c r="N4260" s="275"/>
    </row>
    <row r="4261" spans="14:14" s="264" customFormat="1" x14ac:dyDescent="0.3">
      <c r="N4261" s="275"/>
    </row>
    <row r="4262" spans="14:14" s="264" customFormat="1" x14ac:dyDescent="0.3">
      <c r="N4262" s="275"/>
    </row>
    <row r="4263" spans="14:14" s="264" customFormat="1" x14ac:dyDescent="0.3">
      <c r="N4263" s="275"/>
    </row>
    <row r="4264" spans="14:14" s="264" customFormat="1" x14ac:dyDescent="0.3">
      <c r="N4264" s="275"/>
    </row>
    <row r="4265" spans="14:14" s="264" customFormat="1" x14ac:dyDescent="0.3">
      <c r="N4265" s="275"/>
    </row>
    <row r="4266" spans="14:14" s="264" customFormat="1" x14ac:dyDescent="0.3">
      <c r="N4266" s="275"/>
    </row>
    <row r="4267" spans="14:14" s="264" customFormat="1" x14ac:dyDescent="0.3">
      <c r="N4267" s="275"/>
    </row>
    <row r="4268" spans="14:14" s="264" customFormat="1" x14ac:dyDescent="0.3">
      <c r="N4268" s="275"/>
    </row>
    <row r="4269" spans="14:14" s="264" customFormat="1" x14ac:dyDescent="0.3">
      <c r="N4269" s="275"/>
    </row>
    <row r="4270" spans="14:14" s="264" customFormat="1" x14ac:dyDescent="0.3">
      <c r="N4270" s="275"/>
    </row>
    <row r="4271" spans="14:14" s="264" customFormat="1" x14ac:dyDescent="0.3">
      <c r="N4271" s="275"/>
    </row>
    <row r="4272" spans="14:14" s="264" customFormat="1" x14ac:dyDescent="0.3">
      <c r="N4272" s="275"/>
    </row>
    <row r="4273" spans="14:14" s="264" customFormat="1" x14ac:dyDescent="0.3">
      <c r="N4273" s="275"/>
    </row>
    <row r="4274" spans="14:14" s="264" customFormat="1" x14ac:dyDescent="0.3">
      <c r="N4274" s="275"/>
    </row>
    <row r="4275" spans="14:14" s="264" customFormat="1" x14ac:dyDescent="0.3">
      <c r="N4275" s="275"/>
    </row>
    <row r="4276" spans="14:14" s="264" customFormat="1" x14ac:dyDescent="0.3">
      <c r="N4276" s="275"/>
    </row>
    <row r="4277" spans="14:14" s="264" customFormat="1" x14ac:dyDescent="0.3">
      <c r="N4277" s="275"/>
    </row>
    <row r="4278" spans="14:14" s="264" customFormat="1" x14ac:dyDescent="0.3">
      <c r="N4278" s="275"/>
    </row>
    <row r="4279" spans="14:14" s="264" customFormat="1" x14ac:dyDescent="0.3">
      <c r="N4279" s="275"/>
    </row>
    <row r="4280" spans="14:14" s="264" customFormat="1" x14ac:dyDescent="0.3">
      <c r="N4280" s="275"/>
    </row>
    <row r="4281" spans="14:14" s="264" customFormat="1" x14ac:dyDescent="0.3">
      <c r="N4281" s="275"/>
    </row>
    <row r="4282" spans="14:14" s="264" customFormat="1" x14ac:dyDescent="0.3">
      <c r="N4282" s="275"/>
    </row>
    <row r="4283" spans="14:14" s="264" customFormat="1" x14ac:dyDescent="0.3">
      <c r="N4283" s="275"/>
    </row>
    <row r="4284" spans="14:14" s="264" customFormat="1" x14ac:dyDescent="0.3">
      <c r="N4284" s="275"/>
    </row>
    <row r="4285" spans="14:14" s="264" customFormat="1" x14ac:dyDescent="0.3">
      <c r="N4285" s="275"/>
    </row>
    <row r="4286" spans="14:14" s="264" customFormat="1" x14ac:dyDescent="0.3">
      <c r="N4286" s="275"/>
    </row>
    <row r="4287" spans="14:14" s="264" customFormat="1" x14ac:dyDescent="0.3">
      <c r="N4287" s="275"/>
    </row>
    <row r="4288" spans="14:14" s="264" customFormat="1" x14ac:dyDescent="0.3">
      <c r="N4288" s="275"/>
    </row>
    <row r="4289" spans="14:14" s="264" customFormat="1" x14ac:dyDescent="0.3">
      <c r="N4289" s="275"/>
    </row>
    <row r="4290" spans="14:14" s="264" customFormat="1" x14ac:dyDescent="0.3">
      <c r="N4290" s="275"/>
    </row>
    <row r="4291" spans="14:14" s="264" customFormat="1" x14ac:dyDescent="0.3">
      <c r="N4291" s="275"/>
    </row>
    <row r="4292" spans="14:14" s="264" customFormat="1" x14ac:dyDescent="0.3">
      <c r="N4292" s="275"/>
    </row>
    <row r="4293" spans="14:14" s="264" customFormat="1" x14ac:dyDescent="0.3">
      <c r="N4293" s="275"/>
    </row>
    <row r="4294" spans="14:14" s="264" customFormat="1" x14ac:dyDescent="0.3">
      <c r="N4294" s="275"/>
    </row>
    <row r="4295" spans="14:14" s="264" customFormat="1" x14ac:dyDescent="0.3">
      <c r="N4295" s="275"/>
    </row>
    <row r="4296" spans="14:14" s="264" customFormat="1" x14ac:dyDescent="0.3">
      <c r="N4296" s="275"/>
    </row>
    <row r="4297" spans="14:14" s="264" customFormat="1" x14ac:dyDescent="0.3">
      <c r="N4297" s="275"/>
    </row>
    <row r="4298" spans="14:14" s="264" customFormat="1" x14ac:dyDescent="0.3">
      <c r="N4298" s="275"/>
    </row>
    <row r="4299" spans="14:14" s="264" customFormat="1" x14ac:dyDescent="0.3">
      <c r="N4299" s="275"/>
    </row>
    <row r="4300" spans="14:14" s="264" customFormat="1" x14ac:dyDescent="0.3">
      <c r="N4300" s="275"/>
    </row>
    <row r="4301" spans="14:14" s="264" customFormat="1" x14ac:dyDescent="0.3">
      <c r="N4301" s="275"/>
    </row>
    <row r="4302" spans="14:14" s="264" customFormat="1" x14ac:dyDescent="0.3">
      <c r="N4302" s="275"/>
    </row>
    <row r="4303" spans="14:14" s="264" customFormat="1" x14ac:dyDescent="0.3">
      <c r="N4303" s="275"/>
    </row>
    <row r="4304" spans="14:14" s="264" customFormat="1" x14ac:dyDescent="0.3">
      <c r="N4304" s="275"/>
    </row>
    <row r="4305" spans="14:14" s="264" customFormat="1" x14ac:dyDescent="0.3">
      <c r="N4305" s="275"/>
    </row>
    <row r="4306" spans="14:14" s="264" customFormat="1" x14ac:dyDescent="0.3">
      <c r="N4306" s="275"/>
    </row>
    <row r="4307" spans="14:14" s="264" customFormat="1" x14ac:dyDescent="0.3">
      <c r="N4307" s="275"/>
    </row>
    <row r="4308" spans="14:14" s="264" customFormat="1" x14ac:dyDescent="0.3">
      <c r="N4308" s="275"/>
    </row>
    <row r="4309" spans="14:14" s="264" customFormat="1" x14ac:dyDescent="0.3">
      <c r="N4309" s="275"/>
    </row>
    <row r="4310" spans="14:14" s="264" customFormat="1" x14ac:dyDescent="0.3">
      <c r="N4310" s="275"/>
    </row>
    <row r="4311" spans="14:14" s="264" customFormat="1" x14ac:dyDescent="0.3">
      <c r="N4311" s="275"/>
    </row>
    <row r="4312" spans="14:14" s="264" customFormat="1" x14ac:dyDescent="0.3">
      <c r="N4312" s="275"/>
    </row>
    <row r="4313" spans="14:14" s="264" customFormat="1" x14ac:dyDescent="0.3">
      <c r="N4313" s="275"/>
    </row>
    <row r="4314" spans="14:14" s="264" customFormat="1" x14ac:dyDescent="0.3">
      <c r="N4314" s="275"/>
    </row>
    <row r="4315" spans="14:14" s="264" customFormat="1" x14ac:dyDescent="0.3">
      <c r="N4315" s="275"/>
    </row>
    <row r="4316" spans="14:14" s="264" customFormat="1" x14ac:dyDescent="0.3">
      <c r="N4316" s="275"/>
    </row>
    <row r="4317" spans="14:14" s="264" customFormat="1" x14ac:dyDescent="0.3">
      <c r="N4317" s="275"/>
    </row>
    <row r="4318" spans="14:14" s="264" customFormat="1" x14ac:dyDescent="0.3">
      <c r="N4318" s="275"/>
    </row>
    <row r="4319" spans="14:14" s="264" customFormat="1" x14ac:dyDescent="0.3">
      <c r="N4319" s="275"/>
    </row>
    <row r="4320" spans="14:14" s="264" customFormat="1" x14ac:dyDescent="0.3">
      <c r="N4320" s="275"/>
    </row>
    <row r="4321" spans="14:14" s="264" customFormat="1" x14ac:dyDescent="0.3">
      <c r="N4321" s="275"/>
    </row>
    <row r="4322" spans="14:14" s="264" customFormat="1" x14ac:dyDescent="0.3">
      <c r="N4322" s="275"/>
    </row>
    <row r="4323" spans="14:14" s="264" customFormat="1" x14ac:dyDescent="0.3">
      <c r="N4323" s="275"/>
    </row>
    <row r="4324" spans="14:14" s="264" customFormat="1" x14ac:dyDescent="0.3">
      <c r="N4324" s="275"/>
    </row>
    <row r="4325" spans="14:14" s="264" customFormat="1" x14ac:dyDescent="0.3">
      <c r="N4325" s="275"/>
    </row>
    <row r="4326" spans="14:14" s="264" customFormat="1" x14ac:dyDescent="0.3">
      <c r="N4326" s="275"/>
    </row>
    <row r="4327" spans="14:14" s="264" customFormat="1" x14ac:dyDescent="0.3">
      <c r="N4327" s="275"/>
    </row>
    <row r="4328" spans="14:14" s="264" customFormat="1" x14ac:dyDescent="0.3">
      <c r="N4328" s="275"/>
    </row>
    <row r="4329" spans="14:14" s="264" customFormat="1" x14ac:dyDescent="0.3">
      <c r="N4329" s="275"/>
    </row>
    <row r="4330" spans="14:14" s="264" customFormat="1" x14ac:dyDescent="0.3">
      <c r="N4330" s="275"/>
    </row>
    <row r="4331" spans="14:14" s="264" customFormat="1" x14ac:dyDescent="0.3">
      <c r="N4331" s="275"/>
    </row>
    <row r="4332" spans="14:14" s="264" customFormat="1" x14ac:dyDescent="0.3">
      <c r="N4332" s="275"/>
    </row>
    <row r="4333" spans="14:14" s="264" customFormat="1" x14ac:dyDescent="0.3">
      <c r="N4333" s="275"/>
    </row>
    <row r="4334" spans="14:14" s="264" customFormat="1" x14ac:dyDescent="0.3">
      <c r="N4334" s="275"/>
    </row>
    <row r="4335" spans="14:14" s="264" customFormat="1" x14ac:dyDescent="0.3">
      <c r="N4335" s="275"/>
    </row>
    <row r="4336" spans="14:14" s="264" customFormat="1" x14ac:dyDescent="0.3">
      <c r="N4336" s="275"/>
    </row>
    <row r="4337" spans="14:14" s="264" customFormat="1" x14ac:dyDescent="0.3">
      <c r="N4337" s="275"/>
    </row>
    <row r="4338" spans="14:14" s="264" customFormat="1" x14ac:dyDescent="0.3">
      <c r="N4338" s="275"/>
    </row>
    <row r="4339" spans="14:14" s="264" customFormat="1" x14ac:dyDescent="0.3">
      <c r="N4339" s="275"/>
    </row>
    <row r="4340" spans="14:14" s="264" customFormat="1" x14ac:dyDescent="0.3">
      <c r="N4340" s="275"/>
    </row>
    <row r="4341" spans="14:14" s="264" customFormat="1" x14ac:dyDescent="0.3">
      <c r="N4341" s="275"/>
    </row>
    <row r="4342" spans="14:14" s="264" customFormat="1" x14ac:dyDescent="0.3">
      <c r="N4342" s="275"/>
    </row>
    <row r="4343" spans="14:14" s="264" customFormat="1" x14ac:dyDescent="0.3">
      <c r="N4343" s="275"/>
    </row>
    <row r="4344" spans="14:14" s="264" customFormat="1" x14ac:dyDescent="0.3">
      <c r="N4344" s="275"/>
    </row>
    <row r="4345" spans="14:14" s="264" customFormat="1" x14ac:dyDescent="0.3">
      <c r="N4345" s="275"/>
    </row>
    <row r="4346" spans="14:14" s="264" customFormat="1" x14ac:dyDescent="0.3">
      <c r="N4346" s="275"/>
    </row>
    <row r="4347" spans="14:14" s="264" customFormat="1" x14ac:dyDescent="0.3">
      <c r="N4347" s="275"/>
    </row>
    <row r="4348" spans="14:14" s="264" customFormat="1" x14ac:dyDescent="0.3">
      <c r="N4348" s="275"/>
    </row>
    <row r="4349" spans="14:14" s="264" customFormat="1" x14ac:dyDescent="0.3">
      <c r="N4349" s="275"/>
    </row>
    <row r="4350" spans="14:14" s="264" customFormat="1" x14ac:dyDescent="0.3">
      <c r="N4350" s="275"/>
    </row>
    <row r="4351" spans="14:14" s="264" customFormat="1" x14ac:dyDescent="0.3">
      <c r="N4351" s="275"/>
    </row>
    <row r="4352" spans="14:14" s="264" customFormat="1" x14ac:dyDescent="0.3">
      <c r="N4352" s="275"/>
    </row>
    <row r="4353" spans="14:14" s="264" customFormat="1" x14ac:dyDescent="0.3">
      <c r="N4353" s="275"/>
    </row>
    <row r="4354" spans="14:14" s="264" customFormat="1" x14ac:dyDescent="0.3">
      <c r="N4354" s="275"/>
    </row>
    <row r="4355" spans="14:14" s="264" customFormat="1" x14ac:dyDescent="0.3">
      <c r="N4355" s="275"/>
    </row>
    <row r="4356" spans="14:14" s="264" customFormat="1" x14ac:dyDescent="0.3">
      <c r="N4356" s="275"/>
    </row>
    <row r="4357" spans="14:14" s="264" customFormat="1" x14ac:dyDescent="0.3">
      <c r="N4357" s="275"/>
    </row>
    <row r="4358" spans="14:14" s="264" customFormat="1" x14ac:dyDescent="0.3">
      <c r="N4358" s="275"/>
    </row>
    <row r="4359" spans="14:14" s="264" customFormat="1" x14ac:dyDescent="0.3">
      <c r="N4359" s="275"/>
    </row>
    <row r="4360" spans="14:14" s="264" customFormat="1" x14ac:dyDescent="0.3">
      <c r="N4360" s="275"/>
    </row>
    <row r="4361" spans="14:14" s="264" customFormat="1" x14ac:dyDescent="0.3">
      <c r="N4361" s="275"/>
    </row>
    <row r="4362" spans="14:14" s="264" customFormat="1" x14ac:dyDescent="0.3">
      <c r="N4362" s="275"/>
    </row>
    <row r="4363" spans="14:14" s="264" customFormat="1" x14ac:dyDescent="0.3">
      <c r="N4363" s="275"/>
    </row>
    <row r="4364" spans="14:14" s="264" customFormat="1" x14ac:dyDescent="0.3">
      <c r="N4364" s="275"/>
    </row>
    <row r="4365" spans="14:14" s="264" customFormat="1" x14ac:dyDescent="0.3">
      <c r="N4365" s="275"/>
    </row>
    <row r="4366" spans="14:14" s="264" customFormat="1" x14ac:dyDescent="0.3">
      <c r="N4366" s="275"/>
    </row>
    <row r="4367" spans="14:14" s="264" customFormat="1" x14ac:dyDescent="0.3">
      <c r="N4367" s="275"/>
    </row>
    <row r="4368" spans="14:14" s="264" customFormat="1" x14ac:dyDescent="0.3">
      <c r="N4368" s="275"/>
    </row>
    <row r="4369" spans="14:14" s="264" customFormat="1" x14ac:dyDescent="0.3">
      <c r="N4369" s="275"/>
    </row>
    <row r="4370" spans="14:14" s="264" customFormat="1" x14ac:dyDescent="0.3">
      <c r="N4370" s="275"/>
    </row>
    <row r="4371" spans="14:14" s="264" customFormat="1" x14ac:dyDescent="0.3">
      <c r="N4371" s="275"/>
    </row>
    <row r="4372" spans="14:14" s="264" customFormat="1" x14ac:dyDescent="0.3">
      <c r="N4372" s="275"/>
    </row>
    <row r="4373" spans="14:14" s="264" customFormat="1" x14ac:dyDescent="0.3">
      <c r="N4373" s="275"/>
    </row>
    <row r="4374" spans="14:14" s="264" customFormat="1" x14ac:dyDescent="0.3">
      <c r="N4374" s="275"/>
    </row>
    <row r="4375" spans="14:14" s="264" customFormat="1" x14ac:dyDescent="0.3">
      <c r="N4375" s="275"/>
    </row>
    <row r="4376" spans="14:14" s="264" customFormat="1" x14ac:dyDescent="0.3">
      <c r="N4376" s="275"/>
    </row>
    <row r="4377" spans="14:14" s="264" customFormat="1" x14ac:dyDescent="0.3">
      <c r="N4377" s="275"/>
    </row>
    <row r="4378" spans="14:14" s="264" customFormat="1" x14ac:dyDescent="0.3">
      <c r="N4378" s="275"/>
    </row>
    <row r="4379" spans="14:14" s="264" customFormat="1" x14ac:dyDescent="0.3">
      <c r="N4379" s="275"/>
    </row>
    <row r="4380" spans="14:14" s="264" customFormat="1" x14ac:dyDescent="0.3">
      <c r="N4380" s="275"/>
    </row>
    <row r="4381" spans="14:14" s="264" customFormat="1" x14ac:dyDescent="0.3">
      <c r="N4381" s="275"/>
    </row>
    <row r="4382" spans="14:14" s="264" customFormat="1" x14ac:dyDescent="0.3">
      <c r="N4382" s="275"/>
    </row>
    <row r="4383" spans="14:14" s="264" customFormat="1" x14ac:dyDescent="0.3">
      <c r="N4383" s="275"/>
    </row>
    <row r="4384" spans="14:14" s="264" customFormat="1" x14ac:dyDescent="0.3">
      <c r="N4384" s="275"/>
    </row>
    <row r="4385" spans="14:14" s="264" customFormat="1" x14ac:dyDescent="0.3">
      <c r="N4385" s="275"/>
    </row>
    <row r="4386" spans="14:14" s="264" customFormat="1" x14ac:dyDescent="0.3">
      <c r="N4386" s="275"/>
    </row>
    <row r="4387" spans="14:14" s="264" customFormat="1" x14ac:dyDescent="0.3">
      <c r="N4387" s="275"/>
    </row>
    <row r="4388" spans="14:14" s="264" customFormat="1" x14ac:dyDescent="0.3">
      <c r="N4388" s="275"/>
    </row>
    <row r="4389" spans="14:14" s="264" customFormat="1" x14ac:dyDescent="0.3">
      <c r="N4389" s="275"/>
    </row>
    <row r="4390" spans="14:14" s="264" customFormat="1" x14ac:dyDescent="0.3">
      <c r="N4390" s="275"/>
    </row>
    <row r="4391" spans="14:14" s="264" customFormat="1" x14ac:dyDescent="0.3">
      <c r="N4391" s="275"/>
    </row>
    <row r="4392" spans="14:14" s="264" customFormat="1" x14ac:dyDescent="0.3">
      <c r="N4392" s="275"/>
    </row>
    <row r="4393" spans="14:14" s="264" customFormat="1" x14ac:dyDescent="0.3">
      <c r="N4393" s="275"/>
    </row>
    <row r="4394" spans="14:14" s="264" customFormat="1" x14ac:dyDescent="0.3">
      <c r="N4394" s="275"/>
    </row>
    <row r="4395" spans="14:14" s="264" customFormat="1" x14ac:dyDescent="0.3">
      <c r="N4395" s="275"/>
    </row>
    <row r="4396" spans="14:14" s="264" customFormat="1" x14ac:dyDescent="0.3">
      <c r="N4396" s="275"/>
    </row>
    <row r="4397" spans="14:14" s="264" customFormat="1" x14ac:dyDescent="0.3">
      <c r="N4397" s="275"/>
    </row>
    <row r="4398" spans="14:14" s="264" customFormat="1" x14ac:dyDescent="0.3">
      <c r="N4398" s="275"/>
    </row>
    <row r="4399" spans="14:14" s="264" customFormat="1" x14ac:dyDescent="0.3">
      <c r="N4399" s="275"/>
    </row>
    <row r="4400" spans="14:14" s="264" customFormat="1" x14ac:dyDescent="0.3">
      <c r="N4400" s="275"/>
    </row>
    <row r="4401" spans="14:14" s="264" customFormat="1" x14ac:dyDescent="0.3">
      <c r="N4401" s="275"/>
    </row>
    <row r="4402" spans="14:14" s="264" customFormat="1" x14ac:dyDescent="0.3">
      <c r="N4402" s="275"/>
    </row>
    <row r="4403" spans="14:14" s="264" customFormat="1" x14ac:dyDescent="0.3">
      <c r="N4403" s="275"/>
    </row>
    <row r="4404" spans="14:14" s="264" customFormat="1" x14ac:dyDescent="0.3">
      <c r="N4404" s="275"/>
    </row>
    <row r="4405" spans="14:14" s="264" customFormat="1" x14ac:dyDescent="0.3">
      <c r="N4405" s="275"/>
    </row>
    <row r="4406" spans="14:14" s="264" customFormat="1" x14ac:dyDescent="0.3">
      <c r="N4406" s="275"/>
    </row>
    <row r="4407" spans="14:14" s="264" customFormat="1" x14ac:dyDescent="0.3">
      <c r="N4407" s="275"/>
    </row>
    <row r="4408" spans="14:14" s="264" customFormat="1" x14ac:dyDescent="0.3">
      <c r="N4408" s="275"/>
    </row>
    <row r="4409" spans="14:14" s="264" customFormat="1" x14ac:dyDescent="0.3">
      <c r="N4409" s="275"/>
    </row>
    <row r="4410" spans="14:14" s="264" customFormat="1" x14ac:dyDescent="0.3">
      <c r="N4410" s="275"/>
    </row>
    <row r="4411" spans="14:14" s="264" customFormat="1" x14ac:dyDescent="0.3">
      <c r="N4411" s="275"/>
    </row>
    <row r="4412" spans="14:14" s="264" customFormat="1" x14ac:dyDescent="0.3">
      <c r="N4412" s="275"/>
    </row>
    <row r="4413" spans="14:14" s="264" customFormat="1" x14ac:dyDescent="0.3">
      <c r="N4413" s="275"/>
    </row>
    <row r="4414" spans="14:14" s="264" customFormat="1" x14ac:dyDescent="0.3">
      <c r="N4414" s="275"/>
    </row>
    <row r="4415" spans="14:14" s="264" customFormat="1" x14ac:dyDescent="0.3">
      <c r="N4415" s="275"/>
    </row>
    <row r="4416" spans="14:14" s="264" customFormat="1" x14ac:dyDescent="0.3">
      <c r="N4416" s="275"/>
    </row>
    <row r="4417" spans="14:14" s="264" customFormat="1" x14ac:dyDescent="0.3">
      <c r="N4417" s="275"/>
    </row>
    <row r="4418" spans="14:14" s="264" customFormat="1" x14ac:dyDescent="0.3">
      <c r="N4418" s="275"/>
    </row>
    <row r="4419" spans="14:14" s="264" customFormat="1" x14ac:dyDescent="0.3">
      <c r="N4419" s="275"/>
    </row>
    <row r="4420" spans="14:14" s="264" customFormat="1" x14ac:dyDescent="0.3">
      <c r="N4420" s="275"/>
    </row>
    <row r="4421" spans="14:14" s="264" customFormat="1" x14ac:dyDescent="0.3">
      <c r="N4421" s="275"/>
    </row>
    <row r="4422" spans="14:14" s="264" customFormat="1" x14ac:dyDescent="0.3">
      <c r="N4422" s="275"/>
    </row>
    <row r="4423" spans="14:14" s="264" customFormat="1" x14ac:dyDescent="0.3">
      <c r="N4423" s="275"/>
    </row>
    <row r="4424" spans="14:14" s="264" customFormat="1" x14ac:dyDescent="0.3">
      <c r="N4424" s="275"/>
    </row>
    <row r="4425" spans="14:14" s="264" customFormat="1" x14ac:dyDescent="0.3">
      <c r="N4425" s="275"/>
    </row>
    <row r="4426" spans="14:14" s="264" customFormat="1" x14ac:dyDescent="0.3">
      <c r="N4426" s="275"/>
    </row>
    <row r="4427" spans="14:14" s="264" customFormat="1" x14ac:dyDescent="0.3">
      <c r="N4427" s="275"/>
    </row>
    <row r="4428" spans="14:14" s="264" customFormat="1" x14ac:dyDescent="0.3">
      <c r="N4428" s="275"/>
    </row>
    <row r="4429" spans="14:14" s="264" customFormat="1" x14ac:dyDescent="0.3">
      <c r="N4429" s="275"/>
    </row>
    <row r="4430" spans="14:14" s="264" customFormat="1" x14ac:dyDescent="0.3">
      <c r="N4430" s="275"/>
    </row>
    <row r="4431" spans="14:14" s="264" customFormat="1" x14ac:dyDescent="0.3">
      <c r="N4431" s="275"/>
    </row>
    <row r="4432" spans="14:14" s="264" customFormat="1" x14ac:dyDescent="0.3">
      <c r="N4432" s="275"/>
    </row>
    <row r="4433" spans="14:14" s="264" customFormat="1" x14ac:dyDescent="0.3">
      <c r="N4433" s="275"/>
    </row>
    <row r="4434" spans="14:14" s="264" customFormat="1" x14ac:dyDescent="0.3">
      <c r="N4434" s="275"/>
    </row>
    <row r="4435" spans="14:14" s="264" customFormat="1" x14ac:dyDescent="0.3">
      <c r="N4435" s="275"/>
    </row>
    <row r="4436" spans="14:14" s="264" customFormat="1" x14ac:dyDescent="0.3">
      <c r="N4436" s="275"/>
    </row>
    <row r="4437" spans="14:14" s="264" customFormat="1" x14ac:dyDescent="0.3">
      <c r="N4437" s="275"/>
    </row>
    <row r="4438" spans="14:14" s="264" customFormat="1" x14ac:dyDescent="0.3">
      <c r="N4438" s="275"/>
    </row>
    <row r="4439" spans="14:14" s="264" customFormat="1" x14ac:dyDescent="0.3">
      <c r="N4439" s="275"/>
    </row>
    <row r="4440" spans="14:14" s="264" customFormat="1" x14ac:dyDescent="0.3">
      <c r="N4440" s="275"/>
    </row>
    <row r="4441" spans="14:14" s="264" customFormat="1" x14ac:dyDescent="0.3">
      <c r="N4441" s="275"/>
    </row>
    <row r="4442" spans="14:14" s="264" customFormat="1" x14ac:dyDescent="0.3">
      <c r="N4442" s="275"/>
    </row>
    <row r="4443" spans="14:14" s="264" customFormat="1" x14ac:dyDescent="0.3">
      <c r="N4443" s="275"/>
    </row>
    <row r="4444" spans="14:14" s="264" customFormat="1" x14ac:dyDescent="0.3">
      <c r="N4444" s="275"/>
    </row>
    <row r="4445" spans="14:14" s="264" customFormat="1" x14ac:dyDescent="0.3">
      <c r="N4445" s="275"/>
    </row>
    <row r="4446" spans="14:14" s="264" customFormat="1" x14ac:dyDescent="0.3">
      <c r="N4446" s="275"/>
    </row>
    <row r="4447" spans="14:14" s="264" customFormat="1" x14ac:dyDescent="0.3">
      <c r="N4447" s="275"/>
    </row>
    <row r="4448" spans="14:14" s="264" customFormat="1" x14ac:dyDescent="0.3">
      <c r="N4448" s="275"/>
    </row>
    <row r="4449" spans="14:14" s="264" customFormat="1" x14ac:dyDescent="0.3">
      <c r="N4449" s="275"/>
    </row>
    <row r="4450" spans="14:14" s="264" customFormat="1" x14ac:dyDescent="0.3">
      <c r="N4450" s="275"/>
    </row>
    <row r="4451" spans="14:14" s="264" customFormat="1" x14ac:dyDescent="0.3">
      <c r="N4451" s="275"/>
    </row>
    <row r="4452" spans="14:14" s="264" customFormat="1" x14ac:dyDescent="0.3">
      <c r="N4452" s="275"/>
    </row>
    <row r="4453" spans="14:14" s="264" customFormat="1" x14ac:dyDescent="0.3">
      <c r="N4453" s="275"/>
    </row>
    <row r="4454" spans="14:14" s="264" customFormat="1" x14ac:dyDescent="0.3">
      <c r="N4454" s="275"/>
    </row>
    <row r="4455" spans="14:14" s="264" customFormat="1" x14ac:dyDescent="0.3">
      <c r="N4455" s="275"/>
    </row>
    <row r="4456" spans="14:14" s="264" customFormat="1" x14ac:dyDescent="0.3">
      <c r="N4456" s="275"/>
    </row>
    <row r="4457" spans="14:14" s="264" customFormat="1" x14ac:dyDescent="0.3">
      <c r="N4457" s="275"/>
    </row>
    <row r="4458" spans="14:14" s="264" customFormat="1" x14ac:dyDescent="0.3">
      <c r="N4458" s="275"/>
    </row>
    <row r="4459" spans="14:14" s="264" customFormat="1" x14ac:dyDescent="0.3">
      <c r="N4459" s="275"/>
    </row>
    <row r="4460" spans="14:14" s="264" customFormat="1" x14ac:dyDescent="0.3">
      <c r="N4460" s="275"/>
    </row>
    <row r="4461" spans="14:14" s="264" customFormat="1" x14ac:dyDescent="0.3">
      <c r="N4461" s="275"/>
    </row>
    <row r="4462" spans="14:14" s="264" customFormat="1" x14ac:dyDescent="0.3">
      <c r="N4462" s="275"/>
    </row>
    <row r="4463" spans="14:14" s="264" customFormat="1" x14ac:dyDescent="0.3">
      <c r="N4463" s="275"/>
    </row>
    <row r="4464" spans="14:14" s="264" customFormat="1" x14ac:dyDescent="0.3">
      <c r="N4464" s="275"/>
    </row>
    <row r="4465" spans="14:14" s="264" customFormat="1" x14ac:dyDescent="0.3">
      <c r="N4465" s="275"/>
    </row>
    <row r="4466" spans="14:14" s="264" customFormat="1" x14ac:dyDescent="0.3">
      <c r="N4466" s="275"/>
    </row>
    <row r="4467" spans="14:14" s="264" customFormat="1" x14ac:dyDescent="0.3">
      <c r="N4467" s="275"/>
    </row>
    <row r="4468" spans="14:14" s="264" customFormat="1" x14ac:dyDescent="0.3">
      <c r="N4468" s="275"/>
    </row>
    <row r="4469" spans="14:14" s="264" customFormat="1" x14ac:dyDescent="0.3">
      <c r="N4469" s="275"/>
    </row>
    <row r="4470" spans="14:14" s="264" customFormat="1" x14ac:dyDescent="0.3">
      <c r="N4470" s="275"/>
    </row>
    <row r="4471" spans="14:14" s="264" customFormat="1" x14ac:dyDescent="0.3">
      <c r="N4471" s="275"/>
    </row>
    <row r="4472" spans="14:14" s="264" customFormat="1" x14ac:dyDescent="0.3">
      <c r="N4472" s="275"/>
    </row>
    <row r="4473" spans="14:14" s="264" customFormat="1" x14ac:dyDescent="0.3">
      <c r="N4473" s="275"/>
    </row>
    <row r="4474" spans="14:14" s="264" customFormat="1" x14ac:dyDescent="0.3">
      <c r="N4474" s="275"/>
    </row>
    <row r="4475" spans="14:14" s="264" customFormat="1" x14ac:dyDescent="0.3">
      <c r="N4475" s="275"/>
    </row>
    <row r="4476" spans="14:14" s="264" customFormat="1" x14ac:dyDescent="0.3">
      <c r="N4476" s="275"/>
    </row>
    <row r="4477" spans="14:14" s="264" customFormat="1" x14ac:dyDescent="0.3">
      <c r="N4477" s="275"/>
    </row>
    <row r="4478" spans="14:14" s="264" customFormat="1" x14ac:dyDescent="0.3">
      <c r="N4478" s="275"/>
    </row>
    <row r="4479" spans="14:14" s="264" customFormat="1" x14ac:dyDescent="0.3">
      <c r="N4479" s="275"/>
    </row>
    <row r="4480" spans="14:14" s="264" customFormat="1" x14ac:dyDescent="0.3">
      <c r="N4480" s="275"/>
    </row>
    <row r="4481" spans="14:14" s="264" customFormat="1" x14ac:dyDescent="0.3">
      <c r="N4481" s="275"/>
    </row>
    <row r="4482" spans="14:14" s="264" customFormat="1" x14ac:dyDescent="0.3">
      <c r="N4482" s="275"/>
    </row>
    <row r="4483" spans="14:14" s="264" customFormat="1" x14ac:dyDescent="0.3">
      <c r="N4483" s="275"/>
    </row>
    <row r="4484" spans="14:14" s="264" customFormat="1" x14ac:dyDescent="0.3">
      <c r="N4484" s="275"/>
    </row>
    <row r="4485" spans="14:14" s="264" customFormat="1" x14ac:dyDescent="0.3">
      <c r="N4485" s="275"/>
    </row>
    <row r="4486" spans="14:14" s="264" customFormat="1" x14ac:dyDescent="0.3">
      <c r="N4486" s="275"/>
    </row>
    <row r="4487" spans="14:14" s="264" customFormat="1" x14ac:dyDescent="0.3">
      <c r="N4487" s="275"/>
    </row>
    <row r="4488" spans="14:14" s="264" customFormat="1" x14ac:dyDescent="0.3">
      <c r="N4488" s="275"/>
    </row>
    <row r="4489" spans="14:14" s="264" customFormat="1" x14ac:dyDescent="0.3">
      <c r="N4489" s="275"/>
    </row>
    <row r="4490" spans="14:14" s="264" customFormat="1" x14ac:dyDescent="0.3">
      <c r="N4490" s="275"/>
    </row>
    <row r="4491" spans="14:14" s="264" customFormat="1" x14ac:dyDescent="0.3">
      <c r="N4491" s="275"/>
    </row>
    <row r="4492" spans="14:14" s="264" customFormat="1" x14ac:dyDescent="0.3">
      <c r="N4492" s="275"/>
    </row>
    <row r="4493" spans="14:14" s="264" customFormat="1" x14ac:dyDescent="0.3">
      <c r="N4493" s="275"/>
    </row>
    <row r="4494" spans="14:14" s="264" customFormat="1" x14ac:dyDescent="0.3">
      <c r="N4494" s="275"/>
    </row>
    <row r="4495" spans="14:14" s="264" customFormat="1" x14ac:dyDescent="0.3">
      <c r="N4495" s="275"/>
    </row>
    <row r="4496" spans="14:14" s="264" customFormat="1" x14ac:dyDescent="0.3">
      <c r="N4496" s="275"/>
    </row>
    <row r="4497" spans="14:14" s="264" customFormat="1" x14ac:dyDescent="0.3">
      <c r="N4497" s="275"/>
    </row>
    <row r="4498" spans="14:14" s="264" customFormat="1" x14ac:dyDescent="0.3">
      <c r="N4498" s="275"/>
    </row>
    <row r="4499" spans="14:14" s="264" customFormat="1" x14ac:dyDescent="0.3">
      <c r="N4499" s="275"/>
    </row>
    <row r="4500" spans="14:14" s="264" customFormat="1" x14ac:dyDescent="0.3">
      <c r="N4500" s="275"/>
    </row>
    <row r="4501" spans="14:14" s="264" customFormat="1" x14ac:dyDescent="0.3">
      <c r="N4501" s="275"/>
    </row>
    <row r="4502" spans="14:14" s="264" customFormat="1" x14ac:dyDescent="0.3">
      <c r="N4502" s="275"/>
    </row>
    <row r="4503" spans="14:14" s="264" customFormat="1" x14ac:dyDescent="0.3">
      <c r="N4503" s="275"/>
    </row>
    <row r="4504" spans="14:14" s="264" customFormat="1" x14ac:dyDescent="0.3">
      <c r="N4504" s="275"/>
    </row>
    <row r="4505" spans="14:14" s="264" customFormat="1" x14ac:dyDescent="0.3">
      <c r="N4505" s="275"/>
    </row>
    <row r="4506" spans="14:14" s="264" customFormat="1" x14ac:dyDescent="0.3">
      <c r="N4506" s="275"/>
    </row>
    <row r="4507" spans="14:14" s="264" customFormat="1" x14ac:dyDescent="0.3">
      <c r="N4507" s="275"/>
    </row>
    <row r="4508" spans="14:14" s="264" customFormat="1" x14ac:dyDescent="0.3">
      <c r="N4508" s="275"/>
    </row>
    <row r="4509" spans="14:14" s="264" customFormat="1" x14ac:dyDescent="0.3">
      <c r="N4509" s="275"/>
    </row>
    <row r="4510" spans="14:14" s="264" customFormat="1" x14ac:dyDescent="0.3">
      <c r="N4510" s="275"/>
    </row>
    <row r="4511" spans="14:14" s="264" customFormat="1" x14ac:dyDescent="0.3">
      <c r="N4511" s="275"/>
    </row>
    <row r="4512" spans="14:14" s="264" customFormat="1" x14ac:dyDescent="0.3">
      <c r="N4512" s="275"/>
    </row>
    <row r="4513" spans="14:14" s="264" customFormat="1" x14ac:dyDescent="0.3">
      <c r="N4513" s="275"/>
    </row>
    <row r="4514" spans="14:14" s="264" customFormat="1" x14ac:dyDescent="0.3">
      <c r="N4514" s="275"/>
    </row>
    <row r="4515" spans="14:14" s="264" customFormat="1" x14ac:dyDescent="0.3">
      <c r="N4515" s="275"/>
    </row>
    <row r="4516" spans="14:14" s="264" customFormat="1" x14ac:dyDescent="0.3">
      <c r="N4516" s="275"/>
    </row>
    <row r="4517" spans="14:14" s="264" customFormat="1" x14ac:dyDescent="0.3">
      <c r="N4517" s="275"/>
    </row>
    <row r="4518" spans="14:14" s="264" customFormat="1" x14ac:dyDescent="0.3">
      <c r="N4518" s="275"/>
    </row>
    <row r="4519" spans="14:14" s="264" customFormat="1" x14ac:dyDescent="0.3">
      <c r="N4519" s="275"/>
    </row>
    <row r="4520" spans="14:14" s="264" customFormat="1" x14ac:dyDescent="0.3">
      <c r="N4520" s="275"/>
    </row>
    <row r="4521" spans="14:14" s="264" customFormat="1" x14ac:dyDescent="0.3">
      <c r="N4521" s="275"/>
    </row>
    <row r="4522" spans="14:14" s="264" customFormat="1" x14ac:dyDescent="0.3">
      <c r="N4522" s="275"/>
    </row>
    <row r="4523" spans="14:14" s="264" customFormat="1" x14ac:dyDescent="0.3">
      <c r="N4523" s="275"/>
    </row>
    <row r="4524" spans="14:14" s="264" customFormat="1" x14ac:dyDescent="0.3">
      <c r="N4524" s="275"/>
    </row>
    <row r="4525" spans="14:14" s="264" customFormat="1" x14ac:dyDescent="0.3">
      <c r="N4525" s="275"/>
    </row>
    <row r="4526" spans="14:14" s="264" customFormat="1" x14ac:dyDescent="0.3">
      <c r="N4526" s="275"/>
    </row>
    <row r="4527" spans="14:14" s="264" customFormat="1" x14ac:dyDescent="0.3">
      <c r="N4527" s="275"/>
    </row>
    <row r="4528" spans="14:14" s="264" customFormat="1" x14ac:dyDescent="0.3">
      <c r="N4528" s="275"/>
    </row>
    <row r="4529" spans="14:14" s="264" customFormat="1" x14ac:dyDescent="0.3">
      <c r="N4529" s="275"/>
    </row>
    <row r="4530" spans="14:14" s="264" customFormat="1" x14ac:dyDescent="0.3">
      <c r="N4530" s="275"/>
    </row>
    <row r="4531" spans="14:14" s="264" customFormat="1" x14ac:dyDescent="0.3">
      <c r="N4531" s="275"/>
    </row>
    <row r="4532" spans="14:14" s="264" customFormat="1" x14ac:dyDescent="0.3">
      <c r="N4532" s="275"/>
    </row>
    <row r="4533" spans="14:14" s="264" customFormat="1" x14ac:dyDescent="0.3">
      <c r="N4533" s="275"/>
    </row>
    <row r="4534" spans="14:14" s="264" customFormat="1" x14ac:dyDescent="0.3">
      <c r="N4534" s="275"/>
    </row>
    <row r="4535" spans="14:14" s="264" customFormat="1" x14ac:dyDescent="0.3">
      <c r="N4535" s="275"/>
    </row>
    <row r="4536" spans="14:14" s="264" customFormat="1" x14ac:dyDescent="0.3">
      <c r="N4536" s="275"/>
    </row>
    <row r="4537" spans="14:14" s="264" customFormat="1" x14ac:dyDescent="0.3">
      <c r="N4537" s="275"/>
    </row>
    <row r="4538" spans="14:14" s="264" customFormat="1" x14ac:dyDescent="0.3">
      <c r="N4538" s="275"/>
    </row>
    <row r="4539" spans="14:14" s="264" customFormat="1" x14ac:dyDescent="0.3">
      <c r="N4539" s="275"/>
    </row>
    <row r="4540" spans="14:14" s="264" customFormat="1" x14ac:dyDescent="0.3">
      <c r="N4540" s="275"/>
    </row>
    <row r="4541" spans="14:14" s="264" customFormat="1" x14ac:dyDescent="0.3">
      <c r="N4541" s="275"/>
    </row>
    <row r="4542" spans="14:14" s="264" customFormat="1" x14ac:dyDescent="0.3">
      <c r="N4542" s="275"/>
    </row>
    <row r="4543" spans="14:14" s="264" customFormat="1" x14ac:dyDescent="0.3">
      <c r="N4543" s="275"/>
    </row>
    <row r="4544" spans="14:14" s="264" customFormat="1" x14ac:dyDescent="0.3">
      <c r="N4544" s="275"/>
    </row>
    <row r="4545" spans="14:14" s="264" customFormat="1" x14ac:dyDescent="0.3">
      <c r="N4545" s="275"/>
    </row>
    <row r="4546" spans="14:14" s="264" customFormat="1" x14ac:dyDescent="0.3">
      <c r="N4546" s="275"/>
    </row>
    <row r="4547" spans="14:14" s="264" customFormat="1" x14ac:dyDescent="0.3">
      <c r="N4547" s="275"/>
    </row>
    <row r="4548" spans="14:14" s="264" customFormat="1" x14ac:dyDescent="0.3">
      <c r="N4548" s="275"/>
    </row>
    <row r="4549" spans="14:14" s="264" customFormat="1" x14ac:dyDescent="0.3">
      <c r="N4549" s="275"/>
    </row>
    <row r="4550" spans="14:14" s="264" customFormat="1" x14ac:dyDescent="0.3">
      <c r="N4550" s="275"/>
    </row>
    <row r="4551" spans="14:14" s="264" customFormat="1" x14ac:dyDescent="0.3">
      <c r="N4551" s="275"/>
    </row>
    <row r="4552" spans="14:14" s="264" customFormat="1" x14ac:dyDescent="0.3">
      <c r="N4552" s="275"/>
    </row>
    <row r="4553" spans="14:14" s="264" customFormat="1" x14ac:dyDescent="0.3">
      <c r="N4553" s="275"/>
    </row>
    <row r="4554" spans="14:14" s="264" customFormat="1" x14ac:dyDescent="0.3">
      <c r="N4554" s="275"/>
    </row>
    <row r="4555" spans="14:14" s="264" customFormat="1" x14ac:dyDescent="0.3">
      <c r="N4555" s="275"/>
    </row>
    <row r="4556" spans="14:14" s="264" customFormat="1" x14ac:dyDescent="0.3">
      <c r="N4556" s="275"/>
    </row>
    <row r="4557" spans="14:14" s="264" customFormat="1" x14ac:dyDescent="0.3">
      <c r="N4557" s="275"/>
    </row>
    <row r="4558" spans="14:14" s="264" customFormat="1" x14ac:dyDescent="0.3">
      <c r="N4558" s="275"/>
    </row>
    <row r="4559" spans="14:14" s="264" customFormat="1" x14ac:dyDescent="0.3">
      <c r="N4559" s="275"/>
    </row>
    <row r="4560" spans="14:14" s="264" customFormat="1" x14ac:dyDescent="0.3">
      <c r="N4560" s="275"/>
    </row>
    <row r="4561" spans="14:14" s="264" customFormat="1" x14ac:dyDescent="0.3">
      <c r="N4561" s="275"/>
    </row>
    <row r="4562" spans="14:14" s="264" customFormat="1" x14ac:dyDescent="0.3">
      <c r="N4562" s="275"/>
    </row>
    <row r="4563" spans="14:14" s="264" customFormat="1" x14ac:dyDescent="0.3">
      <c r="N4563" s="275"/>
    </row>
    <row r="4564" spans="14:14" s="264" customFormat="1" x14ac:dyDescent="0.3">
      <c r="N4564" s="275"/>
    </row>
    <row r="4565" spans="14:14" s="264" customFormat="1" x14ac:dyDescent="0.3">
      <c r="N4565" s="275"/>
    </row>
    <row r="4566" spans="14:14" s="264" customFormat="1" x14ac:dyDescent="0.3">
      <c r="N4566" s="275"/>
    </row>
    <row r="4567" spans="14:14" s="264" customFormat="1" x14ac:dyDescent="0.3">
      <c r="N4567" s="275"/>
    </row>
    <row r="4568" spans="14:14" s="264" customFormat="1" x14ac:dyDescent="0.3">
      <c r="N4568" s="275"/>
    </row>
    <row r="4569" spans="14:14" s="264" customFormat="1" x14ac:dyDescent="0.3">
      <c r="N4569" s="275"/>
    </row>
    <row r="4570" spans="14:14" s="264" customFormat="1" x14ac:dyDescent="0.3">
      <c r="N4570" s="275"/>
    </row>
    <row r="4571" spans="14:14" s="264" customFormat="1" x14ac:dyDescent="0.3">
      <c r="N4571" s="275"/>
    </row>
    <row r="4572" spans="14:14" s="264" customFormat="1" x14ac:dyDescent="0.3">
      <c r="N4572" s="275"/>
    </row>
    <row r="4573" spans="14:14" s="264" customFormat="1" x14ac:dyDescent="0.3">
      <c r="N4573" s="275"/>
    </row>
    <row r="4574" spans="14:14" s="264" customFormat="1" x14ac:dyDescent="0.3">
      <c r="N4574" s="275"/>
    </row>
    <row r="4575" spans="14:14" s="264" customFormat="1" x14ac:dyDescent="0.3">
      <c r="N4575" s="275"/>
    </row>
    <row r="4576" spans="14:14" s="264" customFormat="1" x14ac:dyDescent="0.3">
      <c r="N4576" s="275"/>
    </row>
    <row r="4577" spans="14:14" s="264" customFormat="1" x14ac:dyDescent="0.3">
      <c r="N4577" s="275"/>
    </row>
    <row r="4578" spans="14:14" s="264" customFormat="1" x14ac:dyDescent="0.3">
      <c r="N4578" s="275"/>
    </row>
    <row r="4579" spans="14:14" s="264" customFormat="1" x14ac:dyDescent="0.3">
      <c r="N4579" s="275"/>
    </row>
    <row r="4580" spans="14:14" s="264" customFormat="1" x14ac:dyDescent="0.3">
      <c r="N4580" s="275"/>
    </row>
    <row r="4581" spans="14:14" s="264" customFormat="1" x14ac:dyDescent="0.3">
      <c r="N4581" s="275"/>
    </row>
    <row r="4582" spans="14:14" s="264" customFormat="1" x14ac:dyDescent="0.3">
      <c r="N4582" s="275"/>
    </row>
    <row r="4583" spans="14:14" s="264" customFormat="1" x14ac:dyDescent="0.3">
      <c r="N4583" s="275"/>
    </row>
    <row r="4584" spans="14:14" s="264" customFormat="1" x14ac:dyDescent="0.3">
      <c r="N4584" s="275"/>
    </row>
    <row r="4585" spans="14:14" s="264" customFormat="1" x14ac:dyDescent="0.3">
      <c r="N4585" s="275"/>
    </row>
    <row r="4586" spans="14:14" s="264" customFormat="1" x14ac:dyDescent="0.3">
      <c r="N4586" s="275"/>
    </row>
    <row r="4587" spans="14:14" s="264" customFormat="1" x14ac:dyDescent="0.3">
      <c r="N4587" s="275"/>
    </row>
    <row r="4588" spans="14:14" s="264" customFormat="1" x14ac:dyDescent="0.3">
      <c r="N4588" s="275"/>
    </row>
    <row r="4589" spans="14:14" s="264" customFormat="1" x14ac:dyDescent="0.3">
      <c r="N4589" s="275"/>
    </row>
    <row r="4590" spans="14:14" s="264" customFormat="1" x14ac:dyDescent="0.3">
      <c r="N4590" s="275"/>
    </row>
    <row r="4591" spans="14:14" s="264" customFormat="1" x14ac:dyDescent="0.3">
      <c r="N4591" s="275"/>
    </row>
    <row r="4592" spans="14:14" s="264" customFormat="1" x14ac:dyDescent="0.3">
      <c r="N4592" s="275"/>
    </row>
    <row r="4593" spans="14:14" s="264" customFormat="1" x14ac:dyDescent="0.3">
      <c r="N4593" s="275"/>
    </row>
    <row r="4594" spans="14:14" s="264" customFormat="1" x14ac:dyDescent="0.3">
      <c r="N4594" s="275"/>
    </row>
    <row r="4595" spans="14:14" s="264" customFormat="1" x14ac:dyDescent="0.3">
      <c r="N4595" s="275"/>
    </row>
    <row r="4596" spans="14:14" s="264" customFormat="1" x14ac:dyDescent="0.3">
      <c r="N4596" s="275"/>
    </row>
    <row r="4597" spans="14:14" s="264" customFormat="1" x14ac:dyDescent="0.3">
      <c r="N4597" s="275"/>
    </row>
    <row r="4598" spans="14:14" s="264" customFormat="1" x14ac:dyDescent="0.3">
      <c r="N4598" s="275"/>
    </row>
    <row r="4599" spans="14:14" s="264" customFormat="1" x14ac:dyDescent="0.3">
      <c r="N4599" s="275"/>
    </row>
    <row r="4600" spans="14:14" s="264" customFormat="1" x14ac:dyDescent="0.3">
      <c r="N4600" s="275"/>
    </row>
    <row r="4601" spans="14:14" s="264" customFormat="1" x14ac:dyDescent="0.3">
      <c r="N4601" s="275"/>
    </row>
    <row r="4602" spans="14:14" s="264" customFormat="1" x14ac:dyDescent="0.3">
      <c r="N4602" s="275"/>
    </row>
    <row r="4603" spans="14:14" s="264" customFormat="1" x14ac:dyDescent="0.3">
      <c r="N4603" s="275"/>
    </row>
    <row r="4604" spans="14:14" s="264" customFormat="1" x14ac:dyDescent="0.3">
      <c r="N4604" s="275"/>
    </row>
    <row r="4605" spans="14:14" s="264" customFormat="1" x14ac:dyDescent="0.3">
      <c r="N4605" s="275"/>
    </row>
    <row r="4606" spans="14:14" s="264" customFormat="1" x14ac:dyDescent="0.3">
      <c r="N4606" s="275"/>
    </row>
    <row r="4607" spans="14:14" s="264" customFormat="1" x14ac:dyDescent="0.3">
      <c r="N4607" s="275"/>
    </row>
    <row r="4608" spans="14:14" s="264" customFormat="1" x14ac:dyDescent="0.3">
      <c r="N4608" s="275"/>
    </row>
    <row r="4609" spans="14:14" s="264" customFormat="1" x14ac:dyDescent="0.3">
      <c r="N4609" s="275"/>
    </row>
    <row r="4610" spans="14:14" s="264" customFormat="1" x14ac:dyDescent="0.3">
      <c r="N4610" s="275"/>
    </row>
    <row r="4611" spans="14:14" s="264" customFormat="1" x14ac:dyDescent="0.3">
      <c r="N4611" s="275"/>
    </row>
    <row r="4612" spans="14:14" s="264" customFormat="1" x14ac:dyDescent="0.3">
      <c r="N4612" s="275"/>
    </row>
    <row r="4613" spans="14:14" s="264" customFormat="1" x14ac:dyDescent="0.3">
      <c r="N4613" s="275"/>
    </row>
    <row r="4614" spans="14:14" s="264" customFormat="1" x14ac:dyDescent="0.3">
      <c r="N4614" s="275"/>
    </row>
    <row r="4615" spans="14:14" s="264" customFormat="1" x14ac:dyDescent="0.3">
      <c r="N4615" s="275"/>
    </row>
    <row r="4616" spans="14:14" s="264" customFormat="1" x14ac:dyDescent="0.3">
      <c r="N4616" s="275"/>
    </row>
    <row r="4617" spans="14:14" s="264" customFormat="1" x14ac:dyDescent="0.3">
      <c r="N4617" s="275"/>
    </row>
    <row r="4618" spans="14:14" s="264" customFormat="1" x14ac:dyDescent="0.3">
      <c r="N4618" s="275"/>
    </row>
    <row r="4619" spans="14:14" s="264" customFormat="1" x14ac:dyDescent="0.3">
      <c r="N4619" s="275"/>
    </row>
    <row r="4620" spans="14:14" s="264" customFormat="1" x14ac:dyDescent="0.3">
      <c r="N4620" s="275"/>
    </row>
    <row r="4621" spans="14:14" s="264" customFormat="1" x14ac:dyDescent="0.3">
      <c r="N4621" s="275"/>
    </row>
    <row r="4622" spans="14:14" s="264" customFormat="1" x14ac:dyDescent="0.3">
      <c r="N4622" s="275"/>
    </row>
    <row r="4623" spans="14:14" s="264" customFormat="1" x14ac:dyDescent="0.3">
      <c r="N4623" s="275"/>
    </row>
    <row r="4624" spans="14:14" s="264" customFormat="1" x14ac:dyDescent="0.3">
      <c r="N4624" s="275"/>
    </row>
    <row r="4625" spans="14:14" s="264" customFormat="1" x14ac:dyDescent="0.3">
      <c r="N4625" s="275"/>
    </row>
    <row r="4626" spans="14:14" s="264" customFormat="1" x14ac:dyDescent="0.3">
      <c r="N4626" s="275"/>
    </row>
    <row r="4627" spans="14:14" s="264" customFormat="1" x14ac:dyDescent="0.3">
      <c r="N4627" s="275"/>
    </row>
    <row r="4628" spans="14:14" s="264" customFormat="1" x14ac:dyDescent="0.3">
      <c r="N4628" s="275"/>
    </row>
    <row r="4629" spans="14:14" s="264" customFormat="1" x14ac:dyDescent="0.3">
      <c r="N4629" s="275"/>
    </row>
    <row r="4630" spans="14:14" s="264" customFormat="1" x14ac:dyDescent="0.3">
      <c r="N4630" s="275"/>
    </row>
    <row r="4631" spans="14:14" s="264" customFormat="1" x14ac:dyDescent="0.3">
      <c r="N4631" s="275"/>
    </row>
    <row r="4632" spans="14:14" s="264" customFormat="1" x14ac:dyDescent="0.3">
      <c r="N4632" s="275"/>
    </row>
    <row r="4633" spans="14:14" s="264" customFormat="1" x14ac:dyDescent="0.3">
      <c r="N4633" s="275"/>
    </row>
    <row r="4634" spans="14:14" s="264" customFormat="1" x14ac:dyDescent="0.3">
      <c r="N4634" s="275"/>
    </row>
    <row r="4635" spans="14:14" s="264" customFormat="1" x14ac:dyDescent="0.3">
      <c r="N4635" s="275"/>
    </row>
    <row r="4636" spans="14:14" s="264" customFormat="1" x14ac:dyDescent="0.3">
      <c r="N4636" s="275"/>
    </row>
    <row r="4637" spans="14:14" s="264" customFormat="1" x14ac:dyDescent="0.3">
      <c r="N4637" s="275"/>
    </row>
    <row r="4638" spans="14:14" s="264" customFormat="1" x14ac:dyDescent="0.3">
      <c r="N4638" s="275"/>
    </row>
    <row r="4639" spans="14:14" s="264" customFormat="1" x14ac:dyDescent="0.3">
      <c r="N4639" s="275"/>
    </row>
    <row r="4640" spans="14:14" s="264" customFormat="1" x14ac:dyDescent="0.3">
      <c r="N4640" s="275"/>
    </row>
    <row r="4641" spans="14:14" s="264" customFormat="1" x14ac:dyDescent="0.3">
      <c r="N4641" s="275"/>
    </row>
    <row r="4642" spans="14:14" s="264" customFormat="1" x14ac:dyDescent="0.3">
      <c r="N4642" s="275"/>
    </row>
    <row r="4643" spans="14:14" s="264" customFormat="1" x14ac:dyDescent="0.3">
      <c r="N4643" s="275"/>
    </row>
    <row r="4644" spans="14:14" s="264" customFormat="1" x14ac:dyDescent="0.3">
      <c r="N4644" s="275"/>
    </row>
    <row r="4645" spans="14:14" s="264" customFormat="1" x14ac:dyDescent="0.3">
      <c r="N4645" s="275"/>
    </row>
    <row r="4646" spans="14:14" s="264" customFormat="1" x14ac:dyDescent="0.3">
      <c r="N4646" s="275"/>
    </row>
    <row r="4647" spans="14:14" s="264" customFormat="1" x14ac:dyDescent="0.3">
      <c r="N4647" s="275"/>
    </row>
    <row r="4648" spans="14:14" s="264" customFormat="1" x14ac:dyDescent="0.3">
      <c r="N4648" s="275"/>
    </row>
    <row r="4649" spans="14:14" s="264" customFormat="1" x14ac:dyDescent="0.3">
      <c r="N4649" s="275"/>
    </row>
    <row r="4650" spans="14:14" s="264" customFormat="1" x14ac:dyDescent="0.3">
      <c r="N4650" s="275"/>
    </row>
    <row r="4651" spans="14:14" s="264" customFormat="1" x14ac:dyDescent="0.3">
      <c r="N4651" s="275"/>
    </row>
    <row r="4652" spans="14:14" s="264" customFormat="1" x14ac:dyDescent="0.3">
      <c r="N4652" s="275"/>
    </row>
    <row r="4653" spans="14:14" s="264" customFormat="1" x14ac:dyDescent="0.3">
      <c r="N4653" s="275"/>
    </row>
    <row r="4654" spans="14:14" s="264" customFormat="1" x14ac:dyDescent="0.3">
      <c r="N4654" s="275"/>
    </row>
    <row r="4655" spans="14:14" s="264" customFormat="1" x14ac:dyDescent="0.3">
      <c r="N4655" s="275"/>
    </row>
    <row r="4656" spans="14:14" s="264" customFormat="1" x14ac:dyDescent="0.3">
      <c r="N4656" s="275"/>
    </row>
    <row r="4657" spans="14:14" s="264" customFormat="1" x14ac:dyDescent="0.3">
      <c r="N4657" s="275"/>
    </row>
    <row r="4658" spans="14:14" s="264" customFormat="1" x14ac:dyDescent="0.3">
      <c r="N4658" s="275"/>
    </row>
    <row r="4659" spans="14:14" s="264" customFormat="1" x14ac:dyDescent="0.3">
      <c r="N4659" s="275"/>
    </row>
    <row r="4660" spans="14:14" s="264" customFormat="1" x14ac:dyDescent="0.3">
      <c r="N4660" s="275"/>
    </row>
    <row r="4661" spans="14:14" s="264" customFormat="1" x14ac:dyDescent="0.3">
      <c r="N4661" s="275"/>
    </row>
    <row r="4662" spans="14:14" s="264" customFormat="1" x14ac:dyDescent="0.3">
      <c r="N4662" s="275"/>
    </row>
    <row r="4663" spans="14:14" s="264" customFormat="1" x14ac:dyDescent="0.3">
      <c r="N4663" s="275"/>
    </row>
    <row r="4664" spans="14:14" s="264" customFormat="1" x14ac:dyDescent="0.3">
      <c r="N4664" s="275"/>
    </row>
    <row r="4665" spans="14:14" s="264" customFormat="1" x14ac:dyDescent="0.3">
      <c r="N4665" s="275"/>
    </row>
    <row r="4666" spans="14:14" s="264" customFormat="1" x14ac:dyDescent="0.3">
      <c r="N4666" s="275"/>
    </row>
    <row r="4667" spans="14:14" s="264" customFormat="1" x14ac:dyDescent="0.3">
      <c r="N4667" s="275"/>
    </row>
    <row r="4668" spans="14:14" s="264" customFormat="1" x14ac:dyDescent="0.3">
      <c r="N4668" s="275"/>
    </row>
    <row r="4669" spans="14:14" s="264" customFormat="1" x14ac:dyDescent="0.3">
      <c r="N4669" s="275"/>
    </row>
    <row r="4670" spans="14:14" s="264" customFormat="1" x14ac:dyDescent="0.3">
      <c r="N4670" s="275"/>
    </row>
    <row r="4671" spans="14:14" s="264" customFormat="1" x14ac:dyDescent="0.3">
      <c r="N4671" s="275"/>
    </row>
    <row r="4672" spans="14:14" s="264" customFormat="1" x14ac:dyDescent="0.3">
      <c r="N4672" s="275"/>
    </row>
    <row r="4673" spans="14:14" s="264" customFormat="1" x14ac:dyDescent="0.3">
      <c r="N4673" s="275"/>
    </row>
    <row r="4674" spans="14:14" s="264" customFormat="1" x14ac:dyDescent="0.3">
      <c r="N4674" s="275"/>
    </row>
    <row r="4675" spans="14:14" s="264" customFormat="1" x14ac:dyDescent="0.3">
      <c r="N4675" s="275"/>
    </row>
    <row r="4676" spans="14:14" s="264" customFormat="1" x14ac:dyDescent="0.3">
      <c r="N4676" s="275"/>
    </row>
    <row r="4677" spans="14:14" s="264" customFormat="1" x14ac:dyDescent="0.3">
      <c r="N4677" s="275"/>
    </row>
    <row r="4678" spans="14:14" s="264" customFormat="1" x14ac:dyDescent="0.3">
      <c r="N4678" s="275"/>
    </row>
    <row r="4679" spans="14:14" s="264" customFormat="1" x14ac:dyDescent="0.3">
      <c r="N4679" s="275"/>
    </row>
    <row r="4680" spans="14:14" s="264" customFormat="1" x14ac:dyDescent="0.3">
      <c r="N4680" s="275"/>
    </row>
    <row r="4681" spans="14:14" s="264" customFormat="1" x14ac:dyDescent="0.3">
      <c r="N4681" s="275"/>
    </row>
    <row r="4682" spans="14:14" s="264" customFormat="1" x14ac:dyDescent="0.3">
      <c r="N4682" s="275"/>
    </row>
    <row r="4683" spans="14:14" s="264" customFormat="1" x14ac:dyDescent="0.3">
      <c r="N4683" s="275"/>
    </row>
    <row r="4684" spans="14:14" s="264" customFormat="1" x14ac:dyDescent="0.3">
      <c r="N4684" s="275"/>
    </row>
    <row r="4685" spans="14:14" s="264" customFormat="1" x14ac:dyDescent="0.3">
      <c r="N4685" s="275"/>
    </row>
    <row r="4686" spans="14:14" s="264" customFormat="1" x14ac:dyDescent="0.3">
      <c r="N4686" s="275"/>
    </row>
    <row r="4687" spans="14:14" s="264" customFormat="1" x14ac:dyDescent="0.3">
      <c r="N4687" s="275"/>
    </row>
    <row r="4688" spans="14:14" s="264" customFormat="1" x14ac:dyDescent="0.3">
      <c r="N4688" s="275"/>
    </row>
    <row r="4689" spans="14:14" s="264" customFormat="1" x14ac:dyDescent="0.3">
      <c r="N4689" s="275"/>
    </row>
    <row r="4690" spans="14:14" s="264" customFormat="1" x14ac:dyDescent="0.3">
      <c r="N4690" s="275"/>
    </row>
    <row r="4691" spans="14:14" s="264" customFormat="1" x14ac:dyDescent="0.3">
      <c r="N4691" s="275"/>
    </row>
    <row r="4692" spans="14:14" s="264" customFormat="1" x14ac:dyDescent="0.3">
      <c r="N4692" s="275"/>
    </row>
    <row r="4693" spans="14:14" s="264" customFormat="1" x14ac:dyDescent="0.3">
      <c r="N4693" s="275"/>
    </row>
    <row r="4694" spans="14:14" s="264" customFormat="1" x14ac:dyDescent="0.3">
      <c r="N4694" s="275"/>
    </row>
    <row r="4695" spans="14:14" s="264" customFormat="1" x14ac:dyDescent="0.3">
      <c r="N4695" s="275"/>
    </row>
    <row r="4696" spans="14:14" s="264" customFormat="1" x14ac:dyDescent="0.3">
      <c r="N4696" s="275"/>
    </row>
    <row r="4697" spans="14:14" s="264" customFormat="1" x14ac:dyDescent="0.3">
      <c r="N4697" s="275"/>
    </row>
    <row r="4698" spans="14:14" s="264" customFormat="1" x14ac:dyDescent="0.3">
      <c r="N4698" s="275"/>
    </row>
    <row r="4699" spans="14:14" s="264" customFormat="1" x14ac:dyDescent="0.3">
      <c r="N4699" s="275"/>
    </row>
    <row r="4700" spans="14:14" s="264" customFormat="1" x14ac:dyDescent="0.3">
      <c r="N4700" s="275"/>
    </row>
    <row r="4701" spans="14:14" s="264" customFormat="1" x14ac:dyDescent="0.3">
      <c r="N4701" s="275"/>
    </row>
    <row r="4702" spans="14:14" s="264" customFormat="1" x14ac:dyDescent="0.3">
      <c r="N4702" s="275"/>
    </row>
    <row r="4703" spans="14:14" s="264" customFormat="1" x14ac:dyDescent="0.3">
      <c r="N4703" s="275"/>
    </row>
    <row r="4704" spans="14:14" s="264" customFormat="1" x14ac:dyDescent="0.3">
      <c r="N4704" s="275"/>
    </row>
    <row r="4705" spans="14:14" s="264" customFormat="1" x14ac:dyDescent="0.3">
      <c r="N4705" s="275"/>
    </row>
    <row r="4706" spans="14:14" s="264" customFormat="1" x14ac:dyDescent="0.3">
      <c r="N4706" s="275"/>
    </row>
    <row r="4707" spans="14:14" s="264" customFormat="1" x14ac:dyDescent="0.3">
      <c r="N4707" s="275"/>
    </row>
    <row r="4708" spans="14:14" s="264" customFormat="1" x14ac:dyDescent="0.3">
      <c r="N4708" s="275"/>
    </row>
    <row r="4709" spans="14:14" s="264" customFormat="1" x14ac:dyDescent="0.3">
      <c r="N4709" s="275"/>
    </row>
    <row r="4710" spans="14:14" s="264" customFormat="1" x14ac:dyDescent="0.3">
      <c r="N4710" s="275"/>
    </row>
    <row r="4711" spans="14:14" s="264" customFormat="1" x14ac:dyDescent="0.3">
      <c r="N4711" s="275"/>
    </row>
    <row r="4712" spans="14:14" s="264" customFormat="1" x14ac:dyDescent="0.3">
      <c r="N4712" s="275"/>
    </row>
    <row r="4713" spans="14:14" s="264" customFormat="1" x14ac:dyDescent="0.3">
      <c r="N4713" s="275"/>
    </row>
    <row r="4714" spans="14:14" s="264" customFormat="1" x14ac:dyDescent="0.3">
      <c r="N4714" s="275"/>
    </row>
    <row r="4715" spans="14:14" s="264" customFormat="1" x14ac:dyDescent="0.3">
      <c r="N4715" s="275"/>
    </row>
    <row r="4716" spans="14:14" s="264" customFormat="1" x14ac:dyDescent="0.3">
      <c r="N4716" s="275"/>
    </row>
    <row r="4717" spans="14:14" s="264" customFormat="1" x14ac:dyDescent="0.3">
      <c r="N4717" s="275"/>
    </row>
    <row r="4718" spans="14:14" s="264" customFormat="1" x14ac:dyDescent="0.3">
      <c r="N4718" s="275"/>
    </row>
    <row r="4719" spans="14:14" s="264" customFormat="1" x14ac:dyDescent="0.3">
      <c r="N4719" s="275"/>
    </row>
    <row r="4720" spans="14:14" s="264" customFormat="1" x14ac:dyDescent="0.3">
      <c r="N4720" s="275"/>
    </row>
    <row r="4721" spans="14:14" s="264" customFormat="1" x14ac:dyDescent="0.3">
      <c r="N4721" s="275"/>
    </row>
    <row r="4722" spans="14:14" s="264" customFormat="1" x14ac:dyDescent="0.3">
      <c r="N4722" s="275"/>
    </row>
    <row r="4723" spans="14:14" s="264" customFormat="1" x14ac:dyDescent="0.3">
      <c r="N4723" s="275"/>
    </row>
    <row r="4724" spans="14:14" s="264" customFormat="1" x14ac:dyDescent="0.3">
      <c r="N4724" s="275"/>
    </row>
    <row r="4725" spans="14:14" s="264" customFormat="1" x14ac:dyDescent="0.3">
      <c r="N4725" s="275"/>
    </row>
    <row r="4726" spans="14:14" s="264" customFormat="1" x14ac:dyDescent="0.3">
      <c r="N4726" s="275"/>
    </row>
    <row r="4727" spans="14:14" s="264" customFormat="1" x14ac:dyDescent="0.3">
      <c r="N4727" s="275"/>
    </row>
    <row r="4728" spans="14:14" s="264" customFormat="1" x14ac:dyDescent="0.3">
      <c r="N4728" s="275"/>
    </row>
    <row r="4729" spans="14:14" s="264" customFormat="1" x14ac:dyDescent="0.3">
      <c r="N4729" s="275"/>
    </row>
    <row r="4730" spans="14:14" s="264" customFormat="1" x14ac:dyDescent="0.3">
      <c r="N4730" s="275"/>
    </row>
    <row r="4731" spans="14:14" s="264" customFormat="1" x14ac:dyDescent="0.3">
      <c r="N4731" s="275"/>
    </row>
    <row r="4732" spans="14:14" s="264" customFormat="1" x14ac:dyDescent="0.3">
      <c r="N4732" s="275"/>
    </row>
    <row r="4733" spans="14:14" s="264" customFormat="1" x14ac:dyDescent="0.3">
      <c r="N4733" s="275"/>
    </row>
    <row r="4734" spans="14:14" s="264" customFormat="1" x14ac:dyDescent="0.3">
      <c r="N4734" s="275"/>
    </row>
    <row r="4735" spans="14:14" s="264" customFormat="1" x14ac:dyDescent="0.3">
      <c r="N4735" s="275"/>
    </row>
    <row r="4736" spans="14:14" s="264" customFormat="1" x14ac:dyDescent="0.3">
      <c r="N4736" s="275"/>
    </row>
    <row r="4737" spans="14:14" s="264" customFormat="1" x14ac:dyDescent="0.3">
      <c r="N4737" s="275"/>
    </row>
    <row r="4738" spans="14:14" s="264" customFormat="1" x14ac:dyDescent="0.3">
      <c r="N4738" s="275"/>
    </row>
    <row r="4739" spans="14:14" s="264" customFormat="1" x14ac:dyDescent="0.3">
      <c r="N4739" s="275"/>
    </row>
    <row r="4740" spans="14:14" s="264" customFormat="1" x14ac:dyDescent="0.3">
      <c r="N4740" s="275"/>
    </row>
    <row r="4741" spans="14:14" s="264" customFormat="1" x14ac:dyDescent="0.3">
      <c r="N4741" s="275"/>
    </row>
    <row r="4742" spans="14:14" s="264" customFormat="1" x14ac:dyDescent="0.3">
      <c r="N4742" s="275"/>
    </row>
    <row r="4743" spans="14:14" s="264" customFormat="1" x14ac:dyDescent="0.3">
      <c r="N4743" s="275"/>
    </row>
    <row r="4744" spans="14:14" s="264" customFormat="1" x14ac:dyDescent="0.3">
      <c r="N4744" s="275"/>
    </row>
    <row r="4745" spans="14:14" s="264" customFormat="1" x14ac:dyDescent="0.3">
      <c r="N4745" s="275"/>
    </row>
    <row r="4746" spans="14:14" s="264" customFormat="1" x14ac:dyDescent="0.3">
      <c r="N4746" s="275"/>
    </row>
    <row r="4747" spans="14:14" s="264" customFormat="1" x14ac:dyDescent="0.3">
      <c r="N4747" s="275"/>
    </row>
    <row r="4748" spans="14:14" s="264" customFormat="1" x14ac:dyDescent="0.3">
      <c r="N4748" s="275"/>
    </row>
    <row r="4749" spans="14:14" s="264" customFormat="1" x14ac:dyDescent="0.3">
      <c r="N4749" s="275"/>
    </row>
    <row r="4750" spans="14:14" s="264" customFormat="1" x14ac:dyDescent="0.3">
      <c r="N4750" s="275"/>
    </row>
    <row r="4751" spans="14:14" s="264" customFormat="1" x14ac:dyDescent="0.3">
      <c r="N4751" s="275"/>
    </row>
    <row r="4752" spans="14:14" s="264" customFormat="1" x14ac:dyDescent="0.3">
      <c r="N4752" s="275"/>
    </row>
    <row r="4753" spans="14:14" s="264" customFormat="1" x14ac:dyDescent="0.3">
      <c r="N4753" s="275"/>
    </row>
    <row r="4754" spans="14:14" s="264" customFormat="1" x14ac:dyDescent="0.3">
      <c r="N4754" s="275"/>
    </row>
    <row r="4755" spans="14:14" s="264" customFormat="1" x14ac:dyDescent="0.3">
      <c r="N4755" s="275"/>
    </row>
    <row r="4756" spans="14:14" s="264" customFormat="1" x14ac:dyDescent="0.3">
      <c r="N4756" s="275"/>
    </row>
    <row r="4757" spans="14:14" s="264" customFormat="1" x14ac:dyDescent="0.3">
      <c r="N4757" s="275"/>
    </row>
    <row r="4758" spans="14:14" s="264" customFormat="1" x14ac:dyDescent="0.3">
      <c r="N4758" s="275"/>
    </row>
    <row r="4759" spans="14:14" s="264" customFormat="1" x14ac:dyDescent="0.3">
      <c r="N4759" s="275"/>
    </row>
    <row r="4760" spans="14:14" s="264" customFormat="1" x14ac:dyDescent="0.3">
      <c r="N4760" s="275"/>
    </row>
    <row r="4761" spans="14:14" s="264" customFormat="1" x14ac:dyDescent="0.3">
      <c r="N4761" s="275"/>
    </row>
    <row r="4762" spans="14:14" s="264" customFormat="1" x14ac:dyDescent="0.3">
      <c r="N4762" s="275"/>
    </row>
    <row r="4763" spans="14:14" s="264" customFormat="1" x14ac:dyDescent="0.3">
      <c r="N4763" s="275"/>
    </row>
    <row r="4764" spans="14:14" s="264" customFormat="1" x14ac:dyDescent="0.3">
      <c r="N4764" s="275"/>
    </row>
    <row r="4765" spans="14:14" s="264" customFormat="1" x14ac:dyDescent="0.3">
      <c r="N4765" s="275"/>
    </row>
    <row r="4766" spans="14:14" s="264" customFormat="1" x14ac:dyDescent="0.3">
      <c r="N4766" s="275"/>
    </row>
    <row r="4767" spans="14:14" s="264" customFormat="1" x14ac:dyDescent="0.3">
      <c r="N4767" s="275"/>
    </row>
    <row r="4768" spans="14:14" s="264" customFormat="1" x14ac:dyDescent="0.3">
      <c r="N4768" s="275"/>
    </row>
    <row r="4769" spans="14:14" s="264" customFormat="1" x14ac:dyDescent="0.3">
      <c r="N4769" s="275"/>
    </row>
    <row r="4770" spans="14:14" s="264" customFormat="1" x14ac:dyDescent="0.3">
      <c r="N4770" s="275"/>
    </row>
    <row r="4771" spans="14:14" s="264" customFormat="1" x14ac:dyDescent="0.3">
      <c r="N4771" s="275"/>
    </row>
    <row r="4772" spans="14:14" s="264" customFormat="1" x14ac:dyDescent="0.3">
      <c r="N4772" s="275"/>
    </row>
    <row r="4773" spans="14:14" s="264" customFormat="1" x14ac:dyDescent="0.3">
      <c r="N4773" s="275"/>
    </row>
    <row r="4774" spans="14:14" s="264" customFormat="1" x14ac:dyDescent="0.3">
      <c r="N4774" s="275"/>
    </row>
    <row r="4775" spans="14:14" s="264" customFormat="1" x14ac:dyDescent="0.3">
      <c r="N4775" s="275"/>
    </row>
    <row r="4776" spans="14:14" s="264" customFormat="1" x14ac:dyDescent="0.3">
      <c r="N4776" s="275"/>
    </row>
    <row r="4777" spans="14:14" s="264" customFormat="1" x14ac:dyDescent="0.3">
      <c r="N4777" s="275"/>
    </row>
    <row r="4778" spans="14:14" s="264" customFormat="1" x14ac:dyDescent="0.3">
      <c r="N4778" s="275"/>
    </row>
    <row r="4779" spans="14:14" s="264" customFormat="1" x14ac:dyDescent="0.3">
      <c r="N4779" s="275"/>
    </row>
    <row r="4780" spans="14:14" s="264" customFormat="1" x14ac:dyDescent="0.3">
      <c r="N4780" s="275"/>
    </row>
    <row r="4781" spans="14:14" s="264" customFormat="1" x14ac:dyDescent="0.3">
      <c r="N4781" s="275"/>
    </row>
    <row r="4782" spans="14:14" s="264" customFormat="1" x14ac:dyDescent="0.3">
      <c r="N4782" s="275"/>
    </row>
    <row r="4783" spans="14:14" s="264" customFormat="1" x14ac:dyDescent="0.3">
      <c r="N4783" s="275"/>
    </row>
    <row r="4784" spans="14:14" s="264" customFormat="1" x14ac:dyDescent="0.3">
      <c r="N4784" s="275"/>
    </row>
    <row r="4785" spans="14:14" s="264" customFormat="1" x14ac:dyDescent="0.3">
      <c r="N4785" s="275"/>
    </row>
    <row r="4786" spans="14:14" s="264" customFormat="1" x14ac:dyDescent="0.3">
      <c r="N4786" s="275"/>
    </row>
    <row r="4787" spans="14:14" s="264" customFormat="1" x14ac:dyDescent="0.3">
      <c r="N4787" s="275"/>
    </row>
    <row r="4788" spans="14:14" s="264" customFormat="1" x14ac:dyDescent="0.3">
      <c r="N4788" s="275"/>
    </row>
    <row r="4789" spans="14:14" s="264" customFormat="1" x14ac:dyDescent="0.3">
      <c r="N4789" s="275"/>
    </row>
    <row r="4790" spans="14:14" s="264" customFormat="1" x14ac:dyDescent="0.3">
      <c r="N4790" s="275"/>
    </row>
    <row r="4791" spans="14:14" s="264" customFormat="1" x14ac:dyDescent="0.3">
      <c r="N4791" s="275"/>
    </row>
    <row r="4792" spans="14:14" s="264" customFormat="1" x14ac:dyDescent="0.3">
      <c r="N4792" s="275"/>
    </row>
    <row r="4793" spans="14:14" s="264" customFormat="1" x14ac:dyDescent="0.3">
      <c r="N4793" s="275"/>
    </row>
    <row r="4794" spans="14:14" s="264" customFormat="1" x14ac:dyDescent="0.3">
      <c r="N4794" s="275"/>
    </row>
    <row r="4795" spans="14:14" s="264" customFormat="1" x14ac:dyDescent="0.3">
      <c r="N4795" s="275"/>
    </row>
    <row r="4796" spans="14:14" s="264" customFormat="1" x14ac:dyDescent="0.3">
      <c r="N4796" s="275"/>
    </row>
    <row r="4797" spans="14:14" s="264" customFormat="1" x14ac:dyDescent="0.3">
      <c r="N4797" s="275"/>
    </row>
    <row r="4798" spans="14:14" s="264" customFormat="1" x14ac:dyDescent="0.3">
      <c r="N4798" s="275"/>
    </row>
    <row r="4799" spans="14:14" s="264" customFormat="1" x14ac:dyDescent="0.3">
      <c r="N4799" s="275"/>
    </row>
    <row r="4800" spans="14:14" s="264" customFormat="1" x14ac:dyDescent="0.3">
      <c r="N4800" s="275"/>
    </row>
    <row r="4801" spans="14:14" s="264" customFormat="1" x14ac:dyDescent="0.3">
      <c r="N4801" s="275"/>
    </row>
    <row r="4802" spans="14:14" s="264" customFormat="1" x14ac:dyDescent="0.3">
      <c r="N4802" s="275"/>
    </row>
    <row r="4803" spans="14:14" s="264" customFormat="1" x14ac:dyDescent="0.3">
      <c r="N4803" s="275"/>
    </row>
    <row r="4804" spans="14:14" s="264" customFormat="1" x14ac:dyDescent="0.3">
      <c r="N4804" s="275"/>
    </row>
    <row r="4805" spans="14:14" s="264" customFormat="1" x14ac:dyDescent="0.3">
      <c r="N4805" s="275"/>
    </row>
    <row r="4806" spans="14:14" s="264" customFormat="1" x14ac:dyDescent="0.3">
      <c r="N4806" s="275"/>
    </row>
    <row r="4807" spans="14:14" s="264" customFormat="1" x14ac:dyDescent="0.3">
      <c r="N4807" s="275"/>
    </row>
    <row r="4808" spans="14:14" s="264" customFormat="1" x14ac:dyDescent="0.3">
      <c r="N4808" s="275"/>
    </row>
    <row r="4809" spans="14:14" s="264" customFormat="1" x14ac:dyDescent="0.3">
      <c r="N4809" s="275"/>
    </row>
    <row r="4810" spans="14:14" s="264" customFormat="1" x14ac:dyDescent="0.3">
      <c r="N4810" s="275"/>
    </row>
    <row r="4811" spans="14:14" s="264" customFormat="1" x14ac:dyDescent="0.3">
      <c r="N4811" s="275"/>
    </row>
    <row r="4812" spans="14:14" s="264" customFormat="1" x14ac:dyDescent="0.3">
      <c r="N4812" s="275"/>
    </row>
    <row r="4813" spans="14:14" s="264" customFormat="1" x14ac:dyDescent="0.3">
      <c r="N4813" s="275"/>
    </row>
    <row r="4814" spans="14:14" s="264" customFormat="1" x14ac:dyDescent="0.3">
      <c r="N4814" s="275"/>
    </row>
    <row r="4815" spans="14:14" s="264" customFormat="1" x14ac:dyDescent="0.3">
      <c r="N4815" s="275"/>
    </row>
    <row r="4816" spans="14:14" s="264" customFormat="1" x14ac:dyDescent="0.3">
      <c r="N4816" s="275"/>
    </row>
    <row r="4817" spans="14:14" s="264" customFormat="1" x14ac:dyDescent="0.3">
      <c r="N4817" s="275"/>
    </row>
    <row r="4818" spans="14:14" s="264" customFormat="1" x14ac:dyDescent="0.3">
      <c r="N4818" s="275"/>
    </row>
    <row r="4819" spans="14:14" s="264" customFormat="1" x14ac:dyDescent="0.3">
      <c r="N4819" s="275"/>
    </row>
    <row r="4820" spans="14:14" s="264" customFormat="1" x14ac:dyDescent="0.3">
      <c r="N4820" s="275"/>
    </row>
    <row r="4821" spans="14:14" s="264" customFormat="1" x14ac:dyDescent="0.3">
      <c r="N4821" s="275"/>
    </row>
    <row r="4822" spans="14:14" s="264" customFormat="1" x14ac:dyDescent="0.3">
      <c r="N4822" s="275"/>
    </row>
    <row r="4823" spans="14:14" s="264" customFormat="1" x14ac:dyDescent="0.3">
      <c r="N4823" s="275"/>
    </row>
    <row r="4824" spans="14:14" s="264" customFormat="1" x14ac:dyDescent="0.3">
      <c r="N4824" s="275"/>
    </row>
    <row r="4825" spans="14:14" s="264" customFormat="1" x14ac:dyDescent="0.3">
      <c r="N4825" s="275"/>
    </row>
    <row r="4826" spans="14:14" s="264" customFormat="1" x14ac:dyDescent="0.3">
      <c r="N4826" s="275"/>
    </row>
    <row r="4827" spans="14:14" s="264" customFormat="1" x14ac:dyDescent="0.3">
      <c r="N4827" s="275"/>
    </row>
    <row r="4828" spans="14:14" s="264" customFormat="1" x14ac:dyDescent="0.3">
      <c r="N4828" s="275"/>
    </row>
    <row r="4829" spans="14:14" s="264" customFormat="1" x14ac:dyDescent="0.3">
      <c r="N4829" s="275"/>
    </row>
    <row r="4830" spans="14:14" s="264" customFormat="1" x14ac:dyDescent="0.3">
      <c r="N4830" s="275"/>
    </row>
    <row r="4831" spans="14:14" s="264" customFormat="1" x14ac:dyDescent="0.3">
      <c r="N4831" s="275"/>
    </row>
    <row r="4832" spans="14:14" s="264" customFormat="1" x14ac:dyDescent="0.3">
      <c r="N4832" s="275"/>
    </row>
    <row r="4833" spans="14:14" s="264" customFormat="1" x14ac:dyDescent="0.3">
      <c r="N4833" s="275"/>
    </row>
    <row r="4834" spans="14:14" s="264" customFormat="1" x14ac:dyDescent="0.3">
      <c r="N4834" s="275"/>
    </row>
    <row r="4835" spans="14:14" s="264" customFormat="1" x14ac:dyDescent="0.3">
      <c r="N4835" s="275"/>
    </row>
    <row r="4836" spans="14:14" s="264" customFormat="1" x14ac:dyDescent="0.3">
      <c r="N4836" s="275"/>
    </row>
    <row r="4837" spans="14:14" s="264" customFormat="1" x14ac:dyDescent="0.3">
      <c r="N4837" s="275"/>
    </row>
    <row r="4838" spans="14:14" s="264" customFormat="1" x14ac:dyDescent="0.3">
      <c r="N4838" s="275"/>
    </row>
    <row r="4839" spans="14:14" s="264" customFormat="1" x14ac:dyDescent="0.3">
      <c r="N4839" s="275"/>
    </row>
    <row r="4840" spans="14:14" s="264" customFormat="1" x14ac:dyDescent="0.3">
      <c r="N4840" s="275"/>
    </row>
    <row r="4841" spans="14:14" s="264" customFormat="1" x14ac:dyDescent="0.3">
      <c r="N4841" s="275"/>
    </row>
    <row r="4842" spans="14:14" s="264" customFormat="1" x14ac:dyDescent="0.3">
      <c r="N4842" s="275"/>
    </row>
    <row r="4843" spans="14:14" s="264" customFormat="1" x14ac:dyDescent="0.3">
      <c r="N4843" s="275"/>
    </row>
    <row r="4844" spans="14:14" s="264" customFormat="1" x14ac:dyDescent="0.3">
      <c r="N4844" s="275"/>
    </row>
    <row r="4845" spans="14:14" s="264" customFormat="1" x14ac:dyDescent="0.3">
      <c r="N4845" s="275"/>
    </row>
    <row r="4846" spans="14:14" s="264" customFormat="1" x14ac:dyDescent="0.3">
      <c r="N4846" s="275"/>
    </row>
    <row r="4847" spans="14:14" s="264" customFormat="1" x14ac:dyDescent="0.3">
      <c r="N4847" s="275"/>
    </row>
    <row r="4848" spans="14:14" s="264" customFormat="1" x14ac:dyDescent="0.3">
      <c r="N4848" s="275"/>
    </row>
    <row r="4849" spans="14:14" s="264" customFormat="1" x14ac:dyDescent="0.3">
      <c r="N4849" s="275"/>
    </row>
    <row r="4850" spans="14:14" s="264" customFormat="1" x14ac:dyDescent="0.3">
      <c r="N4850" s="275"/>
    </row>
    <row r="4851" spans="14:14" s="264" customFormat="1" x14ac:dyDescent="0.3">
      <c r="N4851" s="275"/>
    </row>
    <row r="4852" spans="14:14" s="264" customFormat="1" x14ac:dyDescent="0.3">
      <c r="N4852" s="275"/>
    </row>
    <row r="4853" spans="14:14" s="264" customFormat="1" x14ac:dyDescent="0.3">
      <c r="N4853" s="275"/>
    </row>
    <row r="4854" spans="14:14" s="264" customFormat="1" x14ac:dyDescent="0.3">
      <c r="N4854" s="275"/>
    </row>
    <row r="4855" spans="14:14" s="264" customFormat="1" x14ac:dyDescent="0.3">
      <c r="N4855" s="275"/>
    </row>
    <row r="4856" spans="14:14" s="264" customFormat="1" x14ac:dyDescent="0.3">
      <c r="N4856" s="275"/>
    </row>
    <row r="4857" spans="14:14" s="264" customFormat="1" x14ac:dyDescent="0.3">
      <c r="N4857" s="275"/>
    </row>
    <row r="4858" spans="14:14" s="264" customFormat="1" x14ac:dyDescent="0.3">
      <c r="N4858" s="275"/>
    </row>
    <row r="4859" spans="14:14" s="264" customFormat="1" x14ac:dyDescent="0.3">
      <c r="N4859" s="275"/>
    </row>
    <row r="4860" spans="14:14" s="264" customFormat="1" x14ac:dyDescent="0.3">
      <c r="N4860" s="275"/>
    </row>
    <row r="4861" spans="14:14" s="264" customFormat="1" x14ac:dyDescent="0.3">
      <c r="N4861" s="275"/>
    </row>
    <row r="4862" spans="14:14" s="264" customFormat="1" x14ac:dyDescent="0.3">
      <c r="N4862" s="275"/>
    </row>
    <row r="4863" spans="14:14" s="264" customFormat="1" x14ac:dyDescent="0.3">
      <c r="N4863" s="275"/>
    </row>
    <row r="4864" spans="14:14" s="264" customFormat="1" x14ac:dyDescent="0.3">
      <c r="N4864" s="275"/>
    </row>
    <row r="4865" spans="14:14" s="264" customFormat="1" x14ac:dyDescent="0.3">
      <c r="N4865" s="275"/>
    </row>
    <row r="4866" spans="14:14" s="264" customFormat="1" x14ac:dyDescent="0.3">
      <c r="N4866" s="275"/>
    </row>
    <row r="4867" spans="14:14" s="264" customFormat="1" x14ac:dyDescent="0.3">
      <c r="N4867" s="275"/>
    </row>
    <row r="4868" spans="14:14" s="264" customFormat="1" x14ac:dyDescent="0.3">
      <c r="N4868" s="275"/>
    </row>
    <row r="4869" spans="14:14" s="264" customFormat="1" x14ac:dyDescent="0.3">
      <c r="N4869" s="275"/>
    </row>
    <row r="4870" spans="14:14" s="264" customFormat="1" x14ac:dyDescent="0.3">
      <c r="N4870" s="275"/>
    </row>
    <row r="4871" spans="14:14" s="264" customFormat="1" x14ac:dyDescent="0.3">
      <c r="N4871" s="275"/>
    </row>
    <row r="4872" spans="14:14" s="264" customFormat="1" x14ac:dyDescent="0.3">
      <c r="N4872" s="275"/>
    </row>
    <row r="4873" spans="14:14" s="264" customFormat="1" x14ac:dyDescent="0.3">
      <c r="N4873" s="275"/>
    </row>
    <row r="4874" spans="14:14" s="264" customFormat="1" x14ac:dyDescent="0.3">
      <c r="N4874" s="275"/>
    </row>
    <row r="4875" spans="14:14" s="264" customFormat="1" x14ac:dyDescent="0.3">
      <c r="N4875" s="275"/>
    </row>
    <row r="4876" spans="14:14" s="264" customFormat="1" x14ac:dyDescent="0.3">
      <c r="N4876" s="275"/>
    </row>
    <row r="4877" spans="14:14" s="264" customFormat="1" x14ac:dyDescent="0.3">
      <c r="N4877" s="275"/>
    </row>
    <row r="4878" spans="14:14" s="264" customFormat="1" x14ac:dyDescent="0.3">
      <c r="N4878" s="275"/>
    </row>
    <row r="4879" spans="14:14" s="264" customFormat="1" x14ac:dyDescent="0.3">
      <c r="N4879" s="275"/>
    </row>
    <row r="4880" spans="14:14" s="264" customFormat="1" x14ac:dyDescent="0.3">
      <c r="N4880" s="275"/>
    </row>
    <row r="4881" spans="14:14" s="264" customFormat="1" x14ac:dyDescent="0.3">
      <c r="N4881" s="275"/>
    </row>
    <row r="4882" spans="14:14" s="264" customFormat="1" x14ac:dyDescent="0.3">
      <c r="N4882" s="275"/>
    </row>
    <row r="4883" spans="14:14" s="264" customFormat="1" x14ac:dyDescent="0.3">
      <c r="N4883" s="275"/>
    </row>
    <row r="4884" spans="14:14" s="264" customFormat="1" x14ac:dyDescent="0.3">
      <c r="N4884" s="275"/>
    </row>
    <row r="4885" spans="14:14" s="264" customFormat="1" x14ac:dyDescent="0.3">
      <c r="N4885" s="275"/>
    </row>
    <row r="4886" spans="14:14" s="264" customFormat="1" x14ac:dyDescent="0.3">
      <c r="N4886" s="275"/>
    </row>
    <row r="4887" spans="14:14" s="264" customFormat="1" x14ac:dyDescent="0.3">
      <c r="N4887" s="275"/>
    </row>
    <row r="4888" spans="14:14" s="264" customFormat="1" x14ac:dyDescent="0.3">
      <c r="N4888" s="275"/>
    </row>
    <row r="4889" spans="14:14" s="264" customFormat="1" x14ac:dyDescent="0.3">
      <c r="N4889" s="275"/>
    </row>
    <row r="4890" spans="14:14" s="264" customFormat="1" x14ac:dyDescent="0.3">
      <c r="N4890" s="275"/>
    </row>
    <row r="4891" spans="14:14" s="264" customFormat="1" x14ac:dyDescent="0.3">
      <c r="N4891" s="275"/>
    </row>
    <row r="4892" spans="14:14" s="264" customFormat="1" x14ac:dyDescent="0.3">
      <c r="N4892" s="275"/>
    </row>
    <row r="4893" spans="14:14" s="264" customFormat="1" x14ac:dyDescent="0.3">
      <c r="N4893" s="275"/>
    </row>
    <row r="4894" spans="14:14" s="264" customFormat="1" x14ac:dyDescent="0.3">
      <c r="N4894" s="275"/>
    </row>
    <row r="4895" spans="14:14" s="264" customFormat="1" x14ac:dyDescent="0.3">
      <c r="N4895" s="275"/>
    </row>
    <row r="4896" spans="14:14" s="264" customFormat="1" x14ac:dyDescent="0.3">
      <c r="N4896" s="275"/>
    </row>
    <row r="4897" spans="14:14" s="264" customFormat="1" x14ac:dyDescent="0.3">
      <c r="N4897" s="275"/>
    </row>
    <row r="4898" spans="14:14" s="264" customFormat="1" x14ac:dyDescent="0.3">
      <c r="N4898" s="275"/>
    </row>
    <row r="4899" spans="14:14" s="264" customFormat="1" x14ac:dyDescent="0.3">
      <c r="N4899" s="275"/>
    </row>
    <row r="4900" spans="14:14" s="264" customFormat="1" x14ac:dyDescent="0.3">
      <c r="N4900" s="275"/>
    </row>
    <row r="4901" spans="14:14" s="264" customFormat="1" x14ac:dyDescent="0.3">
      <c r="N4901" s="275"/>
    </row>
    <row r="4902" spans="14:14" s="264" customFormat="1" x14ac:dyDescent="0.3">
      <c r="N4902" s="275"/>
    </row>
    <row r="4903" spans="14:14" s="264" customFormat="1" x14ac:dyDescent="0.3">
      <c r="N4903" s="275"/>
    </row>
    <row r="4904" spans="14:14" s="264" customFormat="1" x14ac:dyDescent="0.3">
      <c r="N4904" s="275"/>
    </row>
    <row r="4905" spans="14:14" s="264" customFormat="1" x14ac:dyDescent="0.3">
      <c r="N4905" s="275"/>
    </row>
    <row r="4906" spans="14:14" s="264" customFormat="1" x14ac:dyDescent="0.3">
      <c r="N4906" s="275"/>
    </row>
    <row r="4907" spans="14:14" s="264" customFormat="1" x14ac:dyDescent="0.3">
      <c r="N4907" s="275"/>
    </row>
    <row r="4908" spans="14:14" s="264" customFormat="1" x14ac:dyDescent="0.3">
      <c r="N4908" s="275"/>
    </row>
    <row r="4909" spans="14:14" s="264" customFormat="1" x14ac:dyDescent="0.3">
      <c r="N4909" s="275"/>
    </row>
    <row r="4910" spans="14:14" s="264" customFormat="1" x14ac:dyDescent="0.3">
      <c r="N4910" s="275"/>
    </row>
    <row r="4911" spans="14:14" s="264" customFormat="1" x14ac:dyDescent="0.3">
      <c r="N4911" s="275"/>
    </row>
    <row r="4912" spans="14:14" s="264" customFormat="1" x14ac:dyDescent="0.3">
      <c r="N4912" s="275"/>
    </row>
    <row r="4913" spans="14:14" s="264" customFormat="1" x14ac:dyDescent="0.3">
      <c r="N4913" s="275"/>
    </row>
    <row r="4914" spans="14:14" s="264" customFormat="1" x14ac:dyDescent="0.3">
      <c r="N4914" s="275"/>
    </row>
    <row r="4915" spans="14:14" s="264" customFormat="1" x14ac:dyDescent="0.3">
      <c r="N4915" s="275"/>
    </row>
    <row r="4916" spans="14:14" s="264" customFormat="1" x14ac:dyDescent="0.3">
      <c r="N4916" s="275"/>
    </row>
    <row r="4917" spans="14:14" s="264" customFormat="1" x14ac:dyDescent="0.3">
      <c r="N4917" s="275"/>
    </row>
    <row r="4918" spans="14:14" s="264" customFormat="1" x14ac:dyDescent="0.3">
      <c r="N4918" s="275"/>
    </row>
    <row r="4919" spans="14:14" s="264" customFormat="1" x14ac:dyDescent="0.3">
      <c r="N4919" s="275"/>
    </row>
    <row r="4920" spans="14:14" s="264" customFormat="1" x14ac:dyDescent="0.3">
      <c r="N4920" s="275"/>
    </row>
    <row r="4921" spans="14:14" s="264" customFormat="1" x14ac:dyDescent="0.3">
      <c r="N4921" s="275"/>
    </row>
    <row r="4922" spans="14:14" s="264" customFormat="1" x14ac:dyDescent="0.3">
      <c r="N4922" s="275"/>
    </row>
    <row r="4923" spans="14:14" s="264" customFormat="1" x14ac:dyDescent="0.3">
      <c r="N4923" s="275"/>
    </row>
    <row r="4924" spans="14:14" s="264" customFormat="1" x14ac:dyDescent="0.3">
      <c r="N4924" s="275"/>
    </row>
    <row r="4925" spans="14:14" s="264" customFormat="1" x14ac:dyDescent="0.3">
      <c r="N4925" s="275"/>
    </row>
    <row r="4926" spans="14:14" s="264" customFormat="1" x14ac:dyDescent="0.3">
      <c r="N4926" s="275"/>
    </row>
    <row r="4927" spans="14:14" s="264" customFormat="1" x14ac:dyDescent="0.3">
      <c r="N4927" s="275"/>
    </row>
    <row r="4928" spans="14:14" s="264" customFormat="1" x14ac:dyDescent="0.3">
      <c r="N4928" s="275"/>
    </row>
    <row r="4929" spans="14:14" s="264" customFormat="1" x14ac:dyDescent="0.3">
      <c r="N4929" s="275"/>
    </row>
    <row r="4930" spans="14:14" s="264" customFormat="1" x14ac:dyDescent="0.3">
      <c r="N4930" s="275"/>
    </row>
    <row r="4931" spans="14:14" s="264" customFormat="1" x14ac:dyDescent="0.3">
      <c r="N4931" s="275"/>
    </row>
    <row r="4932" spans="14:14" s="264" customFormat="1" x14ac:dyDescent="0.3">
      <c r="N4932" s="275"/>
    </row>
    <row r="4933" spans="14:14" s="264" customFormat="1" x14ac:dyDescent="0.3">
      <c r="N4933" s="275"/>
    </row>
    <row r="4934" spans="14:14" s="264" customFormat="1" x14ac:dyDescent="0.3">
      <c r="N4934" s="275"/>
    </row>
    <row r="4935" spans="14:14" s="264" customFormat="1" x14ac:dyDescent="0.3">
      <c r="N4935" s="275"/>
    </row>
    <row r="4936" spans="14:14" s="264" customFormat="1" x14ac:dyDescent="0.3">
      <c r="N4936" s="275"/>
    </row>
    <row r="4937" spans="14:14" s="264" customFormat="1" x14ac:dyDescent="0.3">
      <c r="N4937" s="275"/>
    </row>
    <row r="4938" spans="14:14" s="264" customFormat="1" x14ac:dyDescent="0.3">
      <c r="N4938" s="275"/>
    </row>
    <row r="4939" spans="14:14" s="264" customFormat="1" x14ac:dyDescent="0.3">
      <c r="N4939" s="275"/>
    </row>
    <row r="4940" spans="14:14" s="264" customFormat="1" x14ac:dyDescent="0.3">
      <c r="N4940" s="275"/>
    </row>
    <row r="4941" spans="14:14" s="264" customFormat="1" x14ac:dyDescent="0.3">
      <c r="N4941" s="275"/>
    </row>
    <row r="4942" spans="14:14" s="264" customFormat="1" x14ac:dyDescent="0.3">
      <c r="N4942" s="275"/>
    </row>
    <row r="4943" spans="14:14" s="264" customFormat="1" x14ac:dyDescent="0.3">
      <c r="N4943" s="275"/>
    </row>
    <row r="4944" spans="14:14" s="264" customFormat="1" x14ac:dyDescent="0.3">
      <c r="N4944" s="275"/>
    </row>
    <row r="4945" spans="14:14" s="264" customFormat="1" x14ac:dyDescent="0.3">
      <c r="N4945" s="275"/>
    </row>
    <row r="4946" spans="14:14" s="264" customFormat="1" x14ac:dyDescent="0.3">
      <c r="N4946" s="275"/>
    </row>
    <row r="4947" spans="14:14" s="264" customFormat="1" x14ac:dyDescent="0.3">
      <c r="N4947" s="275"/>
    </row>
    <row r="4948" spans="14:14" s="264" customFormat="1" x14ac:dyDescent="0.3">
      <c r="N4948" s="275"/>
    </row>
    <row r="4949" spans="14:14" s="264" customFormat="1" x14ac:dyDescent="0.3">
      <c r="N4949" s="275"/>
    </row>
    <row r="4950" spans="14:14" s="264" customFormat="1" x14ac:dyDescent="0.3">
      <c r="N4950" s="275"/>
    </row>
    <row r="4951" spans="14:14" s="264" customFormat="1" x14ac:dyDescent="0.3">
      <c r="N4951" s="275"/>
    </row>
    <row r="4952" spans="14:14" s="264" customFormat="1" x14ac:dyDescent="0.3">
      <c r="N4952" s="275"/>
    </row>
    <row r="4953" spans="14:14" s="264" customFormat="1" x14ac:dyDescent="0.3">
      <c r="N4953" s="275"/>
    </row>
    <row r="4954" spans="14:14" s="264" customFormat="1" x14ac:dyDescent="0.3">
      <c r="N4954" s="275"/>
    </row>
    <row r="4955" spans="14:14" s="264" customFormat="1" x14ac:dyDescent="0.3">
      <c r="N4955" s="275"/>
    </row>
    <row r="4956" spans="14:14" s="264" customFormat="1" x14ac:dyDescent="0.3">
      <c r="N4956" s="275"/>
    </row>
    <row r="4957" spans="14:14" s="264" customFormat="1" x14ac:dyDescent="0.3">
      <c r="N4957" s="275"/>
    </row>
    <row r="4958" spans="14:14" s="264" customFormat="1" x14ac:dyDescent="0.3">
      <c r="N4958" s="275"/>
    </row>
    <row r="4959" spans="14:14" s="264" customFormat="1" x14ac:dyDescent="0.3">
      <c r="N4959" s="275"/>
    </row>
    <row r="4960" spans="14:14" s="264" customFormat="1" x14ac:dyDescent="0.3">
      <c r="N4960" s="275"/>
    </row>
    <row r="4961" spans="14:14" s="264" customFormat="1" x14ac:dyDescent="0.3">
      <c r="N4961" s="275"/>
    </row>
    <row r="4962" spans="14:14" s="264" customFormat="1" x14ac:dyDescent="0.3">
      <c r="N4962" s="275"/>
    </row>
    <row r="4963" spans="14:14" s="264" customFormat="1" x14ac:dyDescent="0.3">
      <c r="N4963" s="275"/>
    </row>
    <row r="4964" spans="14:14" s="264" customFormat="1" x14ac:dyDescent="0.3">
      <c r="N4964" s="275"/>
    </row>
    <row r="4965" spans="14:14" s="264" customFormat="1" x14ac:dyDescent="0.3">
      <c r="N4965" s="275"/>
    </row>
    <row r="4966" spans="14:14" s="264" customFormat="1" x14ac:dyDescent="0.3">
      <c r="N4966" s="275"/>
    </row>
    <row r="4967" spans="14:14" s="264" customFormat="1" x14ac:dyDescent="0.3">
      <c r="N4967" s="275"/>
    </row>
    <row r="4968" spans="14:14" s="264" customFormat="1" x14ac:dyDescent="0.3">
      <c r="N4968" s="275"/>
    </row>
    <row r="4969" spans="14:14" s="264" customFormat="1" x14ac:dyDescent="0.3">
      <c r="N4969" s="275"/>
    </row>
    <row r="4970" spans="14:14" s="264" customFormat="1" x14ac:dyDescent="0.3">
      <c r="N4970" s="275"/>
    </row>
    <row r="4971" spans="14:14" s="264" customFormat="1" x14ac:dyDescent="0.3">
      <c r="N4971" s="275"/>
    </row>
    <row r="4972" spans="14:14" s="264" customFormat="1" x14ac:dyDescent="0.3">
      <c r="N4972" s="275"/>
    </row>
    <row r="4973" spans="14:14" s="264" customFormat="1" x14ac:dyDescent="0.3">
      <c r="N4973" s="275"/>
    </row>
    <row r="4974" spans="14:14" s="264" customFormat="1" x14ac:dyDescent="0.3">
      <c r="N4974" s="275"/>
    </row>
    <row r="4975" spans="14:14" s="264" customFormat="1" x14ac:dyDescent="0.3">
      <c r="N4975" s="275"/>
    </row>
    <row r="4976" spans="14:14" s="264" customFormat="1" x14ac:dyDescent="0.3">
      <c r="N4976" s="275"/>
    </row>
    <row r="4977" spans="14:14" s="264" customFormat="1" x14ac:dyDescent="0.3">
      <c r="N4977" s="275"/>
    </row>
    <row r="4978" spans="14:14" s="264" customFormat="1" x14ac:dyDescent="0.3">
      <c r="N4978" s="275"/>
    </row>
    <row r="4979" spans="14:14" s="264" customFormat="1" x14ac:dyDescent="0.3">
      <c r="N4979" s="275"/>
    </row>
    <row r="4980" spans="14:14" s="264" customFormat="1" x14ac:dyDescent="0.3">
      <c r="N4980" s="275"/>
    </row>
    <row r="4981" spans="14:14" s="264" customFormat="1" x14ac:dyDescent="0.3">
      <c r="N4981" s="275"/>
    </row>
    <row r="4982" spans="14:14" s="264" customFormat="1" x14ac:dyDescent="0.3">
      <c r="N4982" s="275"/>
    </row>
    <row r="4983" spans="14:14" s="264" customFormat="1" x14ac:dyDescent="0.3">
      <c r="N4983" s="275"/>
    </row>
    <row r="4984" spans="14:14" s="264" customFormat="1" x14ac:dyDescent="0.3">
      <c r="N4984" s="275"/>
    </row>
    <row r="4985" spans="14:14" s="264" customFormat="1" x14ac:dyDescent="0.3">
      <c r="N4985" s="275"/>
    </row>
    <row r="4986" spans="14:14" s="264" customFormat="1" x14ac:dyDescent="0.3">
      <c r="N4986" s="275"/>
    </row>
    <row r="4987" spans="14:14" s="264" customFormat="1" x14ac:dyDescent="0.3">
      <c r="N4987" s="275"/>
    </row>
    <row r="4988" spans="14:14" s="264" customFormat="1" x14ac:dyDescent="0.3">
      <c r="N4988" s="275"/>
    </row>
    <row r="4989" spans="14:14" s="264" customFormat="1" x14ac:dyDescent="0.3">
      <c r="N4989" s="275"/>
    </row>
    <row r="4990" spans="14:14" s="264" customFormat="1" x14ac:dyDescent="0.3">
      <c r="N4990" s="275"/>
    </row>
    <row r="4991" spans="14:14" s="264" customFormat="1" x14ac:dyDescent="0.3">
      <c r="N4991" s="275"/>
    </row>
    <row r="4992" spans="14:14" s="264" customFormat="1" x14ac:dyDescent="0.3">
      <c r="N4992" s="275"/>
    </row>
    <row r="4993" spans="14:14" s="264" customFormat="1" x14ac:dyDescent="0.3">
      <c r="N4993" s="275"/>
    </row>
    <row r="4994" spans="14:14" s="264" customFormat="1" x14ac:dyDescent="0.3">
      <c r="N4994" s="275"/>
    </row>
    <row r="4995" spans="14:14" s="264" customFormat="1" x14ac:dyDescent="0.3">
      <c r="N4995" s="275"/>
    </row>
    <row r="4996" spans="14:14" s="264" customFormat="1" x14ac:dyDescent="0.3">
      <c r="N4996" s="275"/>
    </row>
    <row r="4997" spans="14:14" s="264" customFormat="1" x14ac:dyDescent="0.3">
      <c r="N4997" s="275"/>
    </row>
    <row r="4998" spans="14:14" s="264" customFormat="1" x14ac:dyDescent="0.3">
      <c r="N4998" s="275"/>
    </row>
    <row r="4999" spans="14:14" s="264" customFormat="1" x14ac:dyDescent="0.3">
      <c r="N4999" s="275"/>
    </row>
    <row r="5000" spans="14:14" s="264" customFormat="1" x14ac:dyDescent="0.3">
      <c r="N5000" s="275"/>
    </row>
    <row r="5001" spans="14:14" s="264" customFormat="1" x14ac:dyDescent="0.3">
      <c r="N5001" s="275"/>
    </row>
    <row r="5002" spans="14:14" s="264" customFormat="1" x14ac:dyDescent="0.3">
      <c r="N5002" s="275"/>
    </row>
    <row r="5003" spans="14:14" s="264" customFormat="1" x14ac:dyDescent="0.3">
      <c r="N5003" s="275"/>
    </row>
    <row r="5004" spans="14:14" s="264" customFormat="1" x14ac:dyDescent="0.3">
      <c r="N5004" s="275"/>
    </row>
    <row r="5005" spans="14:14" s="264" customFormat="1" x14ac:dyDescent="0.3">
      <c r="N5005" s="275"/>
    </row>
    <row r="5006" spans="14:14" s="264" customFormat="1" x14ac:dyDescent="0.3">
      <c r="N5006" s="275"/>
    </row>
    <row r="5007" spans="14:14" s="264" customFormat="1" x14ac:dyDescent="0.3">
      <c r="N5007" s="275"/>
    </row>
    <row r="5008" spans="14:14" s="264" customFormat="1" x14ac:dyDescent="0.3">
      <c r="N5008" s="275"/>
    </row>
    <row r="5009" spans="14:14" s="264" customFormat="1" x14ac:dyDescent="0.3">
      <c r="N5009" s="275"/>
    </row>
    <row r="5010" spans="14:14" s="264" customFormat="1" x14ac:dyDescent="0.3">
      <c r="N5010" s="275"/>
    </row>
    <row r="5011" spans="14:14" s="264" customFormat="1" x14ac:dyDescent="0.3">
      <c r="N5011" s="275"/>
    </row>
    <row r="5012" spans="14:14" s="264" customFormat="1" x14ac:dyDescent="0.3">
      <c r="N5012" s="275"/>
    </row>
    <row r="5013" spans="14:14" s="264" customFormat="1" x14ac:dyDescent="0.3">
      <c r="N5013" s="275"/>
    </row>
    <row r="5014" spans="14:14" s="264" customFormat="1" x14ac:dyDescent="0.3">
      <c r="N5014" s="275"/>
    </row>
    <row r="5015" spans="14:14" s="264" customFormat="1" x14ac:dyDescent="0.3">
      <c r="N5015" s="275"/>
    </row>
    <row r="5016" spans="14:14" s="264" customFormat="1" x14ac:dyDescent="0.3">
      <c r="N5016" s="275"/>
    </row>
    <row r="5017" spans="14:14" s="264" customFormat="1" x14ac:dyDescent="0.3">
      <c r="N5017" s="275"/>
    </row>
    <row r="5018" spans="14:14" s="264" customFormat="1" x14ac:dyDescent="0.3">
      <c r="N5018" s="275"/>
    </row>
    <row r="5019" spans="14:14" s="264" customFormat="1" x14ac:dyDescent="0.3">
      <c r="N5019" s="275"/>
    </row>
    <row r="5020" spans="14:14" s="264" customFormat="1" x14ac:dyDescent="0.3">
      <c r="N5020" s="275"/>
    </row>
    <row r="5021" spans="14:14" s="264" customFormat="1" x14ac:dyDescent="0.3">
      <c r="N5021" s="275"/>
    </row>
    <row r="5022" spans="14:14" s="264" customFormat="1" x14ac:dyDescent="0.3">
      <c r="N5022" s="275"/>
    </row>
    <row r="5023" spans="14:14" s="264" customFormat="1" x14ac:dyDescent="0.3">
      <c r="N5023" s="275"/>
    </row>
    <row r="5024" spans="14:14" s="264" customFormat="1" x14ac:dyDescent="0.3">
      <c r="N5024" s="275"/>
    </row>
    <row r="5025" spans="14:14" s="264" customFormat="1" x14ac:dyDescent="0.3">
      <c r="N5025" s="275"/>
    </row>
    <row r="5026" spans="14:14" s="264" customFormat="1" x14ac:dyDescent="0.3">
      <c r="N5026" s="275"/>
    </row>
    <row r="5027" spans="14:14" s="264" customFormat="1" x14ac:dyDescent="0.3">
      <c r="N5027" s="275"/>
    </row>
    <row r="5028" spans="14:14" s="264" customFormat="1" x14ac:dyDescent="0.3">
      <c r="N5028" s="275"/>
    </row>
    <row r="5029" spans="14:14" s="264" customFormat="1" x14ac:dyDescent="0.3">
      <c r="N5029" s="275"/>
    </row>
    <row r="5030" spans="14:14" s="264" customFormat="1" x14ac:dyDescent="0.3">
      <c r="N5030" s="275"/>
    </row>
    <row r="5031" spans="14:14" s="264" customFormat="1" x14ac:dyDescent="0.3">
      <c r="N5031" s="275"/>
    </row>
    <row r="5032" spans="14:14" s="264" customFormat="1" x14ac:dyDescent="0.3">
      <c r="N5032" s="275"/>
    </row>
    <row r="5033" spans="14:14" s="264" customFormat="1" x14ac:dyDescent="0.3">
      <c r="N5033" s="275"/>
    </row>
    <row r="5034" spans="14:14" s="264" customFormat="1" x14ac:dyDescent="0.3">
      <c r="N5034" s="275"/>
    </row>
    <row r="5035" spans="14:14" s="264" customFormat="1" x14ac:dyDescent="0.3">
      <c r="N5035" s="275"/>
    </row>
    <row r="5036" spans="14:14" s="264" customFormat="1" x14ac:dyDescent="0.3">
      <c r="N5036" s="275"/>
    </row>
    <row r="5037" spans="14:14" s="264" customFormat="1" x14ac:dyDescent="0.3">
      <c r="N5037" s="275"/>
    </row>
    <row r="5038" spans="14:14" s="264" customFormat="1" x14ac:dyDescent="0.3">
      <c r="N5038" s="275"/>
    </row>
    <row r="5039" spans="14:14" s="264" customFormat="1" x14ac:dyDescent="0.3">
      <c r="N5039" s="275"/>
    </row>
    <row r="5040" spans="14:14" s="264" customFormat="1" x14ac:dyDescent="0.3">
      <c r="N5040" s="275"/>
    </row>
    <row r="5041" spans="14:14" s="264" customFormat="1" x14ac:dyDescent="0.3">
      <c r="N5041" s="275"/>
    </row>
    <row r="5042" spans="14:14" s="264" customFormat="1" x14ac:dyDescent="0.3">
      <c r="N5042" s="275"/>
    </row>
    <row r="5043" spans="14:14" s="264" customFormat="1" x14ac:dyDescent="0.3">
      <c r="N5043" s="275"/>
    </row>
    <row r="5044" spans="14:14" s="264" customFormat="1" x14ac:dyDescent="0.3">
      <c r="N5044" s="275"/>
    </row>
    <row r="5045" spans="14:14" s="264" customFormat="1" x14ac:dyDescent="0.3">
      <c r="N5045" s="275"/>
    </row>
    <row r="5046" spans="14:14" s="264" customFormat="1" x14ac:dyDescent="0.3">
      <c r="N5046" s="275"/>
    </row>
    <row r="5047" spans="14:14" s="264" customFormat="1" x14ac:dyDescent="0.3">
      <c r="N5047" s="275"/>
    </row>
    <row r="5048" spans="14:14" s="264" customFormat="1" x14ac:dyDescent="0.3">
      <c r="N5048" s="275"/>
    </row>
    <row r="5049" spans="14:14" s="264" customFormat="1" x14ac:dyDescent="0.3">
      <c r="N5049" s="275"/>
    </row>
    <row r="5050" spans="14:14" s="264" customFormat="1" x14ac:dyDescent="0.3">
      <c r="N5050" s="275"/>
    </row>
    <row r="5051" spans="14:14" s="264" customFormat="1" x14ac:dyDescent="0.3">
      <c r="N5051" s="275"/>
    </row>
    <row r="5052" spans="14:14" s="264" customFormat="1" x14ac:dyDescent="0.3">
      <c r="N5052" s="275"/>
    </row>
    <row r="5053" spans="14:14" s="264" customFormat="1" x14ac:dyDescent="0.3">
      <c r="N5053" s="275"/>
    </row>
    <row r="5054" spans="14:14" s="264" customFormat="1" x14ac:dyDescent="0.3">
      <c r="N5054" s="275"/>
    </row>
    <row r="5055" spans="14:14" s="264" customFormat="1" x14ac:dyDescent="0.3">
      <c r="N5055" s="275"/>
    </row>
    <row r="5056" spans="14:14" s="264" customFormat="1" x14ac:dyDescent="0.3">
      <c r="N5056" s="275"/>
    </row>
    <row r="5057" spans="14:14" s="264" customFormat="1" x14ac:dyDescent="0.3">
      <c r="N5057" s="275"/>
    </row>
    <row r="5058" spans="14:14" s="264" customFormat="1" x14ac:dyDescent="0.3">
      <c r="N5058" s="275"/>
    </row>
    <row r="5059" spans="14:14" s="264" customFormat="1" x14ac:dyDescent="0.3">
      <c r="N5059" s="275"/>
    </row>
    <row r="5060" spans="14:14" s="264" customFormat="1" x14ac:dyDescent="0.3">
      <c r="N5060" s="275"/>
    </row>
    <row r="5061" spans="14:14" s="264" customFormat="1" x14ac:dyDescent="0.3">
      <c r="N5061" s="275"/>
    </row>
    <row r="5062" spans="14:14" s="264" customFormat="1" x14ac:dyDescent="0.3">
      <c r="N5062" s="275"/>
    </row>
    <row r="5063" spans="14:14" s="264" customFormat="1" x14ac:dyDescent="0.3">
      <c r="N5063" s="275"/>
    </row>
    <row r="5064" spans="14:14" s="264" customFormat="1" x14ac:dyDescent="0.3">
      <c r="N5064" s="275"/>
    </row>
    <row r="5065" spans="14:14" s="264" customFormat="1" x14ac:dyDescent="0.3">
      <c r="N5065" s="275"/>
    </row>
    <row r="5066" spans="14:14" s="264" customFormat="1" x14ac:dyDescent="0.3">
      <c r="N5066" s="275"/>
    </row>
    <row r="5067" spans="14:14" s="264" customFormat="1" x14ac:dyDescent="0.3">
      <c r="N5067" s="275"/>
    </row>
    <row r="5068" spans="14:14" s="264" customFormat="1" x14ac:dyDescent="0.3">
      <c r="N5068" s="275"/>
    </row>
    <row r="5069" spans="14:14" s="264" customFormat="1" x14ac:dyDescent="0.3">
      <c r="N5069" s="275"/>
    </row>
    <row r="5070" spans="14:14" s="264" customFormat="1" x14ac:dyDescent="0.3">
      <c r="N5070" s="275"/>
    </row>
    <row r="5071" spans="14:14" s="264" customFormat="1" x14ac:dyDescent="0.3">
      <c r="N5071" s="275"/>
    </row>
    <row r="5072" spans="14:14" s="264" customFormat="1" x14ac:dyDescent="0.3">
      <c r="N5072" s="275"/>
    </row>
    <row r="5073" spans="14:14" s="264" customFormat="1" x14ac:dyDescent="0.3">
      <c r="N5073" s="275"/>
    </row>
    <row r="5074" spans="14:14" s="264" customFormat="1" x14ac:dyDescent="0.3">
      <c r="N5074" s="275"/>
    </row>
    <row r="5075" spans="14:14" s="264" customFormat="1" x14ac:dyDescent="0.3">
      <c r="N5075" s="275"/>
    </row>
    <row r="5076" spans="14:14" s="264" customFormat="1" x14ac:dyDescent="0.3">
      <c r="N5076" s="275"/>
    </row>
    <row r="5077" spans="14:14" s="264" customFormat="1" x14ac:dyDescent="0.3">
      <c r="N5077" s="275"/>
    </row>
    <row r="5078" spans="14:14" s="264" customFormat="1" x14ac:dyDescent="0.3">
      <c r="N5078" s="275"/>
    </row>
    <row r="5079" spans="14:14" s="264" customFormat="1" x14ac:dyDescent="0.3">
      <c r="N5079" s="275"/>
    </row>
    <row r="5080" spans="14:14" s="264" customFormat="1" x14ac:dyDescent="0.3">
      <c r="N5080" s="275"/>
    </row>
    <row r="5081" spans="14:14" s="264" customFormat="1" x14ac:dyDescent="0.3">
      <c r="N5081" s="275"/>
    </row>
    <row r="5082" spans="14:14" s="264" customFormat="1" x14ac:dyDescent="0.3">
      <c r="N5082" s="275"/>
    </row>
    <row r="5083" spans="14:14" s="264" customFormat="1" x14ac:dyDescent="0.3">
      <c r="N5083" s="275"/>
    </row>
    <row r="5084" spans="14:14" s="264" customFormat="1" x14ac:dyDescent="0.3">
      <c r="N5084" s="275"/>
    </row>
    <row r="5085" spans="14:14" s="264" customFormat="1" x14ac:dyDescent="0.3">
      <c r="N5085" s="275"/>
    </row>
    <row r="5086" spans="14:14" s="264" customFormat="1" x14ac:dyDescent="0.3">
      <c r="N5086" s="275"/>
    </row>
    <row r="5087" spans="14:14" s="264" customFormat="1" x14ac:dyDescent="0.3">
      <c r="N5087" s="275"/>
    </row>
    <row r="5088" spans="14:14" s="264" customFormat="1" x14ac:dyDescent="0.3">
      <c r="N5088" s="275"/>
    </row>
    <row r="5089" spans="14:14" s="264" customFormat="1" x14ac:dyDescent="0.3">
      <c r="N5089" s="275"/>
    </row>
    <row r="5090" spans="14:14" s="264" customFormat="1" x14ac:dyDescent="0.3">
      <c r="N5090" s="275"/>
    </row>
    <row r="5091" spans="14:14" s="264" customFormat="1" x14ac:dyDescent="0.3">
      <c r="N5091" s="275"/>
    </row>
    <row r="5092" spans="14:14" s="264" customFormat="1" x14ac:dyDescent="0.3">
      <c r="N5092" s="275"/>
    </row>
    <row r="5093" spans="14:14" s="264" customFormat="1" x14ac:dyDescent="0.3">
      <c r="N5093" s="275"/>
    </row>
    <row r="5094" spans="14:14" s="264" customFormat="1" x14ac:dyDescent="0.3">
      <c r="N5094" s="275"/>
    </row>
    <row r="5095" spans="14:14" s="264" customFormat="1" x14ac:dyDescent="0.3">
      <c r="N5095" s="275"/>
    </row>
    <row r="5096" spans="14:14" s="264" customFormat="1" x14ac:dyDescent="0.3">
      <c r="N5096" s="275"/>
    </row>
    <row r="5097" spans="14:14" s="264" customFormat="1" x14ac:dyDescent="0.3">
      <c r="N5097" s="275"/>
    </row>
    <row r="5098" spans="14:14" s="264" customFormat="1" x14ac:dyDescent="0.3">
      <c r="N5098" s="275"/>
    </row>
    <row r="5099" spans="14:14" s="264" customFormat="1" x14ac:dyDescent="0.3">
      <c r="N5099" s="275"/>
    </row>
    <row r="5100" spans="14:14" s="264" customFormat="1" x14ac:dyDescent="0.3">
      <c r="N5100" s="275"/>
    </row>
    <row r="5101" spans="14:14" s="264" customFormat="1" x14ac:dyDescent="0.3">
      <c r="N5101" s="275"/>
    </row>
    <row r="5102" spans="14:14" s="264" customFormat="1" x14ac:dyDescent="0.3">
      <c r="N5102" s="275"/>
    </row>
    <row r="5103" spans="14:14" s="264" customFormat="1" x14ac:dyDescent="0.3">
      <c r="N5103" s="275"/>
    </row>
    <row r="5104" spans="14:14" s="264" customFormat="1" x14ac:dyDescent="0.3">
      <c r="N5104" s="275"/>
    </row>
    <row r="5105" spans="14:14" s="264" customFormat="1" x14ac:dyDescent="0.3">
      <c r="N5105" s="275"/>
    </row>
    <row r="5106" spans="14:14" s="264" customFormat="1" x14ac:dyDescent="0.3">
      <c r="N5106" s="275"/>
    </row>
    <row r="5107" spans="14:14" s="264" customFormat="1" x14ac:dyDescent="0.3">
      <c r="N5107" s="275"/>
    </row>
    <row r="5108" spans="14:14" s="264" customFormat="1" x14ac:dyDescent="0.3">
      <c r="N5108" s="275"/>
    </row>
    <row r="5109" spans="14:14" s="264" customFormat="1" x14ac:dyDescent="0.3">
      <c r="N5109" s="275"/>
    </row>
    <row r="5110" spans="14:14" s="264" customFormat="1" x14ac:dyDescent="0.3">
      <c r="N5110" s="275"/>
    </row>
    <row r="5111" spans="14:14" s="264" customFormat="1" x14ac:dyDescent="0.3">
      <c r="N5111" s="275"/>
    </row>
    <row r="5112" spans="14:14" s="264" customFormat="1" x14ac:dyDescent="0.3">
      <c r="N5112" s="275"/>
    </row>
    <row r="5113" spans="14:14" s="264" customFormat="1" x14ac:dyDescent="0.3">
      <c r="N5113" s="275"/>
    </row>
    <row r="5114" spans="14:14" s="264" customFormat="1" x14ac:dyDescent="0.3">
      <c r="N5114" s="275"/>
    </row>
    <row r="5115" spans="14:14" s="264" customFormat="1" x14ac:dyDescent="0.3">
      <c r="N5115" s="275"/>
    </row>
    <row r="5116" spans="14:14" s="264" customFormat="1" x14ac:dyDescent="0.3">
      <c r="N5116" s="275"/>
    </row>
    <row r="5117" spans="14:14" s="264" customFormat="1" x14ac:dyDescent="0.3">
      <c r="N5117" s="275"/>
    </row>
    <row r="5118" spans="14:14" s="264" customFormat="1" x14ac:dyDescent="0.3">
      <c r="N5118" s="275"/>
    </row>
    <row r="5119" spans="14:14" s="264" customFormat="1" x14ac:dyDescent="0.3">
      <c r="N5119" s="275"/>
    </row>
    <row r="5120" spans="14:14" s="264" customFormat="1" x14ac:dyDescent="0.3">
      <c r="N5120" s="275"/>
    </row>
    <row r="5121" spans="14:14" s="264" customFormat="1" x14ac:dyDescent="0.3">
      <c r="N5121" s="275"/>
    </row>
    <row r="5122" spans="14:14" s="264" customFormat="1" x14ac:dyDescent="0.3">
      <c r="N5122" s="275"/>
    </row>
    <row r="5123" spans="14:14" s="264" customFormat="1" x14ac:dyDescent="0.3">
      <c r="N5123" s="275"/>
    </row>
    <row r="5124" spans="14:14" s="264" customFormat="1" x14ac:dyDescent="0.3">
      <c r="N5124" s="275"/>
    </row>
    <row r="5125" spans="14:14" s="264" customFormat="1" x14ac:dyDescent="0.3">
      <c r="N5125" s="275"/>
    </row>
    <row r="5126" spans="14:14" s="264" customFormat="1" x14ac:dyDescent="0.3">
      <c r="N5126" s="275"/>
    </row>
    <row r="5127" spans="14:14" s="264" customFormat="1" x14ac:dyDescent="0.3">
      <c r="N5127" s="275"/>
    </row>
    <row r="5128" spans="14:14" s="264" customFormat="1" x14ac:dyDescent="0.3">
      <c r="N5128" s="275"/>
    </row>
    <row r="5129" spans="14:14" s="264" customFormat="1" x14ac:dyDescent="0.3">
      <c r="N5129" s="275"/>
    </row>
    <row r="5130" spans="14:14" s="264" customFormat="1" x14ac:dyDescent="0.3">
      <c r="N5130" s="275"/>
    </row>
    <row r="5131" spans="14:14" s="264" customFormat="1" x14ac:dyDescent="0.3">
      <c r="N5131" s="275"/>
    </row>
    <row r="5132" spans="14:14" s="264" customFormat="1" x14ac:dyDescent="0.3">
      <c r="N5132" s="275"/>
    </row>
    <row r="5133" spans="14:14" s="264" customFormat="1" x14ac:dyDescent="0.3">
      <c r="N5133" s="275"/>
    </row>
    <row r="5134" spans="14:14" s="264" customFormat="1" x14ac:dyDescent="0.3">
      <c r="N5134" s="275"/>
    </row>
    <row r="5135" spans="14:14" s="264" customFormat="1" x14ac:dyDescent="0.3">
      <c r="N5135" s="275"/>
    </row>
    <row r="5136" spans="14:14" s="264" customFormat="1" x14ac:dyDescent="0.3">
      <c r="N5136" s="275"/>
    </row>
    <row r="5137" spans="14:14" s="264" customFormat="1" x14ac:dyDescent="0.3">
      <c r="N5137" s="275"/>
    </row>
    <row r="5138" spans="14:14" s="264" customFormat="1" x14ac:dyDescent="0.3">
      <c r="N5138" s="275"/>
    </row>
    <row r="5139" spans="14:14" s="264" customFormat="1" x14ac:dyDescent="0.3">
      <c r="N5139" s="275"/>
    </row>
    <row r="5140" spans="14:14" s="264" customFormat="1" x14ac:dyDescent="0.3">
      <c r="N5140" s="275"/>
    </row>
    <row r="5141" spans="14:14" s="264" customFormat="1" x14ac:dyDescent="0.3">
      <c r="N5141" s="275"/>
    </row>
    <row r="5142" spans="14:14" s="264" customFormat="1" x14ac:dyDescent="0.3">
      <c r="N5142" s="275"/>
    </row>
    <row r="5143" spans="14:14" s="264" customFormat="1" x14ac:dyDescent="0.3">
      <c r="N5143" s="275"/>
    </row>
    <row r="5144" spans="14:14" s="264" customFormat="1" x14ac:dyDescent="0.3">
      <c r="N5144" s="275"/>
    </row>
    <row r="5145" spans="14:14" s="264" customFormat="1" x14ac:dyDescent="0.3">
      <c r="N5145" s="275"/>
    </row>
    <row r="5146" spans="14:14" s="264" customFormat="1" x14ac:dyDescent="0.3">
      <c r="N5146" s="275"/>
    </row>
    <row r="5147" spans="14:14" s="264" customFormat="1" x14ac:dyDescent="0.3">
      <c r="N5147" s="275"/>
    </row>
    <row r="5148" spans="14:14" s="264" customFormat="1" x14ac:dyDescent="0.3">
      <c r="N5148" s="275"/>
    </row>
    <row r="5149" spans="14:14" s="264" customFormat="1" x14ac:dyDescent="0.3">
      <c r="N5149" s="275"/>
    </row>
    <row r="5150" spans="14:14" s="264" customFormat="1" x14ac:dyDescent="0.3">
      <c r="N5150" s="275"/>
    </row>
    <row r="5151" spans="14:14" s="264" customFormat="1" x14ac:dyDescent="0.3">
      <c r="N5151" s="275"/>
    </row>
    <row r="5152" spans="14:14" s="264" customFormat="1" x14ac:dyDescent="0.3">
      <c r="N5152" s="275"/>
    </row>
    <row r="5153" spans="14:14" s="264" customFormat="1" x14ac:dyDescent="0.3">
      <c r="N5153" s="275"/>
    </row>
    <row r="5154" spans="14:14" s="264" customFormat="1" x14ac:dyDescent="0.3">
      <c r="N5154" s="275"/>
    </row>
    <row r="5155" spans="14:14" s="264" customFormat="1" x14ac:dyDescent="0.3">
      <c r="N5155" s="275"/>
    </row>
    <row r="5156" spans="14:14" s="264" customFormat="1" x14ac:dyDescent="0.3">
      <c r="N5156" s="275"/>
    </row>
    <row r="5157" spans="14:14" s="264" customFormat="1" x14ac:dyDescent="0.3">
      <c r="N5157" s="275"/>
    </row>
    <row r="5158" spans="14:14" s="264" customFormat="1" x14ac:dyDescent="0.3">
      <c r="N5158" s="275"/>
    </row>
    <row r="5159" spans="14:14" s="264" customFormat="1" x14ac:dyDescent="0.3">
      <c r="N5159" s="275"/>
    </row>
    <row r="5160" spans="14:14" s="264" customFormat="1" x14ac:dyDescent="0.3">
      <c r="N5160" s="275"/>
    </row>
    <row r="5161" spans="14:14" s="264" customFormat="1" x14ac:dyDescent="0.3">
      <c r="N5161" s="275"/>
    </row>
    <row r="5162" spans="14:14" s="264" customFormat="1" x14ac:dyDescent="0.3">
      <c r="N5162" s="275"/>
    </row>
    <row r="5163" spans="14:14" s="264" customFormat="1" x14ac:dyDescent="0.3">
      <c r="N5163" s="275"/>
    </row>
    <row r="5164" spans="14:14" s="264" customFormat="1" x14ac:dyDescent="0.3">
      <c r="N5164" s="275"/>
    </row>
    <row r="5165" spans="14:14" s="264" customFormat="1" x14ac:dyDescent="0.3">
      <c r="N5165" s="275"/>
    </row>
    <row r="5166" spans="14:14" s="264" customFormat="1" x14ac:dyDescent="0.3">
      <c r="N5166" s="275"/>
    </row>
    <row r="5167" spans="14:14" s="264" customFormat="1" x14ac:dyDescent="0.3">
      <c r="N5167" s="275"/>
    </row>
    <row r="5168" spans="14:14" s="264" customFormat="1" x14ac:dyDescent="0.3">
      <c r="N5168" s="275"/>
    </row>
    <row r="5169" spans="14:14" s="264" customFormat="1" x14ac:dyDescent="0.3">
      <c r="N5169" s="275"/>
    </row>
    <row r="5170" spans="14:14" s="264" customFormat="1" x14ac:dyDescent="0.3">
      <c r="N5170" s="275"/>
    </row>
    <row r="5171" spans="14:14" s="264" customFormat="1" x14ac:dyDescent="0.3">
      <c r="N5171" s="275"/>
    </row>
    <row r="5172" spans="14:14" s="264" customFormat="1" x14ac:dyDescent="0.3">
      <c r="N5172" s="275"/>
    </row>
    <row r="5173" spans="14:14" s="264" customFormat="1" x14ac:dyDescent="0.3">
      <c r="N5173" s="275"/>
    </row>
    <row r="5174" spans="14:14" s="264" customFormat="1" x14ac:dyDescent="0.3">
      <c r="N5174" s="275"/>
    </row>
    <row r="5175" spans="14:14" s="264" customFormat="1" x14ac:dyDescent="0.3">
      <c r="N5175" s="275"/>
    </row>
    <row r="5176" spans="14:14" s="264" customFormat="1" x14ac:dyDescent="0.3">
      <c r="N5176" s="275"/>
    </row>
    <row r="5177" spans="14:14" s="264" customFormat="1" x14ac:dyDescent="0.3">
      <c r="N5177" s="275"/>
    </row>
    <row r="5178" spans="14:14" s="264" customFormat="1" x14ac:dyDescent="0.3">
      <c r="N5178" s="275"/>
    </row>
    <row r="5179" spans="14:14" s="264" customFormat="1" x14ac:dyDescent="0.3">
      <c r="N5179" s="275"/>
    </row>
    <row r="5180" spans="14:14" s="264" customFormat="1" x14ac:dyDescent="0.3">
      <c r="N5180" s="275"/>
    </row>
    <row r="5181" spans="14:14" s="264" customFormat="1" x14ac:dyDescent="0.3">
      <c r="N5181" s="275"/>
    </row>
    <row r="5182" spans="14:14" s="264" customFormat="1" x14ac:dyDescent="0.3">
      <c r="N5182" s="275"/>
    </row>
    <row r="5183" spans="14:14" s="264" customFormat="1" x14ac:dyDescent="0.3">
      <c r="N5183" s="275"/>
    </row>
    <row r="5184" spans="14:14" s="264" customFormat="1" x14ac:dyDescent="0.3">
      <c r="N5184" s="275"/>
    </row>
    <row r="5185" spans="14:14" s="264" customFormat="1" x14ac:dyDescent="0.3">
      <c r="N5185" s="275"/>
    </row>
    <row r="5186" spans="14:14" s="264" customFormat="1" x14ac:dyDescent="0.3">
      <c r="N5186" s="275"/>
    </row>
    <row r="5187" spans="14:14" s="264" customFormat="1" x14ac:dyDescent="0.3">
      <c r="N5187" s="275"/>
    </row>
    <row r="5188" spans="14:14" s="264" customFormat="1" x14ac:dyDescent="0.3">
      <c r="N5188" s="275"/>
    </row>
    <row r="5189" spans="14:14" s="264" customFormat="1" x14ac:dyDescent="0.3">
      <c r="N5189" s="275"/>
    </row>
    <row r="5190" spans="14:14" s="264" customFormat="1" x14ac:dyDescent="0.3">
      <c r="N5190" s="275"/>
    </row>
    <row r="5191" spans="14:14" s="264" customFormat="1" x14ac:dyDescent="0.3">
      <c r="N5191" s="275"/>
    </row>
    <row r="5192" spans="14:14" s="264" customFormat="1" x14ac:dyDescent="0.3">
      <c r="N5192" s="275"/>
    </row>
    <row r="5193" spans="14:14" s="264" customFormat="1" x14ac:dyDescent="0.3">
      <c r="N5193" s="275"/>
    </row>
    <row r="5194" spans="14:14" s="264" customFormat="1" x14ac:dyDescent="0.3">
      <c r="N5194" s="275"/>
    </row>
    <row r="5195" spans="14:14" s="264" customFormat="1" x14ac:dyDescent="0.3">
      <c r="N5195" s="275"/>
    </row>
    <row r="5196" spans="14:14" s="264" customFormat="1" x14ac:dyDescent="0.3">
      <c r="N5196" s="275"/>
    </row>
    <row r="5197" spans="14:14" s="264" customFormat="1" x14ac:dyDescent="0.3">
      <c r="N5197" s="275"/>
    </row>
    <row r="5198" spans="14:14" s="264" customFormat="1" x14ac:dyDescent="0.3">
      <c r="N5198" s="275"/>
    </row>
    <row r="5199" spans="14:14" s="264" customFormat="1" x14ac:dyDescent="0.3">
      <c r="N5199" s="275"/>
    </row>
    <row r="5200" spans="14:14" s="264" customFormat="1" x14ac:dyDescent="0.3">
      <c r="N5200" s="275"/>
    </row>
    <row r="5201" spans="14:14" s="264" customFormat="1" x14ac:dyDescent="0.3">
      <c r="N5201" s="275"/>
    </row>
    <row r="5202" spans="14:14" s="264" customFormat="1" x14ac:dyDescent="0.3">
      <c r="N5202" s="275"/>
    </row>
    <row r="5203" spans="14:14" s="264" customFormat="1" x14ac:dyDescent="0.3">
      <c r="N5203" s="275"/>
    </row>
    <row r="5204" spans="14:14" s="264" customFormat="1" x14ac:dyDescent="0.3">
      <c r="N5204" s="275"/>
    </row>
    <row r="5205" spans="14:14" s="264" customFormat="1" x14ac:dyDescent="0.3">
      <c r="N5205" s="275"/>
    </row>
    <row r="5206" spans="14:14" s="264" customFormat="1" x14ac:dyDescent="0.3">
      <c r="N5206" s="275"/>
    </row>
    <row r="5207" spans="14:14" s="264" customFormat="1" x14ac:dyDescent="0.3">
      <c r="N5207" s="275"/>
    </row>
    <row r="5208" spans="14:14" s="264" customFormat="1" x14ac:dyDescent="0.3">
      <c r="N5208" s="275"/>
    </row>
    <row r="5209" spans="14:14" s="264" customFormat="1" x14ac:dyDescent="0.3">
      <c r="N5209" s="275"/>
    </row>
    <row r="5210" spans="14:14" s="264" customFormat="1" x14ac:dyDescent="0.3">
      <c r="N5210" s="275"/>
    </row>
    <row r="5211" spans="14:14" s="264" customFormat="1" x14ac:dyDescent="0.3">
      <c r="N5211" s="275"/>
    </row>
    <row r="5212" spans="14:14" s="264" customFormat="1" x14ac:dyDescent="0.3">
      <c r="N5212" s="275"/>
    </row>
    <row r="5213" spans="14:14" s="264" customFormat="1" x14ac:dyDescent="0.3">
      <c r="N5213" s="275"/>
    </row>
    <row r="5214" spans="14:14" s="264" customFormat="1" x14ac:dyDescent="0.3">
      <c r="N5214" s="275"/>
    </row>
    <row r="5215" spans="14:14" s="264" customFormat="1" x14ac:dyDescent="0.3">
      <c r="N5215" s="275"/>
    </row>
    <row r="5216" spans="14:14" s="264" customFormat="1" x14ac:dyDescent="0.3">
      <c r="N5216" s="275"/>
    </row>
    <row r="5217" spans="14:14" s="264" customFormat="1" x14ac:dyDescent="0.3">
      <c r="N5217" s="275"/>
    </row>
    <row r="5218" spans="14:14" s="264" customFormat="1" x14ac:dyDescent="0.3">
      <c r="N5218" s="275"/>
    </row>
    <row r="5219" spans="14:14" s="264" customFormat="1" x14ac:dyDescent="0.3">
      <c r="N5219" s="275"/>
    </row>
    <row r="5220" spans="14:14" s="264" customFormat="1" x14ac:dyDescent="0.3">
      <c r="N5220" s="275"/>
    </row>
    <row r="5221" spans="14:14" s="264" customFormat="1" x14ac:dyDescent="0.3">
      <c r="N5221" s="275"/>
    </row>
    <row r="5222" spans="14:14" s="264" customFormat="1" x14ac:dyDescent="0.3">
      <c r="N5222" s="275"/>
    </row>
    <row r="5223" spans="14:14" s="264" customFormat="1" x14ac:dyDescent="0.3">
      <c r="N5223" s="275"/>
    </row>
    <row r="5224" spans="14:14" s="264" customFormat="1" x14ac:dyDescent="0.3">
      <c r="N5224" s="275"/>
    </row>
    <row r="5225" spans="14:14" s="264" customFormat="1" x14ac:dyDescent="0.3">
      <c r="N5225" s="275"/>
    </row>
    <row r="5226" spans="14:14" s="264" customFormat="1" x14ac:dyDescent="0.3">
      <c r="N5226" s="275"/>
    </row>
    <row r="5227" spans="14:14" s="264" customFormat="1" x14ac:dyDescent="0.3">
      <c r="N5227" s="275"/>
    </row>
    <row r="5228" spans="14:14" s="264" customFormat="1" x14ac:dyDescent="0.3">
      <c r="N5228" s="275"/>
    </row>
    <row r="5229" spans="14:14" s="264" customFormat="1" x14ac:dyDescent="0.3">
      <c r="N5229" s="275"/>
    </row>
    <row r="5230" spans="14:14" s="264" customFormat="1" x14ac:dyDescent="0.3">
      <c r="N5230" s="275"/>
    </row>
    <row r="5231" spans="14:14" s="264" customFormat="1" x14ac:dyDescent="0.3">
      <c r="N5231" s="275"/>
    </row>
    <row r="5232" spans="14:14" s="264" customFormat="1" x14ac:dyDescent="0.3">
      <c r="N5232" s="275"/>
    </row>
    <row r="5233" spans="14:14" s="264" customFormat="1" x14ac:dyDescent="0.3">
      <c r="N5233" s="275"/>
    </row>
    <row r="5234" spans="14:14" s="264" customFormat="1" x14ac:dyDescent="0.3">
      <c r="N5234" s="275"/>
    </row>
    <row r="5235" spans="14:14" s="264" customFormat="1" x14ac:dyDescent="0.3">
      <c r="N5235" s="275"/>
    </row>
    <row r="5236" spans="14:14" s="264" customFormat="1" x14ac:dyDescent="0.3">
      <c r="N5236" s="275"/>
    </row>
    <row r="5237" spans="14:14" s="264" customFormat="1" x14ac:dyDescent="0.3">
      <c r="N5237" s="275"/>
    </row>
    <row r="5238" spans="14:14" s="264" customFormat="1" x14ac:dyDescent="0.3">
      <c r="N5238" s="275"/>
    </row>
    <row r="5239" spans="14:14" s="264" customFormat="1" x14ac:dyDescent="0.3">
      <c r="N5239" s="275"/>
    </row>
    <row r="5240" spans="14:14" s="264" customFormat="1" x14ac:dyDescent="0.3">
      <c r="N5240" s="275"/>
    </row>
    <row r="5241" spans="14:14" s="264" customFormat="1" x14ac:dyDescent="0.3">
      <c r="N5241" s="275"/>
    </row>
    <row r="5242" spans="14:14" s="264" customFormat="1" x14ac:dyDescent="0.3">
      <c r="N5242" s="275"/>
    </row>
    <row r="5243" spans="14:14" s="264" customFormat="1" x14ac:dyDescent="0.3">
      <c r="N5243" s="275"/>
    </row>
    <row r="5244" spans="14:14" s="264" customFormat="1" x14ac:dyDescent="0.3">
      <c r="N5244" s="275"/>
    </row>
    <row r="5245" spans="14:14" s="264" customFormat="1" x14ac:dyDescent="0.3">
      <c r="N5245" s="275"/>
    </row>
    <row r="5246" spans="14:14" s="264" customFormat="1" x14ac:dyDescent="0.3">
      <c r="N5246" s="275"/>
    </row>
    <row r="5247" spans="14:14" s="264" customFormat="1" x14ac:dyDescent="0.3">
      <c r="N5247" s="275"/>
    </row>
    <row r="5248" spans="14:14" s="264" customFormat="1" x14ac:dyDescent="0.3">
      <c r="N5248" s="275"/>
    </row>
    <row r="5249" spans="14:14" s="264" customFormat="1" x14ac:dyDescent="0.3">
      <c r="N5249" s="275"/>
    </row>
    <row r="5250" spans="14:14" s="264" customFormat="1" x14ac:dyDescent="0.3">
      <c r="N5250" s="275"/>
    </row>
    <row r="5251" spans="14:14" s="264" customFormat="1" x14ac:dyDescent="0.3">
      <c r="N5251" s="275"/>
    </row>
    <row r="5252" spans="14:14" s="264" customFormat="1" x14ac:dyDescent="0.3">
      <c r="N5252" s="275"/>
    </row>
    <row r="5253" spans="14:14" s="264" customFormat="1" x14ac:dyDescent="0.3">
      <c r="N5253" s="275"/>
    </row>
    <row r="5254" spans="14:14" s="264" customFormat="1" x14ac:dyDescent="0.3">
      <c r="N5254" s="275"/>
    </row>
    <row r="5255" spans="14:14" s="264" customFormat="1" x14ac:dyDescent="0.3">
      <c r="N5255" s="275"/>
    </row>
    <row r="5256" spans="14:14" s="264" customFormat="1" x14ac:dyDescent="0.3">
      <c r="N5256" s="275"/>
    </row>
    <row r="5257" spans="14:14" s="264" customFormat="1" x14ac:dyDescent="0.3">
      <c r="N5257" s="275"/>
    </row>
    <row r="5258" spans="14:14" s="264" customFormat="1" x14ac:dyDescent="0.3">
      <c r="N5258" s="275"/>
    </row>
    <row r="5259" spans="14:14" s="264" customFormat="1" x14ac:dyDescent="0.3">
      <c r="N5259" s="275"/>
    </row>
    <row r="5260" spans="14:14" s="264" customFormat="1" x14ac:dyDescent="0.3">
      <c r="N5260" s="275"/>
    </row>
    <row r="5261" spans="14:14" s="264" customFormat="1" x14ac:dyDescent="0.3">
      <c r="N5261" s="275"/>
    </row>
    <row r="5262" spans="14:14" s="264" customFormat="1" x14ac:dyDescent="0.3">
      <c r="N5262" s="275"/>
    </row>
    <row r="5263" spans="14:14" s="264" customFormat="1" x14ac:dyDescent="0.3">
      <c r="N5263" s="275"/>
    </row>
    <row r="5264" spans="14:14" s="264" customFormat="1" x14ac:dyDescent="0.3">
      <c r="N5264" s="275"/>
    </row>
    <row r="5265" spans="14:14" s="264" customFormat="1" x14ac:dyDescent="0.3">
      <c r="N5265" s="275"/>
    </row>
    <row r="5266" spans="14:14" s="264" customFormat="1" x14ac:dyDescent="0.3">
      <c r="N5266" s="275"/>
    </row>
    <row r="5267" spans="14:14" s="264" customFormat="1" x14ac:dyDescent="0.3">
      <c r="N5267" s="275"/>
    </row>
    <row r="5268" spans="14:14" s="264" customFormat="1" x14ac:dyDescent="0.3">
      <c r="N5268" s="275"/>
    </row>
    <row r="5269" spans="14:14" s="264" customFormat="1" x14ac:dyDescent="0.3">
      <c r="N5269" s="275"/>
    </row>
    <row r="5270" spans="14:14" s="264" customFormat="1" x14ac:dyDescent="0.3">
      <c r="N5270" s="275"/>
    </row>
    <row r="5271" spans="14:14" s="264" customFormat="1" x14ac:dyDescent="0.3">
      <c r="N5271" s="275"/>
    </row>
    <row r="5272" spans="14:14" s="264" customFormat="1" x14ac:dyDescent="0.3">
      <c r="N5272" s="275"/>
    </row>
    <row r="5273" spans="14:14" s="264" customFormat="1" x14ac:dyDescent="0.3">
      <c r="N5273" s="275"/>
    </row>
    <row r="5274" spans="14:14" s="264" customFormat="1" x14ac:dyDescent="0.3">
      <c r="N5274" s="275"/>
    </row>
    <row r="5275" spans="14:14" s="264" customFormat="1" x14ac:dyDescent="0.3">
      <c r="N5275" s="275"/>
    </row>
    <row r="5276" spans="14:14" s="264" customFormat="1" x14ac:dyDescent="0.3">
      <c r="N5276" s="275"/>
    </row>
    <row r="5277" spans="14:14" s="264" customFormat="1" x14ac:dyDescent="0.3">
      <c r="N5277" s="275"/>
    </row>
    <row r="5278" spans="14:14" s="264" customFormat="1" x14ac:dyDescent="0.3">
      <c r="N5278" s="275"/>
    </row>
    <row r="5279" spans="14:14" s="264" customFormat="1" x14ac:dyDescent="0.3">
      <c r="N5279" s="275"/>
    </row>
    <row r="5280" spans="14:14" s="264" customFormat="1" x14ac:dyDescent="0.3">
      <c r="N5280" s="275"/>
    </row>
    <row r="5281" spans="14:14" s="264" customFormat="1" x14ac:dyDescent="0.3">
      <c r="N5281" s="275"/>
    </row>
    <row r="5282" spans="14:14" s="264" customFormat="1" x14ac:dyDescent="0.3">
      <c r="N5282" s="275"/>
    </row>
    <row r="5283" spans="14:14" s="264" customFormat="1" x14ac:dyDescent="0.3">
      <c r="N5283" s="275"/>
    </row>
    <row r="5284" spans="14:14" s="264" customFormat="1" x14ac:dyDescent="0.3">
      <c r="N5284" s="275"/>
    </row>
    <row r="5285" spans="14:14" s="264" customFormat="1" x14ac:dyDescent="0.3">
      <c r="N5285" s="275"/>
    </row>
    <row r="5286" spans="14:14" s="264" customFormat="1" x14ac:dyDescent="0.3">
      <c r="N5286" s="275"/>
    </row>
    <row r="5287" spans="14:14" s="264" customFormat="1" x14ac:dyDescent="0.3">
      <c r="N5287" s="275"/>
    </row>
    <row r="5288" spans="14:14" s="264" customFormat="1" x14ac:dyDescent="0.3">
      <c r="N5288" s="275"/>
    </row>
    <row r="5289" spans="14:14" s="264" customFormat="1" x14ac:dyDescent="0.3">
      <c r="N5289" s="275"/>
    </row>
    <row r="5290" spans="14:14" s="264" customFormat="1" x14ac:dyDescent="0.3">
      <c r="N5290" s="275"/>
    </row>
    <row r="5291" spans="14:14" s="264" customFormat="1" x14ac:dyDescent="0.3">
      <c r="N5291" s="275"/>
    </row>
    <row r="5292" spans="14:14" s="264" customFormat="1" x14ac:dyDescent="0.3">
      <c r="N5292" s="275"/>
    </row>
    <row r="5293" spans="14:14" s="264" customFormat="1" x14ac:dyDescent="0.3">
      <c r="N5293" s="275"/>
    </row>
    <row r="5294" spans="14:14" s="264" customFormat="1" x14ac:dyDescent="0.3">
      <c r="N5294" s="275"/>
    </row>
    <row r="5295" spans="14:14" s="264" customFormat="1" x14ac:dyDescent="0.3">
      <c r="N5295" s="275"/>
    </row>
    <row r="5296" spans="14:14" s="264" customFormat="1" x14ac:dyDescent="0.3">
      <c r="N5296" s="275"/>
    </row>
    <row r="5297" spans="14:14" s="264" customFormat="1" x14ac:dyDescent="0.3">
      <c r="N5297" s="275"/>
    </row>
    <row r="5298" spans="14:14" s="264" customFormat="1" x14ac:dyDescent="0.3">
      <c r="N5298" s="275"/>
    </row>
    <row r="5299" spans="14:14" s="264" customFormat="1" x14ac:dyDescent="0.3">
      <c r="N5299" s="275"/>
    </row>
    <row r="5300" spans="14:14" s="264" customFormat="1" x14ac:dyDescent="0.3">
      <c r="N5300" s="275"/>
    </row>
    <row r="5301" spans="14:14" s="264" customFormat="1" x14ac:dyDescent="0.3">
      <c r="N5301" s="275"/>
    </row>
    <row r="5302" spans="14:14" s="264" customFormat="1" x14ac:dyDescent="0.3">
      <c r="N5302" s="275"/>
    </row>
    <row r="5303" spans="14:14" s="264" customFormat="1" x14ac:dyDescent="0.3">
      <c r="N5303" s="275"/>
    </row>
    <row r="5304" spans="14:14" s="264" customFormat="1" x14ac:dyDescent="0.3">
      <c r="N5304" s="275"/>
    </row>
    <row r="5305" spans="14:14" s="264" customFormat="1" x14ac:dyDescent="0.3">
      <c r="N5305" s="275"/>
    </row>
    <row r="5306" spans="14:14" s="264" customFormat="1" x14ac:dyDescent="0.3">
      <c r="N5306" s="275"/>
    </row>
    <row r="5307" spans="14:14" s="264" customFormat="1" x14ac:dyDescent="0.3">
      <c r="N5307" s="275"/>
    </row>
    <row r="5308" spans="14:14" s="264" customFormat="1" x14ac:dyDescent="0.3">
      <c r="N5308" s="275"/>
    </row>
    <row r="5309" spans="14:14" s="264" customFormat="1" x14ac:dyDescent="0.3">
      <c r="N5309" s="275"/>
    </row>
    <row r="5310" spans="14:14" s="264" customFormat="1" x14ac:dyDescent="0.3">
      <c r="N5310" s="275"/>
    </row>
    <row r="5311" spans="14:14" s="264" customFormat="1" x14ac:dyDescent="0.3">
      <c r="N5311" s="275"/>
    </row>
    <row r="5312" spans="14:14" s="264" customFormat="1" x14ac:dyDescent="0.3">
      <c r="N5312" s="275"/>
    </row>
    <row r="5313" spans="14:14" s="264" customFormat="1" x14ac:dyDescent="0.3">
      <c r="N5313" s="275"/>
    </row>
    <row r="5314" spans="14:14" s="264" customFormat="1" x14ac:dyDescent="0.3">
      <c r="N5314" s="275"/>
    </row>
    <row r="5315" spans="14:14" s="264" customFormat="1" x14ac:dyDescent="0.3">
      <c r="N5315" s="275"/>
    </row>
    <row r="5316" spans="14:14" s="264" customFormat="1" x14ac:dyDescent="0.3">
      <c r="N5316" s="275"/>
    </row>
    <row r="5317" spans="14:14" s="264" customFormat="1" x14ac:dyDescent="0.3">
      <c r="N5317" s="275"/>
    </row>
    <row r="5318" spans="14:14" s="264" customFormat="1" x14ac:dyDescent="0.3">
      <c r="N5318" s="275"/>
    </row>
    <row r="5319" spans="14:14" s="264" customFormat="1" x14ac:dyDescent="0.3">
      <c r="N5319" s="275"/>
    </row>
    <row r="5320" spans="14:14" s="264" customFormat="1" x14ac:dyDescent="0.3">
      <c r="N5320" s="275"/>
    </row>
    <row r="5321" spans="14:14" s="264" customFormat="1" x14ac:dyDescent="0.3">
      <c r="N5321" s="275"/>
    </row>
    <row r="5322" spans="14:14" s="264" customFormat="1" x14ac:dyDescent="0.3">
      <c r="N5322" s="275"/>
    </row>
    <row r="5323" spans="14:14" s="264" customFormat="1" x14ac:dyDescent="0.3">
      <c r="N5323" s="275"/>
    </row>
    <row r="5324" spans="14:14" s="264" customFormat="1" x14ac:dyDescent="0.3">
      <c r="N5324" s="275"/>
    </row>
    <row r="5325" spans="14:14" s="264" customFormat="1" x14ac:dyDescent="0.3">
      <c r="N5325" s="275"/>
    </row>
    <row r="5326" spans="14:14" s="264" customFormat="1" x14ac:dyDescent="0.3">
      <c r="N5326" s="275"/>
    </row>
    <row r="5327" spans="14:14" s="264" customFormat="1" x14ac:dyDescent="0.3">
      <c r="N5327" s="275"/>
    </row>
    <row r="5328" spans="14:14" s="264" customFormat="1" x14ac:dyDescent="0.3">
      <c r="N5328" s="275"/>
    </row>
    <row r="5329" spans="14:14" s="264" customFormat="1" x14ac:dyDescent="0.3">
      <c r="N5329" s="275"/>
    </row>
    <row r="5330" spans="14:14" s="264" customFormat="1" x14ac:dyDescent="0.3">
      <c r="N5330" s="275"/>
    </row>
    <row r="5331" spans="14:14" s="264" customFormat="1" x14ac:dyDescent="0.3">
      <c r="N5331" s="275"/>
    </row>
    <row r="5332" spans="14:14" s="264" customFormat="1" x14ac:dyDescent="0.3">
      <c r="N5332" s="275"/>
    </row>
    <row r="5333" spans="14:14" s="264" customFormat="1" x14ac:dyDescent="0.3">
      <c r="N5333" s="275"/>
    </row>
    <row r="5334" spans="14:14" s="264" customFormat="1" x14ac:dyDescent="0.3">
      <c r="N5334" s="275"/>
    </row>
    <row r="5335" spans="14:14" s="264" customFormat="1" x14ac:dyDescent="0.3">
      <c r="N5335" s="275"/>
    </row>
    <row r="5336" spans="14:14" s="264" customFormat="1" x14ac:dyDescent="0.3">
      <c r="N5336" s="275"/>
    </row>
    <row r="5337" spans="14:14" s="264" customFormat="1" x14ac:dyDescent="0.3">
      <c r="N5337" s="275"/>
    </row>
    <row r="5338" spans="14:14" s="264" customFormat="1" x14ac:dyDescent="0.3">
      <c r="N5338" s="275"/>
    </row>
    <row r="5339" spans="14:14" s="264" customFormat="1" x14ac:dyDescent="0.3">
      <c r="N5339" s="275"/>
    </row>
    <row r="5340" spans="14:14" s="264" customFormat="1" x14ac:dyDescent="0.3">
      <c r="N5340" s="275"/>
    </row>
    <row r="5341" spans="14:14" s="264" customFormat="1" x14ac:dyDescent="0.3">
      <c r="N5341" s="275"/>
    </row>
    <row r="5342" spans="14:14" s="264" customFormat="1" x14ac:dyDescent="0.3">
      <c r="N5342" s="275"/>
    </row>
    <row r="5343" spans="14:14" s="264" customFormat="1" x14ac:dyDescent="0.3">
      <c r="N5343" s="275"/>
    </row>
    <row r="5344" spans="14:14" s="264" customFormat="1" x14ac:dyDescent="0.3">
      <c r="N5344" s="275"/>
    </row>
    <row r="5345" spans="14:14" s="264" customFormat="1" x14ac:dyDescent="0.3">
      <c r="N5345" s="275"/>
    </row>
    <row r="5346" spans="14:14" s="264" customFormat="1" x14ac:dyDescent="0.3">
      <c r="N5346" s="275"/>
    </row>
    <row r="5347" spans="14:14" s="264" customFormat="1" x14ac:dyDescent="0.3">
      <c r="N5347" s="275"/>
    </row>
    <row r="5348" spans="14:14" s="264" customFormat="1" x14ac:dyDescent="0.3">
      <c r="N5348" s="275"/>
    </row>
    <row r="5349" spans="14:14" s="264" customFormat="1" x14ac:dyDescent="0.3">
      <c r="N5349" s="275"/>
    </row>
    <row r="5350" spans="14:14" s="264" customFormat="1" x14ac:dyDescent="0.3">
      <c r="N5350" s="275"/>
    </row>
    <row r="5351" spans="14:14" s="264" customFormat="1" x14ac:dyDescent="0.3">
      <c r="N5351" s="275"/>
    </row>
    <row r="5352" spans="14:14" s="264" customFormat="1" x14ac:dyDescent="0.3">
      <c r="N5352" s="275"/>
    </row>
    <row r="5353" spans="14:14" s="264" customFormat="1" x14ac:dyDescent="0.3">
      <c r="N5353" s="275"/>
    </row>
    <row r="5354" spans="14:14" s="264" customFormat="1" x14ac:dyDescent="0.3">
      <c r="N5354" s="275"/>
    </row>
    <row r="5355" spans="14:14" s="264" customFormat="1" x14ac:dyDescent="0.3">
      <c r="N5355" s="275"/>
    </row>
    <row r="5356" spans="14:14" s="264" customFormat="1" x14ac:dyDescent="0.3">
      <c r="N5356" s="275"/>
    </row>
    <row r="5357" spans="14:14" s="264" customFormat="1" x14ac:dyDescent="0.3">
      <c r="N5357" s="275"/>
    </row>
    <row r="5358" spans="14:14" s="264" customFormat="1" x14ac:dyDescent="0.3">
      <c r="N5358" s="275"/>
    </row>
    <row r="5359" spans="14:14" s="264" customFormat="1" x14ac:dyDescent="0.3">
      <c r="N5359" s="275"/>
    </row>
    <row r="5360" spans="14:14" s="264" customFormat="1" x14ac:dyDescent="0.3">
      <c r="N5360" s="275"/>
    </row>
    <row r="5361" spans="14:14" s="264" customFormat="1" x14ac:dyDescent="0.3">
      <c r="N5361" s="275"/>
    </row>
    <row r="5362" spans="14:14" s="264" customFormat="1" x14ac:dyDescent="0.3">
      <c r="N5362" s="275"/>
    </row>
    <row r="5363" spans="14:14" s="264" customFormat="1" x14ac:dyDescent="0.3">
      <c r="N5363" s="275"/>
    </row>
    <row r="5364" spans="14:14" s="264" customFormat="1" x14ac:dyDescent="0.3">
      <c r="N5364" s="275"/>
    </row>
    <row r="5365" spans="14:14" s="264" customFormat="1" x14ac:dyDescent="0.3">
      <c r="N5365" s="275"/>
    </row>
    <row r="5366" spans="14:14" s="264" customFormat="1" x14ac:dyDescent="0.3">
      <c r="N5366" s="275"/>
    </row>
    <row r="5367" spans="14:14" s="264" customFormat="1" x14ac:dyDescent="0.3">
      <c r="N5367" s="275"/>
    </row>
    <row r="5368" spans="14:14" s="264" customFormat="1" x14ac:dyDescent="0.3">
      <c r="N5368" s="275"/>
    </row>
    <row r="5369" spans="14:14" s="264" customFormat="1" x14ac:dyDescent="0.3">
      <c r="N5369" s="275"/>
    </row>
    <row r="5370" spans="14:14" s="264" customFormat="1" x14ac:dyDescent="0.3">
      <c r="N5370" s="275"/>
    </row>
    <row r="5371" spans="14:14" s="264" customFormat="1" x14ac:dyDescent="0.3">
      <c r="N5371" s="275"/>
    </row>
    <row r="5372" spans="14:14" s="264" customFormat="1" x14ac:dyDescent="0.3">
      <c r="N5372" s="275"/>
    </row>
    <row r="5373" spans="14:14" s="264" customFormat="1" x14ac:dyDescent="0.3">
      <c r="N5373" s="275"/>
    </row>
    <row r="5374" spans="14:14" s="264" customFormat="1" x14ac:dyDescent="0.3">
      <c r="N5374" s="275"/>
    </row>
    <row r="5375" spans="14:14" s="264" customFormat="1" x14ac:dyDescent="0.3">
      <c r="N5375" s="275"/>
    </row>
    <row r="5376" spans="14:14" s="264" customFormat="1" x14ac:dyDescent="0.3">
      <c r="N5376" s="275"/>
    </row>
    <row r="5377" spans="14:14" s="264" customFormat="1" x14ac:dyDescent="0.3">
      <c r="N5377" s="275"/>
    </row>
    <row r="5378" spans="14:14" s="264" customFormat="1" x14ac:dyDescent="0.3">
      <c r="N5378" s="275"/>
    </row>
    <row r="5379" spans="14:14" s="264" customFormat="1" x14ac:dyDescent="0.3">
      <c r="N5379" s="275"/>
    </row>
    <row r="5380" spans="14:14" s="264" customFormat="1" x14ac:dyDescent="0.3">
      <c r="N5380" s="275"/>
    </row>
    <row r="5381" spans="14:14" s="264" customFormat="1" x14ac:dyDescent="0.3">
      <c r="N5381" s="275"/>
    </row>
    <row r="5382" spans="14:14" s="264" customFormat="1" x14ac:dyDescent="0.3">
      <c r="N5382" s="275"/>
    </row>
    <row r="5383" spans="14:14" s="264" customFormat="1" x14ac:dyDescent="0.3">
      <c r="N5383" s="275"/>
    </row>
    <row r="5384" spans="14:14" s="264" customFormat="1" x14ac:dyDescent="0.3">
      <c r="N5384" s="275"/>
    </row>
    <row r="5385" spans="14:14" s="264" customFormat="1" x14ac:dyDescent="0.3">
      <c r="N5385" s="275"/>
    </row>
    <row r="5386" spans="14:14" s="264" customFormat="1" x14ac:dyDescent="0.3">
      <c r="N5386" s="275"/>
    </row>
    <row r="5387" spans="14:14" s="264" customFormat="1" x14ac:dyDescent="0.3">
      <c r="N5387" s="275"/>
    </row>
    <row r="5388" spans="14:14" s="264" customFormat="1" x14ac:dyDescent="0.3">
      <c r="N5388" s="275"/>
    </row>
    <row r="5389" spans="14:14" s="264" customFormat="1" x14ac:dyDescent="0.3">
      <c r="N5389" s="275"/>
    </row>
    <row r="5390" spans="14:14" s="264" customFormat="1" x14ac:dyDescent="0.3">
      <c r="N5390" s="275"/>
    </row>
    <row r="5391" spans="14:14" s="264" customFormat="1" x14ac:dyDescent="0.3">
      <c r="N5391" s="275"/>
    </row>
    <row r="5392" spans="14:14" s="264" customFormat="1" x14ac:dyDescent="0.3">
      <c r="N5392" s="275"/>
    </row>
    <row r="5393" spans="14:14" s="264" customFormat="1" x14ac:dyDescent="0.3">
      <c r="N5393" s="275"/>
    </row>
    <row r="5394" spans="14:14" s="264" customFormat="1" x14ac:dyDescent="0.3">
      <c r="N5394" s="275"/>
    </row>
    <row r="5395" spans="14:14" s="264" customFormat="1" x14ac:dyDescent="0.3">
      <c r="N5395" s="275"/>
    </row>
    <row r="5396" spans="14:14" s="264" customFormat="1" x14ac:dyDescent="0.3">
      <c r="N5396" s="275"/>
    </row>
    <row r="5397" spans="14:14" s="264" customFormat="1" x14ac:dyDescent="0.3">
      <c r="N5397" s="275"/>
    </row>
    <row r="5398" spans="14:14" s="264" customFormat="1" x14ac:dyDescent="0.3">
      <c r="N5398" s="275"/>
    </row>
    <row r="5399" spans="14:14" s="264" customFormat="1" x14ac:dyDescent="0.3">
      <c r="N5399" s="275"/>
    </row>
    <row r="5400" spans="14:14" s="264" customFormat="1" x14ac:dyDescent="0.3">
      <c r="N5400" s="275"/>
    </row>
    <row r="5401" spans="14:14" s="264" customFormat="1" x14ac:dyDescent="0.3">
      <c r="N5401" s="275"/>
    </row>
    <row r="5402" spans="14:14" s="264" customFormat="1" x14ac:dyDescent="0.3">
      <c r="N5402" s="275"/>
    </row>
    <row r="5403" spans="14:14" s="264" customFormat="1" x14ac:dyDescent="0.3">
      <c r="N5403" s="275"/>
    </row>
    <row r="5404" spans="14:14" s="264" customFormat="1" x14ac:dyDescent="0.3">
      <c r="N5404" s="275"/>
    </row>
    <row r="5405" spans="14:14" s="264" customFormat="1" x14ac:dyDescent="0.3">
      <c r="N5405" s="275"/>
    </row>
    <row r="5406" spans="14:14" s="264" customFormat="1" x14ac:dyDescent="0.3">
      <c r="N5406" s="275"/>
    </row>
    <row r="5407" spans="14:14" s="264" customFormat="1" x14ac:dyDescent="0.3">
      <c r="N5407" s="275"/>
    </row>
    <row r="5408" spans="14:14" s="264" customFormat="1" x14ac:dyDescent="0.3">
      <c r="N5408" s="275"/>
    </row>
    <row r="5409" spans="14:14" s="264" customFormat="1" x14ac:dyDescent="0.3">
      <c r="N5409" s="275"/>
    </row>
    <row r="5410" spans="14:14" s="264" customFormat="1" x14ac:dyDescent="0.3">
      <c r="N5410" s="275"/>
    </row>
    <row r="5411" spans="14:14" s="264" customFormat="1" x14ac:dyDescent="0.3">
      <c r="N5411" s="275"/>
    </row>
    <row r="5412" spans="14:14" s="264" customFormat="1" x14ac:dyDescent="0.3">
      <c r="N5412" s="275"/>
    </row>
    <row r="5413" spans="14:14" s="264" customFormat="1" x14ac:dyDescent="0.3">
      <c r="N5413" s="275"/>
    </row>
    <row r="5414" spans="14:14" s="264" customFormat="1" x14ac:dyDescent="0.3">
      <c r="N5414" s="275"/>
    </row>
    <row r="5415" spans="14:14" s="264" customFormat="1" x14ac:dyDescent="0.3">
      <c r="N5415" s="275"/>
    </row>
    <row r="5416" spans="14:14" s="264" customFormat="1" x14ac:dyDescent="0.3">
      <c r="N5416" s="275"/>
    </row>
    <row r="5417" spans="14:14" s="264" customFormat="1" x14ac:dyDescent="0.3">
      <c r="N5417" s="275"/>
    </row>
    <row r="5418" spans="14:14" s="264" customFormat="1" x14ac:dyDescent="0.3">
      <c r="N5418" s="275"/>
    </row>
    <row r="5419" spans="14:14" s="264" customFormat="1" x14ac:dyDescent="0.3">
      <c r="N5419" s="275"/>
    </row>
    <row r="5420" spans="14:14" s="264" customFormat="1" x14ac:dyDescent="0.3">
      <c r="N5420" s="275"/>
    </row>
    <row r="5421" spans="14:14" s="264" customFormat="1" x14ac:dyDescent="0.3">
      <c r="N5421" s="275"/>
    </row>
    <row r="5422" spans="14:14" s="264" customFormat="1" x14ac:dyDescent="0.3">
      <c r="N5422" s="275"/>
    </row>
    <row r="5423" spans="14:14" s="264" customFormat="1" x14ac:dyDescent="0.3">
      <c r="N5423" s="275"/>
    </row>
    <row r="5424" spans="14:14" s="264" customFormat="1" x14ac:dyDescent="0.3">
      <c r="N5424" s="275"/>
    </row>
    <row r="5425" spans="14:14" s="264" customFormat="1" x14ac:dyDescent="0.3">
      <c r="N5425" s="275"/>
    </row>
    <row r="5426" spans="14:14" s="264" customFormat="1" x14ac:dyDescent="0.3">
      <c r="N5426" s="275"/>
    </row>
    <row r="5427" spans="14:14" s="264" customFormat="1" x14ac:dyDescent="0.3">
      <c r="N5427" s="275"/>
    </row>
    <row r="5428" spans="14:14" s="264" customFormat="1" x14ac:dyDescent="0.3">
      <c r="N5428" s="275"/>
    </row>
    <row r="5429" spans="14:14" s="264" customFormat="1" x14ac:dyDescent="0.3">
      <c r="N5429" s="275"/>
    </row>
    <row r="5430" spans="14:14" s="264" customFormat="1" x14ac:dyDescent="0.3">
      <c r="N5430" s="275"/>
    </row>
    <row r="5431" spans="14:14" s="264" customFormat="1" x14ac:dyDescent="0.3">
      <c r="N5431" s="275"/>
    </row>
    <row r="5432" spans="14:14" s="264" customFormat="1" x14ac:dyDescent="0.3">
      <c r="N5432" s="275"/>
    </row>
    <row r="5433" spans="14:14" s="264" customFormat="1" x14ac:dyDescent="0.3">
      <c r="N5433" s="275"/>
    </row>
    <row r="5434" spans="14:14" s="264" customFormat="1" x14ac:dyDescent="0.3">
      <c r="N5434" s="275"/>
    </row>
    <row r="5435" spans="14:14" s="264" customFormat="1" x14ac:dyDescent="0.3">
      <c r="N5435" s="275"/>
    </row>
    <row r="5436" spans="14:14" s="264" customFormat="1" x14ac:dyDescent="0.3">
      <c r="N5436" s="275"/>
    </row>
    <row r="5437" spans="14:14" s="264" customFormat="1" x14ac:dyDescent="0.3">
      <c r="N5437" s="275"/>
    </row>
    <row r="5438" spans="14:14" s="264" customFormat="1" x14ac:dyDescent="0.3">
      <c r="N5438" s="275"/>
    </row>
    <row r="5439" spans="14:14" s="264" customFormat="1" x14ac:dyDescent="0.3">
      <c r="N5439" s="275"/>
    </row>
    <row r="5440" spans="14:14" s="264" customFormat="1" x14ac:dyDescent="0.3">
      <c r="N5440" s="275"/>
    </row>
    <row r="5441" spans="14:14" s="264" customFormat="1" x14ac:dyDescent="0.3">
      <c r="N5441" s="275"/>
    </row>
    <row r="5442" spans="14:14" s="264" customFormat="1" x14ac:dyDescent="0.3">
      <c r="N5442" s="275"/>
    </row>
    <row r="5443" spans="14:14" s="264" customFormat="1" x14ac:dyDescent="0.3">
      <c r="N5443" s="275"/>
    </row>
    <row r="5444" spans="14:14" s="264" customFormat="1" x14ac:dyDescent="0.3">
      <c r="N5444" s="275"/>
    </row>
    <row r="5445" spans="14:14" s="264" customFormat="1" x14ac:dyDescent="0.3">
      <c r="N5445" s="275"/>
    </row>
    <row r="5446" spans="14:14" s="264" customFormat="1" x14ac:dyDescent="0.3">
      <c r="N5446" s="275"/>
    </row>
    <row r="5447" spans="14:14" s="264" customFormat="1" x14ac:dyDescent="0.3">
      <c r="N5447" s="275"/>
    </row>
    <row r="5448" spans="14:14" s="264" customFormat="1" x14ac:dyDescent="0.3">
      <c r="N5448" s="275"/>
    </row>
    <row r="5449" spans="14:14" s="264" customFormat="1" x14ac:dyDescent="0.3">
      <c r="N5449" s="275"/>
    </row>
    <row r="5450" spans="14:14" s="264" customFormat="1" x14ac:dyDescent="0.3">
      <c r="N5450" s="275"/>
    </row>
    <row r="5451" spans="14:14" s="264" customFormat="1" x14ac:dyDescent="0.3">
      <c r="N5451" s="275"/>
    </row>
    <row r="5452" spans="14:14" s="264" customFormat="1" x14ac:dyDescent="0.3">
      <c r="N5452" s="275"/>
    </row>
    <row r="5453" spans="14:14" s="264" customFormat="1" x14ac:dyDescent="0.3">
      <c r="N5453" s="275"/>
    </row>
    <row r="5454" spans="14:14" s="264" customFormat="1" x14ac:dyDescent="0.3">
      <c r="N5454" s="275"/>
    </row>
    <row r="5455" spans="14:14" s="264" customFormat="1" x14ac:dyDescent="0.3">
      <c r="N5455" s="275"/>
    </row>
    <row r="5456" spans="14:14" s="264" customFormat="1" x14ac:dyDescent="0.3">
      <c r="N5456" s="275"/>
    </row>
    <row r="5457" spans="14:14" s="264" customFormat="1" x14ac:dyDescent="0.3">
      <c r="N5457" s="275"/>
    </row>
    <row r="5458" spans="14:14" s="264" customFormat="1" x14ac:dyDescent="0.3">
      <c r="N5458" s="275"/>
    </row>
    <row r="5459" spans="14:14" s="264" customFormat="1" x14ac:dyDescent="0.3">
      <c r="N5459" s="275"/>
    </row>
    <row r="5460" spans="14:14" s="264" customFormat="1" x14ac:dyDescent="0.3">
      <c r="N5460" s="275"/>
    </row>
    <row r="5461" spans="14:14" s="264" customFormat="1" x14ac:dyDescent="0.3">
      <c r="N5461" s="275"/>
    </row>
    <row r="5462" spans="14:14" s="264" customFormat="1" x14ac:dyDescent="0.3">
      <c r="N5462" s="275"/>
    </row>
    <row r="5463" spans="14:14" s="264" customFormat="1" x14ac:dyDescent="0.3">
      <c r="N5463" s="275"/>
    </row>
    <row r="5464" spans="14:14" s="264" customFormat="1" x14ac:dyDescent="0.3">
      <c r="N5464" s="275"/>
    </row>
    <row r="5465" spans="14:14" s="264" customFormat="1" x14ac:dyDescent="0.3">
      <c r="N5465" s="275"/>
    </row>
    <row r="5466" spans="14:14" s="264" customFormat="1" x14ac:dyDescent="0.3">
      <c r="N5466" s="275"/>
    </row>
    <row r="5467" spans="14:14" s="264" customFormat="1" x14ac:dyDescent="0.3">
      <c r="N5467" s="275"/>
    </row>
    <row r="5468" spans="14:14" s="264" customFormat="1" x14ac:dyDescent="0.3">
      <c r="N5468" s="275"/>
    </row>
    <row r="5469" spans="14:14" s="264" customFormat="1" x14ac:dyDescent="0.3">
      <c r="N5469" s="275"/>
    </row>
    <row r="5470" spans="14:14" s="264" customFormat="1" x14ac:dyDescent="0.3">
      <c r="N5470" s="275"/>
    </row>
    <row r="5471" spans="14:14" s="264" customFormat="1" x14ac:dyDescent="0.3">
      <c r="N5471" s="275"/>
    </row>
    <row r="5472" spans="14:14" s="264" customFormat="1" x14ac:dyDescent="0.3">
      <c r="N5472" s="275"/>
    </row>
    <row r="5473" spans="14:14" s="264" customFormat="1" x14ac:dyDescent="0.3">
      <c r="N5473" s="275"/>
    </row>
    <row r="5474" spans="14:14" s="264" customFormat="1" x14ac:dyDescent="0.3">
      <c r="N5474" s="275"/>
    </row>
    <row r="5475" spans="14:14" s="264" customFormat="1" x14ac:dyDescent="0.3">
      <c r="N5475" s="275"/>
    </row>
    <row r="5476" spans="14:14" s="264" customFormat="1" x14ac:dyDescent="0.3">
      <c r="N5476" s="275"/>
    </row>
    <row r="5477" spans="14:14" s="264" customFormat="1" x14ac:dyDescent="0.3">
      <c r="N5477" s="275"/>
    </row>
    <row r="5478" spans="14:14" s="264" customFormat="1" x14ac:dyDescent="0.3">
      <c r="N5478" s="275"/>
    </row>
    <row r="5479" spans="14:14" s="264" customFormat="1" x14ac:dyDescent="0.3">
      <c r="N5479" s="275"/>
    </row>
    <row r="5480" spans="14:14" s="264" customFormat="1" x14ac:dyDescent="0.3">
      <c r="N5480" s="275"/>
    </row>
    <row r="5481" spans="14:14" s="264" customFormat="1" x14ac:dyDescent="0.3">
      <c r="N5481" s="275"/>
    </row>
    <row r="5482" spans="14:14" s="264" customFormat="1" x14ac:dyDescent="0.3">
      <c r="N5482" s="275"/>
    </row>
    <row r="5483" spans="14:14" s="264" customFormat="1" x14ac:dyDescent="0.3">
      <c r="N5483" s="275"/>
    </row>
    <row r="5484" spans="14:14" s="264" customFormat="1" x14ac:dyDescent="0.3">
      <c r="N5484" s="275"/>
    </row>
    <row r="5485" spans="14:14" s="264" customFormat="1" x14ac:dyDescent="0.3">
      <c r="N5485" s="275"/>
    </row>
    <row r="5486" spans="14:14" s="264" customFormat="1" x14ac:dyDescent="0.3">
      <c r="N5486" s="275"/>
    </row>
    <row r="5487" spans="14:14" s="264" customFormat="1" x14ac:dyDescent="0.3">
      <c r="N5487" s="275"/>
    </row>
    <row r="5488" spans="14:14" s="264" customFormat="1" x14ac:dyDescent="0.3">
      <c r="N5488" s="275"/>
    </row>
    <row r="5489" spans="14:14" s="264" customFormat="1" x14ac:dyDescent="0.3">
      <c r="N5489" s="275"/>
    </row>
    <row r="5490" spans="14:14" s="264" customFormat="1" x14ac:dyDescent="0.3">
      <c r="N5490" s="275"/>
    </row>
    <row r="5491" spans="14:14" s="264" customFormat="1" x14ac:dyDescent="0.3">
      <c r="N5491" s="275"/>
    </row>
    <row r="5492" spans="14:14" s="264" customFormat="1" x14ac:dyDescent="0.3">
      <c r="N5492" s="275"/>
    </row>
    <row r="5493" spans="14:14" s="264" customFormat="1" x14ac:dyDescent="0.3">
      <c r="N5493" s="275"/>
    </row>
    <row r="5494" spans="14:14" s="264" customFormat="1" x14ac:dyDescent="0.3">
      <c r="N5494" s="275"/>
    </row>
    <row r="5495" spans="14:14" s="264" customFormat="1" x14ac:dyDescent="0.3">
      <c r="N5495" s="275"/>
    </row>
    <row r="5496" spans="14:14" s="264" customFormat="1" x14ac:dyDescent="0.3">
      <c r="N5496" s="275"/>
    </row>
    <row r="5497" spans="14:14" s="264" customFormat="1" x14ac:dyDescent="0.3">
      <c r="N5497" s="275"/>
    </row>
    <row r="5498" spans="14:14" s="264" customFormat="1" x14ac:dyDescent="0.3">
      <c r="N5498" s="275"/>
    </row>
    <row r="5499" spans="14:14" s="264" customFormat="1" x14ac:dyDescent="0.3">
      <c r="N5499" s="275"/>
    </row>
    <row r="5500" spans="14:14" s="264" customFormat="1" x14ac:dyDescent="0.3">
      <c r="N5500" s="275"/>
    </row>
    <row r="5501" spans="14:14" s="264" customFormat="1" x14ac:dyDescent="0.3">
      <c r="N5501" s="275"/>
    </row>
    <row r="5502" spans="14:14" s="264" customFormat="1" x14ac:dyDescent="0.3">
      <c r="N5502" s="275"/>
    </row>
    <row r="5503" spans="14:14" s="264" customFormat="1" x14ac:dyDescent="0.3">
      <c r="N5503" s="275"/>
    </row>
    <row r="5504" spans="14:14" s="264" customFormat="1" x14ac:dyDescent="0.3">
      <c r="N5504" s="275"/>
    </row>
    <row r="5505" spans="14:14" s="264" customFormat="1" x14ac:dyDescent="0.3">
      <c r="N5505" s="275"/>
    </row>
    <row r="5506" spans="14:14" s="264" customFormat="1" x14ac:dyDescent="0.3">
      <c r="N5506" s="275"/>
    </row>
    <row r="5507" spans="14:14" s="264" customFormat="1" x14ac:dyDescent="0.3">
      <c r="N5507" s="275"/>
    </row>
    <row r="5508" spans="14:14" s="264" customFormat="1" x14ac:dyDescent="0.3">
      <c r="N5508" s="275"/>
    </row>
    <row r="5509" spans="14:14" s="264" customFormat="1" x14ac:dyDescent="0.3">
      <c r="N5509" s="275"/>
    </row>
    <row r="5510" spans="14:14" s="264" customFormat="1" x14ac:dyDescent="0.3">
      <c r="N5510" s="275"/>
    </row>
    <row r="5511" spans="14:14" s="264" customFormat="1" x14ac:dyDescent="0.3">
      <c r="N5511" s="275"/>
    </row>
    <row r="5512" spans="14:14" s="264" customFormat="1" x14ac:dyDescent="0.3">
      <c r="N5512" s="275"/>
    </row>
    <row r="5513" spans="14:14" s="264" customFormat="1" x14ac:dyDescent="0.3">
      <c r="N5513" s="275"/>
    </row>
    <row r="5514" spans="14:14" s="264" customFormat="1" x14ac:dyDescent="0.3">
      <c r="N5514" s="275"/>
    </row>
    <row r="5515" spans="14:14" s="264" customFormat="1" x14ac:dyDescent="0.3">
      <c r="N5515" s="275"/>
    </row>
    <row r="5516" spans="14:14" s="264" customFormat="1" x14ac:dyDescent="0.3">
      <c r="N5516" s="275"/>
    </row>
    <row r="5517" spans="14:14" s="264" customFormat="1" x14ac:dyDescent="0.3">
      <c r="N5517" s="275"/>
    </row>
    <row r="5518" spans="14:14" s="264" customFormat="1" x14ac:dyDescent="0.3">
      <c r="N5518" s="275"/>
    </row>
    <row r="5519" spans="14:14" s="264" customFormat="1" x14ac:dyDescent="0.3">
      <c r="N5519" s="275"/>
    </row>
    <row r="5520" spans="14:14" s="264" customFormat="1" x14ac:dyDescent="0.3">
      <c r="N5520" s="275"/>
    </row>
    <row r="5521" spans="14:14" s="264" customFormat="1" x14ac:dyDescent="0.3">
      <c r="N5521" s="275"/>
    </row>
    <row r="5522" spans="14:14" s="264" customFormat="1" x14ac:dyDescent="0.3">
      <c r="N5522" s="275"/>
    </row>
    <row r="5523" spans="14:14" s="264" customFormat="1" x14ac:dyDescent="0.3">
      <c r="N5523" s="275"/>
    </row>
    <row r="5524" spans="14:14" s="264" customFormat="1" x14ac:dyDescent="0.3">
      <c r="N5524" s="275"/>
    </row>
    <row r="5525" spans="14:14" s="264" customFormat="1" x14ac:dyDescent="0.3">
      <c r="N5525" s="275"/>
    </row>
    <row r="5526" spans="14:14" s="264" customFormat="1" x14ac:dyDescent="0.3">
      <c r="N5526" s="275"/>
    </row>
    <row r="5527" spans="14:14" s="264" customFormat="1" x14ac:dyDescent="0.3">
      <c r="N5527" s="275"/>
    </row>
    <row r="5528" spans="14:14" s="264" customFormat="1" x14ac:dyDescent="0.3">
      <c r="N5528" s="275"/>
    </row>
    <row r="5529" spans="14:14" s="264" customFormat="1" x14ac:dyDescent="0.3">
      <c r="N5529" s="275"/>
    </row>
    <row r="5530" spans="14:14" s="264" customFormat="1" x14ac:dyDescent="0.3">
      <c r="N5530" s="275"/>
    </row>
    <row r="5531" spans="14:14" s="264" customFormat="1" x14ac:dyDescent="0.3">
      <c r="N5531" s="275"/>
    </row>
    <row r="5532" spans="14:14" s="264" customFormat="1" x14ac:dyDescent="0.3">
      <c r="N5532" s="275"/>
    </row>
    <row r="5533" spans="14:14" s="264" customFormat="1" x14ac:dyDescent="0.3">
      <c r="N5533" s="275"/>
    </row>
    <row r="5534" spans="14:14" s="264" customFormat="1" x14ac:dyDescent="0.3">
      <c r="N5534" s="275"/>
    </row>
    <row r="5535" spans="14:14" s="264" customFormat="1" x14ac:dyDescent="0.3">
      <c r="N5535" s="275"/>
    </row>
    <row r="5536" spans="14:14" s="264" customFormat="1" x14ac:dyDescent="0.3">
      <c r="N5536" s="275"/>
    </row>
    <row r="5537" spans="14:14" s="264" customFormat="1" x14ac:dyDescent="0.3">
      <c r="N5537" s="275"/>
    </row>
    <row r="5538" spans="14:14" s="264" customFormat="1" x14ac:dyDescent="0.3">
      <c r="N5538" s="275"/>
    </row>
    <row r="5539" spans="14:14" s="264" customFormat="1" x14ac:dyDescent="0.3">
      <c r="N5539" s="275"/>
    </row>
    <row r="5540" spans="14:14" s="264" customFormat="1" x14ac:dyDescent="0.3">
      <c r="N5540" s="275"/>
    </row>
    <row r="5541" spans="14:14" s="264" customFormat="1" x14ac:dyDescent="0.3">
      <c r="N5541" s="275"/>
    </row>
    <row r="5542" spans="14:14" s="264" customFormat="1" x14ac:dyDescent="0.3">
      <c r="N5542" s="275"/>
    </row>
    <row r="5543" spans="14:14" s="264" customFormat="1" x14ac:dyDescent="0.3">
      <c r="N5543" s="275"/>
    </row>
    <row r="5544" spans="14:14" s="264" customFormat="1" x14ac:dyDescent="0.3">
      <c r="N5544" s="275"/>
    </row>
    <row r="5545" spans="14:14" s="264" customFormat="1" x14ac:dyDescent="0.3">
      <c r="N5545" s="275"/>
    </row>
    <row r="5546" spans="14:14" s="264" customFormat="1" x14ac:dyDescent="0.3">
      <c r="N5546" s="275"/>
    </row>
    <row r="5547" spans="14:14" s="264" customFormat="1" x14ac:dyDescent="0.3">
      <c r="N5547" s="275"/>
    </row>
    <row r="5548" spans="14:14" s="264" customFormat="1" x14ac:dyDescent="0.3">
      <c r="N5548" s="275"/>
    </row>
    <row r="5549" spans="14:14" s="264" customFormat="1" x14ac:dyDescent="0.3">
      <c r="N5549" s="275"/>
    </row>
    <row r="5550" spans="14:14" s="264" customFormat="1" x14ac:dyDescent="0.3">
      <c r="N5550" s="275"/>
    </row>
    <row r="5551" spans="14:14" s="264" customFormat="1" x14ac:dyDescent="0.3">
      <c r="N5551" s="275"/>
    </row>
    <row r="5552" spans="14:14" s="264" customFormat="1" x14ac:dyDescent="0.3">
      <c r="N5552" s="275"/>
    </row>
    <row r="5553" spans="14:14" s="264" customFormat="1" x14ac:dyDescent="0.3">
      <c r="N5553" s="275"/>
    </row>
    <row r="5554" spans="14:14" s="264" customFormat="1" x14ac:dyDescent="0.3">
      <c r="N5554" s="275"/>
    </row>
    <row r="5555" spans="14:14" s="264" customFormat="1" x14ac:dyDescent="0.3">
      <c r="N5555" s="275"/>
    </row>
    <row r="5556" spans="14:14" s="264" customFormat="1" x14ac:dyDescent="0.3">
      <c r="N5556" s="275"/>
    </row>
    <row r="5557" spans="14:14" s="264" customFormat="1" x14ac:dyDescent="0.3">
      <c r="N5557" s="275"/>
    </row>
    <row r="5558" spans="14:14" s="264" customFormat="1" x14ac:dyDescent="0.3">
      <c r="N5558" s="275"/>
    </row>
    <row r="5559" spans="14:14" s="264" customFormat="1" x14ac:dyDescent="0.3">
      <c r="N5559" s="275"/>
    </row>
    <row r="5560" spans="14:14" s="264" customFormat="1" x14ac:dyDescent="0.3">
      <c r="N5560" s="275"/>
    </row>
    <row r="5561" spans="14:14" s="264" customFormat="1" x14ac:dyDescent="0.3">
      <c r="N5561" s="275"/>
    </row>
    <row r="5562" spans="14:14" s="264" customFormat="1" x14ac:dyDescent="0.3">
      <c r="N5562" s="275"/>
    </row>
    <row r="5563" spans="14:14" s="264" customFormat="1" x14ac:dyDescent="0.3">
      <c r="N5563" s="275"/>
    </row>
    <row r="5564" spans="14:14" s="264" customFormat="1" x14ac:dyDescent="0.3">
      <c r="N5564" s="275"/>
    </row>
    <row r="5565" spans="14:14" s="264" customFormat="1" x14ac:dyDescent="0.3">
      <c r="N5565" s="275"/>
    </row>
    <row r="5566" spans="14:14" s="264" customFormat="1" x14ac:dyDescent="0.3">
      <c r="N5566" s="275"/>
    </row>
    <row r="5567" spans="14:14" s="264" customFormat="1" x14ac:dyDescent="0.3">
      <c r="N5567" s="275"/>
    </row>
    <row r="5568" spans="14:14" s="264" customFormat="1" x14ac:dyDescent="0.3">
      <c r="N5568" s="275"/>
    </row>
    <row r="5569" spans="14:14" s="264" customFormat="1" x14ac:dyDescent="0.3">
      <c r="N5569" s="275"/>
    </row>
    <row r="5570" spans="14:14" s="264" customFormat="1" x14ac:dyDescent="0.3">
      <c r="N5570" s="275"/>
    </row>
    <row r="5571" spans="14:14" s="264" customFormat="1" x14ac:dyDescent="0.3">
      <c r="N5571" s="275"/>
    </row>
    <row r="5572" spans="14:14" s="264" customFormat="1" x14ac:dyDescent="0.3">
      <c r="N5572" s="275"/>
    </row>
    <row r="5573" spans="14:14" s="264" customFormat="1" x14ac:dyDescent="0.3">
      <c r="N5573" s="275"/>
    </row>
    <row r="5574" spans="14:14" s="264" customFormat="1" x14ac:dyDescent="0.3">
      <c r="N5574" s="275"/>
    </row>
    <row r="5575" spans="14:14" s="264" customFormat="1" x14ac:dyDescent="0.3">
      <c r="N5575" s="275"/>
    </row>
    <row r="5576" spans="14:14" s="264" customFormat="1" x14ac:dyDescent="0.3">
      <c r="N5576" s="275"/>
    </row>
    <row r="5577" spans="14:14" s="264" customFormat="1" x14ac:dyDescent="0.3">
      <c r="N5577" s="275"/>
    </row>
    <row r="5578" spans="14:14" s="264" customFormat="1" x14ac:dyDescent="0.3">
      <c r="N5578" s="275"/>
    </row>
    <row r="5579" spans="14:14" s="264" customFormat="1" x14ac:dyDescent="0.3">
      <c r="N5579" s="275"/>
    </row>
    <row r="5580" spans="14:14" s="264" customFormat="1" x14ac:dyDescent="0.3">
      <c r="N5580" s="275"/>
    </row>
    <row r="5581" spans="14:14" s="264" customFormat="1" x14ac:dyDescent="0.3">
      <c r="N5581" s="275"/>
    </row>
    <row r="5582" spans="14:14" s="264" customFormat="1" x14ac:dyDescent="0.3">
      <c r="N5582" s="275"/>
    </row>
    <row r="5583" spans="14:14" s="264" customFormat="1" x14ac:dyDescent="0.3">
      <c r="N5583" s="275"/>
    </row>
    <row r="5584" spans="14:14" s="264" customFormat="1" x14ac:dyDescent="0.3">
      <c r="N5584" s="275"/>
    </row>
    <row r="5585" spans="14:14" s="264" customFormat="1" x14ac:dyDescent="0.3">
      <c r="N5585" s="275"/>
    </row>
    <row r="5586" spans="14:14" s="264" customFormat="1" x14ac:dyDescent="0.3">
      <c r="N5586" s="275"/>
    </row>
    <row r="5587" spans="14:14" s="264" customFormat="1" x14ac:dyDescent="0.3">
      <c r="N5587" s="275"/>
    </row>
    <row r="5588" spans="14:14" s="264" customFormat="1" x14ac:dyDescent="0.3">
      <c r="N5588" s="275"/>
    </row>
    <row r="5589" spans="14:14" s="264" customFormat="1" x14ac:dyDescent="0.3">
      <c r="N5589" s="275"/>
    </row>
    <row r="5590" spans="14:14" s="264" customFormat="1" x14ac:dyDescent="0.3">
      <c r="N5590" s="275"/>
    </row>
    <row r="5591" spans="14:14" s="264" customFormat="1" x14ac:dyDescent="0.3">
      <c r="N5591" s="275"/>
    </row>
    <row r="5592" spans="14:14" s="264" customFormat="1" x14ac:dyDescent="0.3">
      <c r="N5592" s="275"/>
    </row>
    <row r="5593" spans="14:14" s="264" customFormat="1" x14ac:dyDescent="0.3">
      <c r="N5593" s="275"/>
    </row>
    <row r="5594" spans="14:14" s="264" customFormat="1" x14ac:dyDescent="0.3">
      <c r="N5594" s="275"/>
    </row>
    <row r="5595" spans="14:14" s="264" customFormat="1" x14ac:dyDescent="0.3">
      <c r="N5595" s="275"/>
    </row>
    <row r="5596" spans="14:14" s="264" customFormat="1" x14ac:dyDescent="0.3">
      <c r="N5596" s="275"/>
    </row>
    <row r="5597" spans="14:14" s="264" customFormat="1" x14ac:dyDescent="0.3">
      <c r="N5597" s="275"/>
    </row>
    <row r="5598" spans="14:14" s="264" customFormat="1" x14ac:dyDescent="0.3">
      <c r="N5598" s="275"/>
    </row>
    <row r="5599" spans="14:14" s="264" customFormat="1" x14ac:dyDescent="0.3">
      <c r="N5599" s="275"/>
    </row>
    <row r="5600" spans="14:14" s="264" customFormat="1" x14ac:dyDescent="0.3">
      <c r="N5600" s="275"/>
    </row>
    <row r="5601" spans="14:14" s="264" customFormat="1" x14ac:dyDescent="0.3">
      <c r="N5601" s="275"/>
    </row>
    <row r="5602" spans="14:14" s="264" customFormat="1" x14ac:dyDescent="0.3">
      <c r="N5602" s="275"/>
    </row>
    <row r="5603" spans="14:14" s="264" customFormat="1" x14ac:dyDescent="0.3">
      <c r="N5603" s="275"/>
    </row>
    <row r="5604" spans="14:14" s="264" customFormat="1" x14ac:dyDescent="0.3">
      <c r="N5604" s="275"/>
    </row>
    <row r="5605" spans="14:14" s="264" customFormat="1" x14ac:dyDescent="0.3">
      <c r="N5605" s="275"/>
    </row>
    <row r="5606" spans="14:14" s="264" customFormat="1" x14ac:dyDescent="0.3">
      <c r="N5606" s="275"/>
    </row>
    <row r="5607" spans="14:14" s="264" customFormat="1" x14ac:dyDescent="0.3">
      <c r="N5607" s="275"/>
    </row>
    <row r="5608" spans="14:14" s="264" customFormat="1" x14ac:dyDescent="0.3">
      <c r="N5608" s="275"/>
    </row>
    <row r="5609" spans="14:14" s="264" customFormat="1" x14ac:dyDescent="0.3">
      <c r="N5609" s="275"/>
    </row>
    <row r="5610" spans="14:14" s="264" customFormat="1" x14ac:dyDescent="0.3">
      <c r="N5610" s="275"/>
    </row>
    <row r="5611" spans="14:14" s="264" customFormat="1" x14ac:dyDescent="0.3">
      <c r="N5611" s="275"/>
    </row>
    <row r="5612" spans="14:14" s="264" customFormat="1" x14ac:dyDescent="0.3">
      <c r="N5612" s="275"/>
    </row>
    <row r="5613" spans="14:14" s="264" customFormat="1" x14ac:dyDescent="0.3">
      <c r="N5613" s="275"/>
    </row>
    <row r="5614" spans="14:14" s="264" customFormat="1" x14ac:dyDescent="0.3">
      <c r="N5614" s="275"/>
    </row>
    <row r="5615" spans="14:14" s="264" customFormat="1" x14ac:dyDescent="0.3">
      <c r="N5615" s="275"/>
    </row>
    <row r="5616" spans="14:14" s="264" customFormat="1" x14ac:dyDescent="0.3">
      <c r="N5616" s="275"/>
    </row>
    <row r="5617" spans="14:14" s="264" customFormat="1" x14ac:dyDescent="0.3">
      <c r="N5617" s="275"/>
    </row>
    <row r="5618" spans="14:14" s="264" customFormat="1" x14ac:dyDescent="0.3">
      <c r="N5618" s="275"/>
    </row>
    <row r="5619" spans="14:14" s="264" customFormat="1" x14ac:dyDescent="0.3">
      <c r="N5619" s="275"/>
    </row>
    <row r="5620" spans="14:14" s="264" customFormat="1" x14ac:dyDescent="0.3">
      <c r="N5620" s="275"/>
    </row>
    <row r="5621" spans="14:14" s="264" customFormat="1" x14ac:dyDescent="0.3">
      <c r="N5621" s="275"/>
    </row>
    <row r="5622" spans="14:14" s="264" customFormat="1" x14ac:dyDescent="0.3">
      <c r="N5622" s="275"/>
    </row>
    <row r="5623" spans="14:14" s="264" customFormat="1" x14ac:dyDescent="0.3">
      <c r="N5623" s="275"/>
    </row>
    <row r="5624" spans="14:14" s="264" customFormat="1" x14ac:dyDescent="0.3">
      <c r="N5624" s="275"/>
    </row>
    <row r="5625" spans="14:14" s="264" customFormat="1" x14ac:dyDescent="0.3">
      <c r="N5625" s="275"/>
    </row>
    <row r="5626" spans="14:14" s="264" customFormat="1" x14ac:dyDescent="0.3">
      <c r="N5626" s="275"/>
    </row>
    <row r="5627" spans="14:14" s="264" customFormat="1" x14ac:dyDescent="0.3">
      <c r="N5627" s="275"/>
    </row>
    <row r="5628" spans="14:14" s="264" customFormat="1" x14ac:dyDescent="0.3">
      <c r="N5628" s="275"/>
    </row>
    <row r="5629" spans="14:14" s="264" customFormat="1" x14ac:dyDescent="0.3">
      <c r="N5629" s="275"/>
    </row>
    <row r="5630" spans="14:14" s="264" customFormat="1" x14ac:dyDescent="0.3">
      <c r="N5630" s="275"/>
    </row>
    <row r="5631" spans="14:14" s="264" customFormat="1" x14ac:dyDescent="0.3">
      <c r="N5631" s="275"/>
    </row>
    <row r="5632" spans="14:14" s="264" customFormat="1" x14ac:dyDescent="0.3">
      <c r="N5632" s="275"/>
    </row>
    <row r="5633" spans="14:14" s="264" customFormat="1" x14ac:dyDescent="0.3">
      <c r="N5633" s="275"/>
    </row>
    <row r="5634" spans="14:14" s="264" customFormat="1" x14ac:dyDescent="0.3">
      <c r="N5634" s="275"/>
    </row>
    <row r="5635" spans="14:14" s="264" customFormat="1" x14ac:dyDescent="0.3">
      <c r="N5635" s="275"/>
    </row>
    <row r="5636" spans="14:14" s="264" customFormat="1" x14ac:dyDescent="0.3">
      <c r="N5636" s="275"/>
    </row>
    <row r="5637" spans="14:14" s="264" customFormat="1" x14ac:dyDescent="0.3">
      <c r="N5637" s="275"/>
    </row>
    <row r="5638" spans="14:14" s="264" customFormat="1" x14ac:dyDescent="0.3">
      <c r="N5638" s="275"/>
    </row>
    <row r="5639" spans="14:14" s="264" customFormat="1" x14ac:dyDescent="0.3">
      <c r="N5639" s="275"/>
    </row>
    <row r="5640" spans="14:14" s="264" customFormat="1" x14ac:dyDescent="0.3">
      <c r="N5640" s="275"/>
    </row>
    <row r="5641" spans="14:14" s="264" customFormat="1" x14ac:dyDescent="0.3">
      <c r="N5641" s="275"/>
    </row>
    <row r="5642" spans="14:14" s="264" customFormat="1" x14ac:dyDescent="0.3">
      <c r="N5642" s="275"/>
    </row>
    <row r="5643" spans="14:14" s="264" customFormat="1" x14ac:dyDescent="0.3">
      <c r="N5643" s="275"/>
    </row>
    <row r="5644" spans="14:14" s="264" customFormat="1" x14ac:dyDescent="0.3">
      <c r="N5644" s="275"/>
    </row>
    <row r="5645" spans="14:14" s="264" customFormat="1" x14ac:dyDescent="0.3">
      <c r="N5645" s="275"/>
    </row>
    <row r="5646" spans="14:14" s="264" customFormat="1" x14ac:dyDescent="0.3">
      <c r="N5646" s="275"/>
    </row>
    <row r="5647" spans="14:14" s="264" customFormat="1" x14ac:dyDescent="0.3">
      <c r="N5647" s="275"/>
    </row>
    <row r="5648" spans="14:14" s="264" customFormat="1" x14ac:dyDescent="0.3">
      <c r="N5648" s="275"/>
    </row>
    <row r="5649" spans="14:14" s="264" customFormat="1" x14ac:dyDescent="0.3">
      <c r="N5649" s="275"/>
    </row>
    <row r="5650" spans="14:14" s="264" customFormat="1" x14ac:dyDescent="0.3">
      <c r="N5650" s="275"/>
    </row>
    <row r="5651" spans="14:14" s="264" customFormat="1" x14ac:dyDescent="0.3">
      <c r="N5651" s="275"/>
    </row>
    <row r="5652" spans="14:14" s="264" customFormat="1" x14ac:dyDescent="0.3">
      <c r="N5652" s="275"/>
    </row>
    <row r="5653" spans="14:14" s="264" customFormat="1" x14ac:dyDescent="0.3">
      <c r="N5653" s="275"/>
    </row>
    <row r="5654" spans="14:14" s="264" customFormat="1" x14ac:dyDescent="0.3">
      <c r="N5654" s="275"/>
    </row>
    <row r="5655" spans="14:14" s="264" customFormat="1" x14ac:dyDescent="0.3">
      <c r="N5655" s="275"/>
    </row>
    <row r="5656" spans="14:14" s="264" customFormat="1" x14ac:dyDescent="0.3">
      <c r="N5656" s="275"/>
    </row>
    <row r="5657" spans="14:14" s="264" customFormat="1" x14ac:dyDescent="0.3">
      <c r="N5657" s="275"/>
    </row>
    <row r="5658" spans="14:14" s="264" customFormat="1" x14ac:dyDescent="0.3">
      <c r="N5658" s="275"/>
    </row>
    <row r="5659" spans="14:14" s="264" customFormat="1" x14ac:dyDescent="0.3">
      <c r="N5659" s="275"/>
    </row>
    <row r="5660" spans="14:14" s="264" customFormat="1" x14ac:dyDescent="0.3">
      <c r="N5660" s="275"/>
    </row>
    <row r="5661" spans="14:14" s="264" customFormat="1" x14ac:dyDescent="0.3">
      <c r="N5661" s="275"/>
    </row>
    <row r="5662" spans="14:14" s="264" customFormat="1" x14ac:dyDescent="0.3">
      <c r="N5662" s="275"/>
    </row>
    <row r="5663" spans="14:14" s="264" customFormat="1" x14ac:dyDescent="0.3">
      <c r="N5663" s="275"/>
    </row>
    <row r="5664" spans="14:14" s="264" customFormat="1" x14ac:dyDescent="0.3">
      <c r="N5664" s="275"/>
    </row>
    <row r="5665" spans="14:14" s="264" customFormat="1" x14ac:dyDescent="0.3">
      <c r="N5665" s="275"/>
    </row>
    <row r="5666" spans="14:14" s="264" customFormat="1" x14ac:dyDescent="0.3">
      <c r="N5666" s="275"/>
    </row>
    <row r="5667" spans="14:14" s="264" customFormat="1" x14ac:dyDescent="0.3">
      <c r="N5667" s="275"/>
    </row>
    <row r="5668" spans="14:14" s="264" customFormat="1" x14ac:dyDescent="0.3">
      <c r="N5668" s="275"/>
    </row>
    <row r="5669" spans="14:14" s="264" customFormat="1" x14ac:dyDescent="0.3">
      <c r="N5669" s="275"/>
    </row>
    <row r="5670" spans="14:14" s="264" customFormat="1" x14ac:dyDescent="0.3">
      <c r="N5670" s="275"/>
    </row>
    <row r="5671" spans="14:14" s="264" customFormat="1" x14ac:dyDescent="0.3">
      <c r="N5671" s="275"/>
    </row>
    <row r="5672" spans="14:14" s="264" customFormat="1" x14ac:dyDescent="0.3">
      <c r="N5672" s="275"/>
    </row>
    <row r="5673" spans="14:14" s="264" customFormat="1" x14ac:dyDescent="0.3">
      <c r="N5673" s="275"/>
    </row>
    <row r="5674" spans="14:14" s="264" customFormat="1" x14ac:dyDescent="0.3">
      <c r="N5674" s="275"/>
    </row>
    <row r="5675" spans="14:14" s="264" customFormat="1" x14ac:dyDescent="0.3">
      <c r="N5675" s="275"/>
    </row>
    <row r="5676" spans="14:14" s="264" customFormat="1" x14ac:dyDescent="0.3">
      <c r="N5676" s="275"/>
    </row>
    <row r="5677" spans="14:14" s="264" customFormat="1" x14ac:dyDescent="0.3">
      <c r="N5677" s="275"/>
    </row>
    <row r="5678" spans="14:14" s="264" customFormat="1" x14ac:dyDescent="0.3">
      <c r="N5678" s="275"/>
    </row>
    <row r="5679" spans="14:14" s="264" customFormat="1" x14ac:dyDescent="0.3">
      <c r="N5679" s="275"/>
    </row>
    <row r="5680" spans="14:14" s="264" customFormat="1" x14ac:dyDescent="0.3">
      <c r="N5680" s="275"/>
    </row>
    <row r="5681" spans="14:14" s="264" customFormat="1" x14ac:dyDescent="0.3">
      <c r="N5681" s="275"/>
    </row>
    <row r="5682" spans="14:14" s="264" customFormat="1" x14ac:dyDescent="0.3">
      <c r="N5682" s="275"/>
    </row>
    <row r="5683" spans="14:14" s="264" customFormat="1" x14ac:dyDescent="0.3">
      <c r="N5683" s="275"/>
    </row>
    <row r="5684" spans="14:14" s="264" customFormat="1" x14ac:dyDescent="0.3">
      <c r="N5684" s="275"/>
    </row>
    <row r="5685" spans="14:14" s="264" customFormat="1" x14ac:dyDescent="0.3">
      <c r="N5685" s="275"/>
    </row>
    <row r="5686" spans="14:14" s="264" customFormat="1" x14ac:dyDescent="0.3">
      <c r="N5686" s="275"/>
    </row>
    <row r="5687" spans="14:14" s="264" customFormat="1" x14ac:dyDescent="0.3">
      <c r="N5687" s="275"/>
    </row>
    <row r="5688" spans="14:14" s="264" customFormat="1" x14ac:dyDescent="0.3">
      <c r="N5688" s="275"/>
    </row>
    <row r="5689" spans="14:14" s="264" customFormat="1" x14ac:dyDescent="0.3">
      <c r="N5689" s="275"/>
    </row>
    <row r="5690" spans="14:14" s="264" customFormat="1" x14ac:dyDescent="0.3">
      <c r="N5690" s="275"/>
    </row>
    <row r="5691" spans="14:14" s="264" customFormat="1" x14ac:dyDescent="0.3">
      <c r="N5691" s="275"/>
    </row>
    <row r="5692" spans="14:14" s="264" customFormat="1" x14ac:dyDescent="0.3">
      <c r="N5692" s="275"/>
    </row>
    <row r="5693" spans="14:14" s="264" customFormat="1" x14ac:dyDescent="0.3">
      <c r="N5693" s="275"/>
    </row>
    <row r="5694" spans="14:14" s="264" customFormat="1" x14ac:dyDescent="0.3">
      <c r="N5694" s="275"/>
    </row>
    <row r="5695" spans="14:14" s="264" customFormat="1" x14ac:dyDescent="0.3">
      <c r="N5695" s="275"/>
    </row>
    <row r="5696" spans="14:14" s="264" customFormat="1" x14ac:dyDescent="0.3">
      <c r="N5696" s="275"/>
    </row>
    <row r="5697" spans="14:14" s="264" customFormat="1" x14ac:dyDescent="0.3">
      <c r="N5697" s="275"/>
    </row>
    <row r="5698" spans="14:14" s="264" customFormat="1" x14ac:dyDescent="0.3">
      <c r="N5698" s="275"/>
    </row>
    <row r="5699" spans="14:14" s="264" customFormat="1" x14ac:dyDescent="0.3">
      <c r="N5699" s="275"/>
    </row>
    <row r="5700" spans="14:14" s="264" customFormat="1" x14ac:dyDescent="0.3">
      <c r="N5700" s="275"/>
    </row>
    <row r="5701" spans="14:14" s="264" customFormat="1" x14ac:dyDescent="0.3">
      <c r="N5701" s="275"/>
    </row>
    <row r="5702" spans="14:14" s="264" customFormat="1" x14ac:dyDescent="0.3">
      <c r="N5702" s="275"/>
    </row>
    <row r="5703" spans="14:14" s="264" customFormat="1" x14ac:dyDescent="0.3">
      <c r="N5703" s="275"/>
    </row>
    <row r="5704" spans="14:14" s="264" customFormat="1" x14ac:dyDescent="0.3">
      <c r="N5704" s="275"/>
    </row>
    <row r="5705" spans="14:14" s="264" customFormat="1" x14ac:dyDescent="0.3">
      <c r="N5705" s="275"/>
    </row>
    <row r="5706" spans="14:14" s="264" customFormat="1" x14ac:dyDescent="0.3">
      <c r="N5706" s="275"/>
    </row>
    <row r="5707" spans="14:14" s="264" customFormat="1" x14ac:dyDescent="0.3">
      <c r="N5707" s="275"/>
    </row>
    <row r="5708" spans="14:14" s="264" customFormat="1" x14ac:dyDescent="0.3">
      <c r="N5708" s="275"/>
    </row>
    <row r="5709" spans="14:14" s="264" customFormat="1" x14ac:dyDescent="0.3">
      <c r="N5709" s="275"/>
    </row>
    <row r="5710" spans="14:14" s="264" customFormat="1" x14ac:dyDescent="0.3">
      <c r="N5710" s="275"/>
    </row>
    <row r="5711" spans="14:14" s="264" customFormat="1" x14ac:dyDescent="0.3">
      <c r="N5711" s="275"/>
    </row>
    <row r="5712" spans="14:14" s="264" customFormat="1" x14ac:dyDescent="0.3">
      <c r="N5712" s="275"/>
    </row>
    <row r="5713" spans="14:14" s="264" customFormat="1" x14ac:dyDescent="0.3">
      <c r="N5713" s="275"/>
    </row>
    <row r="5714" spans="14:14" s="264" customFormat="1" x14ac:dyDescent="0.3">
      <c r="N5714" s="275"/>
    </row>
    <row r="5715" spans="14:14" s="264" customFormat="1" x14ac:dyDescent="0.3">
      <c r="N5715" s="275"/>
    </row>
    <row r="5716" spans="14:14" s="264" customFormat="1" x14ac:dyDescent="0.3">
      <c r="N5716" s="275"/>
    </row>
    <row r="5717" spans="14:14" s="264" customFormat="1" x14ac:dyDescent="0.3">
      <c r="N5717" s="275"/>
    </row>
    <row r="5718" spans="14:14" s="264" customFormat="1" x14ac:dyDescent="0.3">
      <c r="N5718" s="275"/>
    </row>
    <row r="5719" spans="14:14" s="264" customFormat="1" x14ac:dyDescent="0.3">
      <c r="N5719" s="275"/>
    </row>
    <row r="5720" spans="14:14" s="264" customFormat="1" x14ac:dyDescent="0.3">
      <c r="N5720" s="275"/>
    </row>
    <row r="5721" spans="14:14" s="264" customFormat="1" x14ac:dyDescent="0.3">
      <c r="N5721" s="275"/>
    </row>
    <row r="5722" spans="14:14" s="264" customFormat="1" x14ac:dyDescent="0.3">
      <c r="N5722" s="275"/>
    </row>
    <row r="5723" spans="14:14" s="264" customFormat="1" x14ac:dyDescent="0.3">
      <c r="N5723" s="275"/>
    </row>
    <row r="5724" spans="14:14" s="264" customFormat="1" x14ac:dyDescent="0.3">
      <c r="N5724" s="275"/>
    </row>
    <row r="5725" spans="14:14" s="264" customFormat="1" x14ac:dyDescent="0.3">
      <c r="N5725" s="275"/>
    </row>
    <row r="5726" spans="14:14" s="264" customFormat="1" x14ac:dyDescent="0.3">
      <c r="N5726" s="275"/>
    </row>
    <row r="5727" spans="14:14" s="264" customFormat="1" x14ac:dyDescent="0.3">
      <c r="N5727" s="275"/>
    </row>
    <row r="5728" spans="14:14" s="264" customFormat="1" x14ac:dyDescent="0.3">
      <c r="N5728" s="275"/>
    </row>
    <row r="5729" spans="14:14" s="264" customFormat="1" x14ac:dyDescent="0.3">
      <c r="N5729" s="275"/>
    </row>
    <row r="5730" spans="14:14" s="264" customFormat="1" x14ac:dyDescent="0.3">
      <c r="N5730" s="275"/>
    </row>
    <row r="5731" spans="14:14" s="264" customFormat="1" x14ac:dyDescent="0.3">
      <c r="N5731" s="275"/>
    </row>
    <row r="5732" spans="14:14" s="264" customFormat="1" x14ac:dyDescent="0.3">
      <c r="N5732" s="275"/>
    </row>
    <row r="5733" spans="14:14" s="264" customFormat="1" x14ac:dyDescent="0.3">
      <c r="N5733" s="275"/>
    </row>
    <row r="5734" spans="14:14" s="264" customFormat="1" x14ac:dyDescent="0.3">
      <c r="N5734" s="275"/>
    </row>
    <row r="5735" spans="14:14" s="264" customFormat="1" x14ac:dyDescent="0.3">
      <c r="N5735" s="275"/>
    </row>
    <row r="5736" spans="14:14" s="264" customFormat="1" x14ac:dyDescent="0.3">
      <c r="N5736" s="275"/>
    </row>
    <row r="5737" spans="14:14" s="264" customFormat="1" x14ac:dyDescent="0.3">
      <c r="N5737" s="275"/>
    </row>
    <row r="5738" spans="14:14" s="264" customFormat="1" x14ac:dyDescent="0.3">
      <c r="N5738" s="275"/>
    </row>
    <row r="5739" spans="14:14" s="264" customFormat="1" x14ac:dyDescent="0.3">
      <c r="N5739" s="275"/>
    </row>
    <row r="5740" spans="14:14" s="264" customFormat="1" x14ac:dyDescent="0.3">
      <c r="N5740" s="275"/>
    </row>
    <row r="5741" spans="14:14" s="264" customFormat="1" x14ac:dyDescent="0.3">
      <c r="N5741" s="275"/>
    </row>
    <row r="5742" spans="14:14" s="264" customFormat="1" x14ac:dyDescent="0.3">
      <c r="N5742" s="275"/>
    </row>
    <row r="5743" spans="14:14" s="264" customFormat="1" x14ac:dyDescent="0.3">
      <c r="N5743" s="275"/>
    </row>
    <row r="5744" spans="14:14" s="264" customFormat="1" x14ac:dyDescent="0.3">
      <c r="N5744" s="275"/>
    </row>
    <row r="5745" spans="14:14" s="264" customFormat="1" x14ac:dyDescent="0.3">
      <c r="N5745" s="275"/>
    </row>
    <row r="5746" spans="14:14" s="264" customFormat="1" x14ac:dyDescent="0.3">
      <c r="N5746" s="275"/>
    </row>
    <row r="5747" spans="14:14" s="264" customFormat="1" x14ac:dyDescent="0.3">
      <c r="N5747" s="275"/>
    </row>
    <row r="5748" spans="14:14" s="264" customFormat="1" x14ac:dyDescent="0.3">
      <c r="N5748" s="275"/>
    </row>
    <row r="5749" spans="14:14" s="264" customFormat="1" x14ac:dyDescent="0.3">
      <c r="N5749" s="275"/>
    </row>
    <row r="5750" spans="14:14" s="264" customFormat="1" x14ac:dyDescent="0.3">
      <c r="N5750" s="275"/>
    </row>
    <row r="5751" spans="14:14" s="264" customFormat="1" x14ac:dyDescent="0.3">
      <c r="N5751" s="275"/>
    </row>
    <row r="5752" spans="14:14" s="264" customFormat="1" x14ac:dyDescent="0.3">
      <c r="N5752" s="275"/>
    </row>
    <row r="5753" spans="14:14" s="264" customFormat="1" x14ac:dyDescent="0.3">
      <c r="N5753" s="275"/>
    </row>
    <row r="5754" spans="14:14" s="264" customFormat="1" x14ac:dyDescent="0.3">
      <c r="N5754" s="275"/>
    </row>
    <row r="5755" spans="14:14" s="264" customFormat="1" x14ac:dyDescent="0.3">
      <c r="N5755" s="275"/>
    </row>
    <row r="5756" spans="14:14" s="264" customFormat="1" x14ac:dyDescent="0.3">
      <c r="N5756" s="275"/>
    </row>
    <row r="5757" spans="14:14" s="264" customFormat="1" x14ac:dyDescent="0.3">
      <c r="N5757" s="275"/>
    </row>
    <row r="5758" spans="14:14" s="264" customFormat="1" x14ac:dyDescent="0.3">
      <c r="N5758" s="275"/>
    </row>
    <row r="5759" spans="14:14" s="264" customFormat="1" x14ac:dyDescent="0.3">
      <c r="N5759" s="275"/>
    </row>
    <row r="5760" spans="14:14" s="264" customFormat="1" x14ac:dyDescent="0.3">
      <c r="N5760" s="275"/>
    </row>
    <row r="5761" spans="14:14" s="264" customFormat="1" x14ac:dyDescent="0.3">
      <c r="N5761" s="275"/>
    </row>
    <row r="5762" spans="14:14" s="264" customFormat="1" x14ac:dyDescent="0.3">
      <c r="N5762" s="275"/>
    </row>
    <row r="5763" spans="14:14" s="264" customFormat="1" x14ac:dyDescent="0.3">
      <c r="N5763" s="275"/>
    </row>
    <row r="5764" spans="14:14" s="264" customFormat="1" x14ac:dyDescent="0.3">
      <c r="N5764" s="275"/>
    </row>
    <row r="5765" spans="14:14" s="264" customFormat="1" x14ac:dyDescent="0.3">
      <c r="N5765" s="275"/>
    </row>
    <row r="5766" spans="14:14" s="264" customFormat="1" x14ac:dyDescent="0.3">
      <c r="N5766" s="275"/>
    </row>
    <row r="5767" spans="14:14" s="264" customFormat="1" x14ac:dyDescent="0.3">
      <c r="N5767" s="275"/>
    </row>
    <row r="5768" spans="14:14" s="264" customFormat="1" x14ac:dyDescent="0.3">
      <c r="N5768" s="275"/>
    </row>
    <row r="5769" spans="14:14" s="264" customFormat="1" x14ac:dyDescent="0.3">
      <c r="N5769" s="275"/>
    </row>
    <row r="5770" spans="14:14" s="264" customFormat="1" x14ac:dyDescent="0.3">
      <c r="N5770" s="275"/>
    </row>
    <row r="5771" spans="14:14" s="264" customFormat="1" x14ac:dyDescent="0.3">
      <c r="N5771" s="275"/>
    </row>
    <row r="5772" spans="14:14" s="264" customFormat="1" x14ac:dyDescent="0.3">
      <c r="N5772" s="275"/>
    </row>
    <row r="5773" spans="14:14" s="264" customFormat="1" x14ac:dyDescent="0.3">
      <c r="N5773" s="275"/>
    </row>
    <row r="5774" spans="14:14" s="264" customFormat="1" x14ac:dyDescent="0.3">
      <c r="N5774" s="275"/>
    </row>
    <row r="5775" spans="14:14" s="264" customFormat="1" x14ac:dyDescent="0.3">
      <c r="N5775" s="275"/>
    </row>
    <row r="5776" spans="14:14" s="264" customFormat="1" x14ac:dyDescent="0.3">
      <c r="N5776" s="275"/>
    </row>
    <row r="5777" spans="14:14" s="264" customFormat="1" x14ac:dyDescent="0.3">
      <c r="N5777" s="275"/>
    </row>
    <row r="5778" spans="14:14" s="264" customFormat="1" x14ac:dyDescent="0.3">
      <c r="N5778" s="275"/>
    </row>
    <row r="5779" spans="14:14" s="264" customFormat="1" x14ac:dyDescent="0.3">
      <c r="N5779" s="275"/>
    </row>
    <row r="5780" spans="14:14" s="264" customFormat="1" x14ac:dyDescent="0.3">
      <c r="N5780" s="275"/>
    </row>
    <row r="5781" spans="14:14" s="264" customFormat="1" x14ac:dyDescent="0.3">
      <c r="N5781" s="275"/>
    </row>
    <row r="5782" spans="14:14" s="264" customFormat="1" x14ac:dyDescent="0.3">
      <c r="N5782" s="275"/>
    </row>
    <row r="5783" spans="14:14" s="264" customFormat="1" x14ac:dyDescent="0.3">
      <c r="N5783" s="275"/>
    </row>
    <row r="5784" spans="14:14" s="264" customFormat="1" x14ac:dyDescent="0.3">
      <c r="N5784" s="275"/>
    </row>
    <row r="5785" spans="14:14" s="264" customFormat="1" x14ac:dyDescent="0.3">
      <c r="N5785" s="275"/>
    </row>
    <row r="5786" spans="14:14" s="264" customFormat="1" x14ac:dyDescent="0.3">
      <c r="N5786" s="275"/>
    </row>
    <row r="5787" spans="14:14" s="264" customFormat="1" x14ac:dyDescent="0.3">
      <c r="N5787" s="275"/>
    </row>
    <row r="5788" spans="14:14" s="264" customFormat="1" x14ac:dyDescent="0.3">
      <c r="N5788" s="275"/>
    </row>
    <row r="5789" spans="14:14" s="264" customFormat="1" x14ac:dyDescent="0.3">
      <c r="N5789" s="275"/>
    </row>
    <row r="5790" spans="14:14" s="264" customFormat="1" x14ac:dyDescent="0.3">
      <c r="N5790" s="275"/>
    </row>
    <row r="5791" spans="14:14" s="264" customFormat="1" x14ac:dyDescent="0.3">
      <c r="N5791" s="275"/>
    </row>
    <row r="5792" spans="14:14" s="264" customFormat="1" x14ac:dyDescent="0.3">
      <c r="N5792" s="275"/>
    </row>
    <row r="5793" spans="14:14" s="264" customFormat="1" x14ac:dyDescent="0.3">
      <c r="N5793" s="275"/>
    </row>
    <row r="5794" spans="14:14" s="264" customFormat="1" x14ac:dyDescent="0.3">
      <c r="N5794" s="275"/>
    </row>
    <row r="5795" spans="14:14" s="264" customFormat="1" x14ac:dyDescent="0.3">
      <c r="N5795" s="275"/>
    </row>
    <row r="5796" spans="14:14" s="264" customFormat="1" x14ac:dyDescent="0.3">
      <c r="N5796" s="275"/>
    </row>
    <row r="5797" spans="14:14" s="264" customFormat="1" x14ac:dyDescent="0.3">
      <c r="N5797" s="275"/>
    </row>
    <row r="5798" spans="14:14" s="264" customFormat="1" x14ac:dyDescent="0.3">
      <c r="N5798" s="275"/>
    </row>
    <row r="5799" spans="14:14" s="264" customFormat="1" x14ac:dyDescent="0.3">
      <c r="N5799" s="275"/>
    </row>
    <row r="5800" spans="14:14" s="264" customFormat="1" x14ac:dyDescent="0.3">
      <c r="N5800" s="275"/>
    </row>
    <row r="5801" spans="14:14" s="264" customFormat="1" x14ac:dyDescent="0.3">
      <c r="N5801" s="275"/>
    </row>
    <row r="5802" spans="14:14" s="264" customFormat="1" x14ac:dyDescent="0.3">
      <c r="N5802" s="275"/>
    </row>
    <row r="5803" spans="14:14" s="264" customFormat="1" x14ac:dyDescent="0.3">
      <c r="N5803" s="275"/>
    </row>
    <row r="5804" spans="14:14" s="264" customFormat="1" x14ac:dyDescent="0.3">
      <c r="N5804" s="275"/>
    </row>
    <row r="5805" spans="14:14" s="264" customFormat="1" x14ac:dyDescent="0.3">
      <c r="N5805" s="275"/>
    </row>
    <row r="5806" spans="14:14" s="264" customFormat="1" x14ac:dyDescent="0.3">
      <c r="N5806" s="275"/>
    </row>
    <row r="5807" spans="14:14" s="264" customFormat="1" x14ac:dyDescent="0.3">
      <c r="N5807" s="275"/>
    </row>
    <row r="5808" spans="14:14" s="264" customFormat="1" x14ac:dyDescent="0.3">
      <c r="N5808" s="275"/>
    </row>
    <row r="5809" spans="14:14" s="264" customFormat="1" x14ac:dyDescent="0.3">
      <c r="N5809" s="275"/>
    </row>
    <row r="5810" spans="14:14" s="264" customFormat="1" x14ac:dyDescent="0.3">
      <c r="N5810" s="275"/>
    </row>
    <row r="5811" spans="14:14" s="264" customFormat="1" x14ac:dyDescent="0.3">
      <c r="N5811" s="275"/>
    </row>
    <row r="5812" spans="14:14" s="264" customFormat="1" x14ac:dyDescent="0.3">
      <c r="N5812" s="275"/>
    </row>
    <row r="5813" spans="14:14" s="264" customFormat="1" x14ac:dyDescent="0.3">
      <c r="N5813" s="275"/>
    </row>
    <row r="5814" spans="14:14" s="264" customFormat="1" x14ac:dyDescent="0.3">
      <c r="N5814" s="275"/>
    </row>
    <row r="5815" spans="14:14" s="264" customFormat="1" x14ac:dyDescent="0.3">
      <c r="N5815" s="275"/>
    </row>
    <row r="5816" spans="14:14" s="264" customFormat="1" x14ac:dyDescent="0.3">
      <c r="N5816" s="275"/>
    </row>
    <row r="5817" spans="14:14" s="264" customFormat="1" x14ac:dyDescent="0.3">
      <c r="N5817" s="275"/>
    </row>
    <row r="5818" spans="14:14" s="264" customFormat="1" x14ac:dyDescent="0.3">
      <c r="N5818" s="275"/>
    </row>
    <row r="5819" spans="14:14" s="264" customFormat="1" x14ac:dyDescent="0.3">
      <c r="N5819" s="275"/>
    </row>
    <row r="5820" spans="14:14" s="264" customFormat="1" x14ac:dyDescent="0.3">
      <c r="N5820" s="275"/>
    </row>
    <row r="5821" spans="14:14" s="264" customFormat="1" x14ac:dyDescent="0.3">
      <c r="N5821" s="275"/>
    </row>
    <row r="5822" spans="14:14" s="264" customFormat="1" x14ac:dyDescent="0.3">
      <c r="N5822" s="275"/>
    </row>
    <row r="5823" spans="14:14" s="264" customFormat="1" x14ac:dyDescent="0.3">
      <c r="N5823" s="275"/>
    </row>
    <row r="5824" spans="14:14" s="264" customFormat="1" x14ac:dyDescent="0.3">
      <c r="N5824" s="275"/>
    </row>
    <row r="5825" spans="14:14" s="264" customFormat="1" x14ac:dyDescent="0.3">
      <c r="N5825" s="275"/>
    </row>
    <row r="5826" spans="14:14" s="264" customFormat="1" x14ac:dyDescent="0.3">
      <c r="N5826" s="275"/>
    </row>
    <row r="5827" spans="14:14" s="264" customFormat="1" x14ac:dyDescent="0.3">
      <c r="N5827" s="275"/>
    </row>
    <row r="5828" spans="14:14" s="264" customFormat="1" x14ac:dyDescent="0.3">
      <c r="N5828" s="275"/>
    </row>
    <row r="5829" spans="14:14" s="264" customFormat="1" x14ac:dyDescent="0.3">
      <c r="N5829" s="275"/>
    </row>
    <row r="5830" spans="14:14" s="264" customFormat="1" x14ac:dyDescent="0.3">
      <c r="N5830" s="275"/>
    </row>
    <row r="5831" spans="14:14" s="264" customFormat="1" x14ac:dyDescent="0.3">
      <c r="N5831" s="275"/>
    </row>
    <row r="5832" spans="14:14" s="264" customFormat="1" x14ac:dyDescent="0.3">
      <c r="N5832" s="275"/>
    </row>
    <row r="5833" spans="14:14" s="264" customFormat="1" x14ac:dyDescent="0.3">
      <c r="N5833" s="275"/>
    </row>
    <row r="5834" spans="14:14" s="264" customFormat="1" x14ac:dyDescent="0.3">
      <c r="N5834" s="275"/>
    </row>
    <row r="5835" spans="14:14" s="264" customFormat="1" x14ac:dyDescent="0.3">
      <c r="N5835" s="275"/>
    </row>
    <row r="5836" spans="14:14" s="264" customFormat="1" x14ac:dyDescent="0.3">
      <c r="N5836" s="275"/>
    </row>
    <row r="5837" spans="14:14" s="264" customFormat="1" x14ac:dyDescent="0.3">
      <c r="N5837" s="275"/>
    </row>
    <row r="5838" spans="14:14" s="264" customFormat="1" x14ac:dyDescent="0.3">
      <c r="N5838" s="275"/>
    </row>
    <row r="5839" spans="14:14" s="264" customFormat="1" x14ac:dyDescent="0.3">
      <c r="N5839" s="275"/>
    </row>
    <row r="5840" spans="14:14" s="264" customFormat="1" x14ac:dyDescent="0.3">
      <c r="N5840" s="275"/>
    </row>
    <row r="5841" spans="14:14" s="264" customFormat="1" x14ac:dyDescent="0.3">
      <c r="N5841" s="275"/>
    </row>
    <row r="5842" spans="14:14" s="264" customFormat="1" x14ac:dyDescent="0.3">
      <c r="N5842" s="275"/>
    </row>
    <row r="5843" spans="14:14" s="264" customFormat="1" x14ac:dyDescent="0.3">
      <c r="N5843" s="275"/>
    </row>
    <row r="5844" spans="14:14" s="264" customFormat="1" x14ac:dyDescent="0.3">
      <c r="N5844" s="275"/>
    </row>
    <row r="5845" spans="14:14" s="264" customFormat="1" x14ac:dyDescent="0.3">
      <c r="N5845" s="275"/>
    </row>
    <row r="5846" spans="14:14" s="264" customFormat="1" x14ac:dyDescent="0.3">
      <c r="N5846" s="275"/>
    </row>
    <row r="5847" spans="14:14" s="264" customFormat="1" x14ac:dyDescent="0.3">
      <c r="N5847" s="275"/>
    </row>
    <row r="5848" spans="14:14" s="264" customFormat="1" x14ac:dyDescent="0.3">
      <c r="N5848" s="275"/>
    </row>
    <row r="5849" spans="14:14" s="264" customFormat="1" x14ac:dyDescent="0.3">
      <c r="N5849" s="275"/>
    </row>
    <row r="5850" spans="14:14" s="264" customFormat="1" x14ac:dyDescent="0.3">
      <c r="N5850" s="275"/>
    </row>
    <row r="5851" spans="14:14" s="264" customFormat="1" x14ac:dyDescent="0.3">
      <c r="N5851" s="275"/>
    </row>
    <row r="5852" spans="14:14" s="264" customFormat="1" x14ac:dyDescent="0.3">
      <c r="N5852" s="275"/>
    </row>
    <row r="5853" spans="14:14" s="264" customFormat="1" x14ac:dyDescent="0.3">
      <c r="N5853" s="275"/>
    </row>
    <row r="5854" spans="14:14" s="264" customFormat="1" x14ac:dyDescent="0.3">
      <c r="N5854" s="275"/>
    </row>
    <row r="5855" spans="14:14" s="264" customFormat="1" x14ac:dyDescent="0.3">
      <c r="N5855" s="275"/>
    </row>
    <row r="5856" spans="14:14" s="264" customFormat="1" x14ac:dyDescent="0.3">
      <c r="N5856" s="275"/>
    </row>
    <row r="5857" spans="14:14" s="264" customFormat="1" x14ac:dyDescent="0.3">
      <c r="N5857" s="275"/>
    </row>
    <row r="5858" spans="14:14" s="264" customFormat="1" x14ac:dyDescent="0.3">
      <c r="N5858" s="275"/>
    </row>
    <row r="5859" spans="14:14" s="264" customFormat="1" x14ac:dyDescent="0.3">
      <c r="N5859" s="275"/>
    </row>
    <row r="5860" spans="14:14" s="264" customFormat="1" x14ac:dyDescent="0.3">
      <c r="N5860" s="275"/>
    </row>
    <row r="5861" spans="14:14" s="264" customFormat="1" x14ac:dyDescent="0.3">
      <c r="N5861" s="275"/>
    </row>
    <row r="5862" spans="14:14" s="264" customFormat="1" x14ac:dyDescent="0.3">
      <c r="N5862" s="275"/>
    </row>
    <row r="5863" spans="14:14" s="264" customFormat="1" x14ac:dyDescent="0.3">
      <c r="N5863" s="275"/>
    </row>
    <row r="5864" spans="14:14" s="264" customFormat="1" x14ac:dyDescent="0.3">
      <c r="N5864" s="275"/>
    </row>
    <row r="5865" spans="14:14" s="264" customFormat="1" x14ac:dyDescent="0.3">
      <c r="N5865" s="275"/>
    </row>
    <row r="5866" spans="14:14" s="264" customFormat="1" x14ac:dyDescent="0.3">
      <c r="N5866" s="275"/>
    </row>
    <row r="5867" spans="14:14" s="264" customFormat="1" x14ac:dyDescent="0.3">
      <c r="N5867" s="275"/>
    </row>
    <row r="5868" spans="14:14" s="264" customFormat="1" x14ac:dyDescent="0.3">
      <c r="N5868" s="275"/>
    </row>
    <row r="5869" spans="14:14" s="264" customFormat="1" x14ac:dyDescent="0.3">
      <c r="N5869" s="275"/>
    </row>
    <row r="5870" spans="14:14" s="264" customFormat="1" x14ac:dyDescent="0.3">
      <c r="N5870" s="275"/>
    </row>
    <row r="5871" spans="14:14" s="264" customFormat="1" x14ac:dyDescent="0.3">
      <c r="N5871" s="275"/>
    </row>
    <row r="5872" spans="14:14" s="264" customFormat="1" x14ac:dyDescent="0.3">
      <c r="N5872" s="275"/>
    </row>
    <row r="5873" spans="14:14" s="264" customFormat="1" x14ac:dyDescent="0.3">
      <c r="N5873" s="275"/>
    </row>
    <row r="5874" spans="14:14" s="264" customFormat="1" x14ac:dyDescent="0.3">
      <c r="N5874" s="275"/>
    </row>
    <row r="5875" spans="14:14" s="264" customFormat="1" x14ac:dyDescent="0.3">
      <c r="N5875" s="275"/>
    </row>
    <row r="5876" spans="14:14" s="264" customFormat="1" x14ac:dyDescent="0.3">
      <c r="N5876" s="275"/>
    </row>
    <row r="5877" spans="14:14" s="264" customFormat="1" x14ac:dyDescent="0.3">
      <c r="N5877" s="275"/>
    </row>
    <row r="5878" spans="14:14" s="264" customFormat="1" x14ac:dyDescent="0.3">
      <c r="N5878" s="275"/>
    </row>
    <row r="5879" spans="14:14" s="264" customFormat="1" x14ac:dyDescent="0.3">
      <c r="N5879" s="275"/>
    </row>
    <row r="5880" spans="14:14" s="264" customFormat="1" x14ac:dyDescent="0.3">
      <c r="N5880" s="275"/>
    </row>
    <row r="5881" spans="14:14" s="264" customFormat="1" x14ac:dyDescent="0.3">
      <c r="N5881" s="275"/>
    </row>
    <row r="5882" spans="14:14" s="264" customFormat="1" x14ac:dyDescent="0.3">
      <c r="N5882" s="275"/>
    </row>
    <row r="5883" spans="14:14" s="264" customFormat="1" x14ac:dyDescent="0.3">
      <c r="N5883" s="275"/>
    </row>
    <row r="5884" spans="14:14" s="264" customFormat="1" x14ac:dyDescent="0.3">
      <c r="N5884" s="275"/>
    </row>
    <row r="5885" spans="14:14" s="264" customFormat="1" x14ac:dyDescent="0.3">
      <c r="N5885" s="275"/>
    </row>
    <row r="5886" spans="14:14" s="264" customFormat="1" x14ac:dyDescent="0.3">
      <c r="N5886" s="275"/>
    </row>
    <row r="5887" spans="14:14" s="264" customFormat="1" x14ac:dyDescent="0.3">
      <c r="N5887" s="275"/>
    </row>
    <row r="5888" spans="14:14" s="264" customFormat="1" x14ac:dyDescent="0.3">
      <c r="N5888" s="275"/>
    </row>
    <row r="5889" spans="14:14" s="264" customFormat="1" x14ac:dyDescent="0.3">
      <c r="N5889" s="275"/>
    </row>
    <row r="5890" spans="14:14" s="264" customFormat="1" x14ac:dyDescent="0.3">
      <c r="N5890" s="275"/>
    </row>
    <row r="5891" spans="14:14" s="264" customFormat="1" x14ac:dyDescent="0.3">
      <c r="N5891" s="275"/>
    </row>
    <row r="5892" spans="14:14" s="264" customFormat="1" x14ac:dyDescent="0.3">
      <c r="N5892" s="275"/>
    </row>
    <row r="5893" spans="14:14" s="264" customFormat="1" x14ac:dyDescent="0.3">
      <c r="N5893" s="275"/>
    </row>
    <row r="5894" spans="14:14" s="264" customFormat="1" x14ac:dyDescent="0.3">
      <c r="N5894" s="275"/>
    </row>
    <row r="5895" spans="14:14" s="264" customFormat="1" x14ac:dyDescent="0.3">
      <c r="N5895" s="275"/>
    </row>
    <row r="5896" spans="14:14" s="264" customFormat="1" x14ac:dyDescent="0.3">
      <c r="N5896" s="275"/>
    </row>
    <row r="5897" spans="14:14" s="264" customFormat="1" x14ac:dyDescent="0.3">
      <c r="N5897" s="275"/>
    </row>
    <row r="5898" spans="14:14" s="264" customFormat="1" x14ac:dyDescent="0.3">
      <c r="N5898" s="275"/>
    </row>
    <row r="5899" spans="14:14" s="264" customFormat="1" x14ac:dyDescent="0.3">
      <c r="N5899" s="275"/>
    </row>
    <row r="5900" spans="14:14" s="264" customFormat="1" x14ac:dyDescent="0.3">
      <c r="N5900" s="275"/>
    </row>
    <row r="5901" spans="14:14" s="264" customFormat="1" x14ac:dyDescent="0.3">
      <c r="N5901" s="275"/>
    </row>
    <row r="5902" spans="14:14" s="264" customFormat="1" x14ac:dyDescent="0.3">
      <c r="N5902" s="275"/>
    </row>
    <row r="5903" spans="14:14" s="264" customFormat="1" x14ac:dyDescent="0.3">
      <c r="N5903" s="275"/>
    </row>
    <row r="5904" spans="14:14" s="264" customFormat="1" x14ac:dyDescent="0.3">
      <c r="N5904" s="275"/>
    </row>
    <row r="5905" spans="14:14" s="264" customFormat="1" x14ac:dyDescent="0.3">
      <c r="N5905" s="275"/>
    </row>
    <row r="5906" spans="14:14" s="264" customFormat="1" x14ac:dyDescent="0.3">
      <c r="N5906" s="275"/>
    </row>
    <row r="5907" spans="14:14" s="264" customFormat="1" x14ac:dyDescent="0.3">
      <c r="N5907" s="275"/>
    </row>
    <row r="5908" spans="14:14" s="264" customFormat="1" x14ac:dyDescent="0.3">
      <c r="N5908" s="275"/>
    </row>
    <row r="5909" spans="14:14" s="264" customFormat="1" x14ac:dyDescent="0.3">
      <c r="N5909" s="275"/>
    </row>
    <row r="5910" spans="14:14" s="264" customFormat="1" x14ac:dyDescent="0.3">
      <c r="N5910" s="275"/>
    </row>
    <row r="5911" spans="14:14" s="264" customFormat="1" x14ac:dyDescent="0.3">
      <c r="N5911" s="275"/>
    </row>
    <row r="5912" spans="14:14" s="264" customFormat="1" x14ac:dyDescent="0.3">
      <c r="N5912" s="275"/>
    </row>
    <row r="5913" spans="14:14" s="264" customFormat="1" x14ac:dyDescent="0.3">
      <c r="N5913" s="275"/>
    </row>
    <row r="5914" spans="14:14" s="264" customFormat="1" x14ac:dyDescent="0.3">
      <c r="N5914" s="275"/>
    </row>
    <row r="5915" spans="14:14" s="264" customFormat="1" x14ac:dyDescent="0.3">
      <c r="N5915" s="275"/>
    </row>
    <row r="5916" spans="14:14" s="264" customFormat="1" x14ac:dyDescent="0.3">
      <c r="N5916" s="275"/>
    </row>
    <row r="5917" spans="14:14" s="264" customFormat="1" x14ac:dyDescent="0.3">
      <c r="N5917" s="275"/>
    </row>
    <row r="5918" spans="14:14" s="264" customFormat="1" x14ac:dyDescent="0.3">
      <c r="N5918" s="275"/>
    </row>
    <row r="5919" spans="14:14" s="264" customFormat="1" x14ac:dyDescent="0.3">
      <c r="N5919" s="275"/>
    </row>
    <row r="5920" spans="14:14" s="264" customFormat="1" x14ac:dyDescent="0.3">
      <c r="N5920" s="275"/>
    </row>
    <row r="5921" spans="14:14" s="264" customFormat="1" x14ac:dyDescent="0.3">
      <c r="N5921" s="275"/>
    </row>
    <row r="5922" spans="14:14" s="264" customFormat="1" x14ac:dyDescent="0.3">
      <c r="N5922" s="275"/>
    </row>
    <row r="5923" spans="14:14" s="264" customFormat="1" x14ac:dyDescent="0.3">
      <c r="N5923" s="275"/>
    </row>
    <row r="5924" spans="14:14" s="264" customFormat="1" x14ac:dyDescent="0.3">
      <c r="N5924" s="275"/>
    </row>
    <row r="5925" spans="14:14" s="264" customFormat="1" x14ac:dyDescent="0.3">
      <c r="N5925" s="275"/>
    </row>
    <row r="5926" spans="14:14" s="264" customFormat="1" x14ac:dyDescent="0.3">
      <c r="N5926" s="275"/>
    </row>
    <row r="5927" spans="14:14" s="264" customFormat="1" x14ac:dyDescent="0.3">
      <c r="N5927" s="275"/>
    </row>
    <row r="5928" spans="14:14" s="264" customFormat="1" x14ac:dyDescent="0.3">
      <c r="N5928" s="275"/>
    </row>
    <row r="5929" spans="14:14" s="264" customFormat="1" x14ac:dyDescent="0.3">
      <c r="N5929" s="275"/>
    </row>
    <row r="5930" spans="14:14" s="264" customFormat="1" x14ac:dyDescent="0.3">
      <c r="N5930" s="275"/>
    </row>
    <row r="5931" spans="14:14" s="264" customFormat="1" x14ac:dyDescent="0.3">
      <c r="N5931" s="275"/>
    </row>
    <row r="5932" spans="14:14" s="264" customFormat="1" x14ac:dyDescent="0.3">
      <c r="N5932" s="275"/>
    </row>
    <row r="5933" spans="14:14" s="264" customFormat="1" x14ac:dyDescent="0.3">
      <c r="N5933" s="275"/>
    </row>
    <row r="5934" spans="14:14" s="264" customFormat="1" x14ac:dyDescent="0.3">
      <c r="N5934" s="275"/>
    </row>
    <row r="5935" spans="14:14" s="264" customFormat="1" x14ac:dyDescent="0.3">
      <c r="N5935" s="275"/>
    </row>
    <row r="5936" spans="14:14" s="264" customFormat="1" x14ac:dyDescent="0.3">
      <c r="N5936" s="275"/>
    </row>
    <row r="5937" spans="14:14" s="264" customFormat="1" x14ac:dyDescent="0.3">
      <c r="N5937" s="275"/>
    </row>
    <row r="5938" spans="14:14" s="264" customFormat="1" x14ac:dyDescent="0.3">
      <c r="N5938" s="275"/>
    </row>
    <row r="5939" spans="14:14" s="264" customFormat="1" x14ac:dyDescent="0.3">
      <c r="N5939" s="275"/>
    </row>
    <row r="5940" spans="14:14" s="264" customFormat="1" x14ac:dyDescent="0.3">
      <c r="N5940" s="275"/>
    </row>
    <row r="5941" spans="14:14" s="264" customFormat="1" x14ac:dyDescent="0.3">
      <c r="N5941" s="275"/>
    </row>
    <row r="5942" spans="14:14" s="264" customFormat="1" x14ac:dyDescent="0.3">
      <c r="N5942" s="275"/>
    </row>
    <row r="5943" spans="14:14" s="264" customFormat="1" x14ac:dyDescent="0.3">
      <c r="N5943" s="275"/>
    </row>
    <row r="5944" spans="14:14" s="264" customFormat="1" x14ac:dyDescent="0.3">
      <c r="N5944" s="275"/>
    </row>
    <row r="5945" spans="14:14" s="264" customFormat="1" x14ac:dyDescent="0.3">
      <c r="N5945" s="275"/>
    </row>
    <row r="5946" spans="14:14" s="264" customFormat="1" x14ac:dyDescent="0.3">
      <c r="N5946" s="275"/>
    </row>
    <row r="5947" spans="14:14" s="264" customFormat="1" x14ac:dyDescent="0.3">
      <c r="N5947" s="275"/>
    </row>
    <row r="5948" spans="14:14" s="264" customFormat="1" x14ac:dyDescent="0.3">
      <c r="N5948" s="275"/>
    </row>
    <row r="5949" spans="14:14" s="264" customFormat="1" x14ac:dyDescent="0.3">
      <c r="N5949" s="275"/>
    </row>
    <row r="5950" spans="14:14" s="264" customFormat="1" x14ac:dyDescent="0.3">
      <c r="N5950" s="275"/>
    </row>
    <row r="5951" spans="14:14" s="264" customFormat="1" x14ac:dyDescent="0.3">
      <c r="N5951" s="275"/>
    </row>
    <row r="5952" spans="14:14" s="264" customFormat="1" x14ac:dyDescent="0.3">
      <c r="N5952" s="275"/>
    </row>
    <row r="5953" spans="14:14" s="264" customFormat="1" x14ac:dyDescent="0.3">
      <c r="N5953" s="275"/>
    </row>
    <row r="5954" spans="14:14" s="264" customFormat="1" x14ac:dyDescent="0.3">
      <c r="N5954" s="275"/>
    </row>
    <row r="5955" spans="14:14" s="264" customFormat="1" x14ac:dyDescent="0.3">
      <c r="N5955" s="275"/>
    </row>
    <row r="5956" spans="14:14" s="264" customFormat="1" x14ac:dyDescent="0.3">
      <c r="N5956" s="275"/>
    </row>
    <row r="5957" spans="14:14" s="264" customFormat="1" x14ac:dyDescent="0.3">
      <c r="N5957" s="275"/>
    </row>
    <row r="5958" spans="14:14" s="264" customFormat="1" x14ac:dyDescent="0.3">
      <c r="N5958" s="275"/>
    </row>
    <row r="5959" spans="14:14" s="264" customFormat="1" x14ac:dyDescent="0.3">
      <c r="N5959" s="275"/>
    </row>
    <row r="5960" spans="14:14" s="264" customFormat="1" x14ac:dyDescent="0.3">
      <c r="N5960" s="275"/>
    </row>
    <row r="5961" spans="14:14" s="264" customFormat="1" x14ac:dyDescent="0.3">
      <c r="N5961" s="275"/>
    </row>
    <row r="5962" spans="14:14" s="264" customFormat="1" x14ac:dyDescent="0.3">
      <c r="N5962" s="275"/>
    </row>
    <row r="5963" spans="14:14" s="264" customFormat="1" x14ac:dyDescent="0.3">
      <c r="N5963" s="275"/>
    </row>
    <row r="5964" spans="14:14" s="264" customFormat="1" x14ac:dyDescent="0.3">
      <c r="N5964" s="275"/>
    </row>
    <row r="5965" spans="14:14" s="264" customFormat="1" x14ac:dyDescent="0.3">
      <c r="N5965" s="275"/>
    </row>
    <row r="5966" spans="14:14" s="264" customFormat="1" x14ac:dyDescent="0.3">
      <c r="N5966" s="275"/>
    </row>
    <row r="5967" spans="14:14" s="264" customFormat="1" x14ac:dyDescent="0.3">
      <c r="N5967" s="275"/>
    </row>
    <row r="5968" spans="14:14" s="264" customFormat="1" x14ac:dyDescent="0.3">
      <c r="N5968" s="275"/>
    </row>
    <row r="5969" spans="14:14" s="264" customFormat="1" x14ac:dyDescent="0.3">
      <c r="N5969" s="275"/>
    </row>
    <row r="5970" spans="14:14" s="264" customFormat="1" x14ac:dyDescent="0.3">
      <c r="N5970" s="275"/>
    </row>
    <row r="5971" spans="14:14" s="264" customFormat="1" x14ac:dyDescent="0.3">
      <c r="N5971" s="275"/>
    </row>
    <row r="5972" spans="14:14" s="264" customFormat="1" x14ac:dyDescent="0.3">
      <c r="N5972" s="275"/>
    </row>
    <row r="5973" spans="14:14" s="264" customFormat="1" x14ac:dyDescent="0.3">
      <c r="N5973" s="275"/>
    </row>
    <row r="5974" spans="14:14" s="264" customFormat="1" x14ac:dyDescent="0.3">
      <c r="N5974" s="275"/>
    </row>
    <row r="5975" spans="14:14" s="264" customFormat="1" x14ac:dyDescent="0.3">
      <c r="N5975" s="275"/>
    </row>
    <row r="5976" spans="14:14" s="264" customFormat="1" x14ac:dyDescent="0.3">
      <c r="N5976" s="275"/>
    </row>
    <row r="5977" spans="14:14" s="264" customFormat="1" x14ac:dyDescent="0.3">
      <c r="N5977" s="275"/>
    </row>
    <row r="5978" spans="14:14" s="264" customFormat="1" x14ac:dyDescent="0.3">
      <c r="N5978" s="275"/>
    </row>
    <row r="5979" spans="14:14" s="264" customFormat="1" x14ac:dyDescent="0.3">
      <c r="N5979" s="275"/>
    </row>
    <row r="5980" spans="14:14" s="264" customFormat="1" x14ac:dyDescent="0.3">
      <c r="N5980" s="275"/>
    </row>
    <row r="5981" spans="14:14" s="264" customFormat="1" x14ac:dyDescent="0.3">
      <c r="N5981" s="275"/>
    </row>
    <row r="5982" spans="14:14" s="264" customFormat="1" x14ac:dyDescent="0.3">
      <c r="N5982" s="275"/>
    </row>
    <row r="5983" spans="14:14" s="264" customFormat="1" x14ac:dyDescent="0.3">
      <c r="N5983" s="275"/>
    </row>
    <row r="5984" spans="14:14" s="264" customFormat="1" x14ac:dyDescent="0.3">
      <c r="N5984" s="275"/>
    </row>
    <row r="5985" spans="14:14" s="264" customFormat="1" x14ac:dyDescent="0.3">
      <c r="N5985" s="275"/>
    </row>
    <row r="5986" spans="14:14" s="264" customFormat="1" x14ac:dyDescent="0.3">
      <c r="N5986" s="275"/>
    </row>
    <row r="5987" spans="14:14" s="264" customFormat="1" x14ac:dyDescent="0.3">
      <c r="N5987" s="275"/>
    </row>
    <row r="5988" spans="14:14" s="264" customFormat="1" x14ac:dyDescent="0.3">
      <c r="N5988" s="275"/>
    </row>
    <row r="5989" spans="14:14" s="264" customFormat="1" x14ac:dyDescent="0.3">
      <c r="N5989" s="275"/>
    </row>
    <row r="5990" spans="14:14" s="264" customFormat="1" x14ac:dyDescent="0.3">
      <c r="N5990" s="275"/>
    </row>
    <row r="5991" spans="14:14" s="264" customFormat="1" x14ac:dyDescent="0.3">
      <c r="N5991" s="275"/>
    </row>
    <row r="5992" spans="14:14" s="264" customFormat="1" x14ac:dyDescent="0.3">
      <c r="N5992" s="275"/>
    </row>
    <row r="5993" spans="14:14" s="264" customFormat="1" x14ac:dyDescent="0.3">
      <c r="N5993" s="275"/>
    </row>
    <row r="5994" spans="14:14" s="264" customFormat="1" x14ac:dyDescent="0.3">
      <c r="N5994" s="275"/>
    </row>
    <row r="5995" spans="14:14" s="264" customFormat="1" x14ac:dyDescent="0.3">
      <c r="N5995" s="275"/>
    </row>
    <row r="5996" spans="14:14" s="264" customFormat="1" x14ac:dyDescent="0.3">
      <c r="N5996" s="275"/>
    </row>
    <row r="5997" spans="14:14" s="264" customFormat="1" x14ac:dyDescent="0.3">
      <c r="N5997" s="275"/>
    </row>
    <row r="5998" spans="14:14" s="264" customFormat="1" x14ac:dyDescent="0.3">
      <c r="N5998" s="275"/>
    </row>
    <row r="5999" spans="14:14" s="264" customFormat="1" x14ac:dyDescent="0.3">
      <c r="N5999" s="275"/>
    </row>
    <row r="6000" spans="14:14" s="264" customFormat="1" x14ac:dyDescent="0.3">
      <c r="N6000" s="275"/>
    </row>
    <row r="6001" spans="14:14" s="264" customFormat="1" x14ac:dyDescent="0.3">
      <c r="N6001" s="275"/>
    </row>
    <row r="6002" spans="14:14" s="264" customFormat="1" x14ac:dyDescent="0.3">
      <c r="N6002" s="275"/>
    </row>
    <row r="6003" spans="14:14" s="264" customFormat="1" x14ac:dyDescent="0.3">
      <c r="N6003" s="275"/>
    </row>
    <row r="6004" spans="14:14" s="264" customFormat="1" x14ac:dyDescent="0.3">
      <c r="N6004" s="275"/>
    </row>
    <row r="6005" spans="14:14" s="264" customFormat="1" x14ac:dyDescent="0.3">
      <c r="N6005" s="275"/>
    </row>
    <row r="6006" spans="14:14" s="264" customFormat="1" x14ac:dyDescent="0.3">
      <c r="N6006" s="275"/>
    </row>
    <row r="6007" spans="14:14" s="264" customFormat="1" x14ac:dyDescent="0.3">
      <c r="N6007" s="275"/>
    </row>
    <row r="6008" spans="14:14" s="264" customFormat="1" x14ac:dyDescent="0.3">
      <c r="N6008" s="275"/>
    </row>
    <row r="6009" spans="14:14" s="264" customFormat="1" x14ac:dyDescent="0.3">
      <c r="N6009" s="275"/>
    </row>
    <row r="6010" spans="14:14" s="264" customFormat="1" x14ac:dyDescent="0.3">
      <c r="N6010" s="275"/>
    </row>
    <row r="6011" spans="14:14" s="264" customFormat="1" x14ac:dyDescent="0.3">
      <c r="N6011" s="275"/>
    </row>
    <row r="6012" spans="14:14" s="264" customFormat="1" x14ac:dyDescent="0.3">
      <c r="N6012" s="275"/>
    </row>
    <row r="6013" spans="14:14" s="264" customFormat="1" x14ac:dyDescent="0.3">
      <c r="N6013" s="275"/>
    </row>
    <row r="6014" spans="14:14" s="264" customFormat="1" x14ac:dyDescent="0.3">
      <c r="N6014" s="275"/>
    </row>
    <row r="6015" spans="14:14" s="264" customFormat="1" x14ac:dyDescent="0.3">
      <c r="N6015" s="275"/>
    </row>
    <row r="6016" spans="14:14" s="264" customFormat="1" x14ac:dyDescent="0.3">
      <c r="N6016" s="275"/>
    </row>
    <row r="6017" spans="14:14" s="264" customFormat="1" x14ac:dyDescent="0.3">
      <c r="N6017" s="275"/>
    </row>
    <row r="6018" spans="14:14" s="264" customFormat="1" x14ac:dyDescent="0.3">
      <c r="N6018" s="275"/>
    </row>
    <row r="6019" spans="14:14" s="264" customFormat="1" x14ac:dyDescent="0.3">
      <c r="N6019" s="275"/>
    </row>
    <row r="6020" spans="14:14" s="264" customFormat="1" x14ac:dyDescent="0.3">
      <c r="N6020" s="275"/>
    </row>
    <row r="6021" spans="14:14" s="264" customFormat="1" x14ac:dyDescent="0.3">
      <c r="N6021" s="275"/>
    </row>
    <row r="6022" spans="14:14" s="264" customFormat="1" x14ac:dyDescent="0.3">
      <c r="N6022" s="275"/>
    </row>
    <row r="6023" spans="14:14" s="264" customFormat="1" x14ac:dyDescent="0.3">
      <c r="N6023" s="275"/>
    </row>
    <row r="6024" spans="14:14" s="264" customFormat="1" x14ac:dyDescent="0.3">
      <c r="N6024" s="275"/>
    </row>
    <row r="6025" spans="14:14" s="264" customFormat="1" x14ac:dyDescent="0.3">
      <c r="N6025" s="275"/>
    </row>
    <row r="6026" spans="14:14" s="264" customFormat="1" x14ac:dyDescent="0.3">
      <c r="N6026" s="275"/>
    </row>
    <row r="6027" spans="14:14" s="264" customFormat="1" x14ac:dyDescent="0.3">
      <c r="N6027" s="275"/>
    </row>
    <row r="6028" spans="14:14" s="264" customFormat="1" x14ac:dyDescent="0.3">
      <c r="N6028" s="275"/>
    </row>
    <row r="6029" spans="14:14" s="264" customFormat="1" x14ac:dyDescent="0.3">
      <c r="N6029" s="275"/>
    </row>
    <row r="6030" spans="14:14" s="264" customFormat="1" x14ac:dyDescent="0.3">
      <c r="N6030" s="275"/>
    </row>
    <row r="6031" spans="14:14" s="264" customFormat="1" x14ac:dyDescent="0.3">
      <c r="N6031" s="275"/>
    </row>
    <row r="6032" spans="14:14" s="264" customFormat="1" x14ac:dyDescent="0.3">
      <c r="N6032" s="275"/>
    </row>
    <row r="6033" spans="14:14" s="264" customFormat="1" x14ac:dyDescent="0.3">
      <c r="N6033" s="275"/>
    </row>
    <row r="6034" spans="14:14" s="264" customFormat="1" x14ac:dyDescent="0.3">
      <c r="N6034" s="275"/>
    </row>
    <row r="6035" spans="14:14" s="264" customFormat="1" x14ac:dyDescent="0.3">
      <c r="N6035" s="275"/>
    </row>
    <row r="6036" spans="14:14" s="264" customFormat="1" x14ac:dyDescent="0.3">
      <c r="N6036" s="275"/>
    </row>
    <row r="6037" spans="14:14" s="264" customFormat="1" x14ac:dyDescent="0.3">
      <c r="N6037" s="275"/>
    </row>
    <row r="6038" spans="14:14" s="264" customFormat="1" x14ac:dyDescent="0.3">
      <c r="N6038" s="275"/>
    </row>
    <row r="6039" spans="14:14" s="264" customFormat="1" x14ac:dyDescent="0.3">
      <c r="N6039" s="275"/>
    </row>
    <row r="6040" spans="14:14" s="264" customFormat="1" x14ac:dyDescent="0.3">
      <c r="N6040" s="275"/>
    </row>
    <row r="6041" spans="14:14" s="264" customFormat="1" x14ac:dyDescent="0.3">
      <c r="N6041" s="275"/>
    </row>
    <row r="6042" spans="14:14" s="264" customFormat="1" x14ac:dyDescent="0.3">
      <c r="N6042" s="275"/>
    </row>
    <row r="6043" spans="14:14" s="264" customFormat="1" x14ac:dyDescent="0.3">
      <c r="N6043" s="275"/>
    </row>
    <row r="6044" spans="14:14" s="264" customFormat="1" x14ac:dyDescent="0.3">
      <c r="N6044" s="275"/>
    </row>
    <row r="6045" spans="14:14" s="264" customFormat="1" x14ac:dyDescent="0.3">
      <c r="N6045" s="275"/>
    </row>
    <row r="6046" spans="14:14" s="264" customFormat="1" x14ac:dyDescent="0.3">
      <c r="N6046" s="275"/>
    </row>
    <row r="6047" spans="14:14" s="264" customFormat="1" x14ac:dyDescent="0.3">
      <c r="N6047" s="275"/>
    </row>
    <row r="6048" spans="14:14" s="264" customFormat="1" x14ac:dyDescent="0.3">
      <c r="N6048" s="275"/>
    </row>
    <row r="6049" spans="14:14" s="264" customFormat="1" x14ac:dyDescent="0.3">
      <c r="N6049" s="275"/>
    </row>
    <row r="6050" spans="14:14" s="264" customFormat="1" x14ac:dyDescent="0.3">
      <c r="N6050" s="275"/>
    </row>
    <row r="6051" spans="14:14" s="264" customFormat="1" x14ac:dyDescent="0.3">
      <c r="N6051" s="275"/>
    </row>
    <row r="6052" spans="14:14" s="264" customFormat="1" x14ac:dyDescent="0.3">
      <c r="N6052" s="275"/>
    </row>
    <row r="6053" spans="14:14" s="264" customFormat="1" x14ac:dyDescent="0.3">
      <c r="N6053" s="275"/>
    </row>
    <row r="6054" spans="14:14" s="264" customFormat="1" x14ac:dyDescent="0.3">
      <c r="N6054" s="275"/>
    </row>
    <row r="6055" spans="14:14" s="264" customFormat="1" x14ac:dyDescent="0.3">
      <c r="N6055" s="275"/>
    </row>
    <row r="6056" spans="14:14" s="264" customFormat="1" x14ac:dyDescent="0.3">
      <c r="N6056" s="275"/>
    </row>
    <row r="6057" spans="14:14" s="264" customFormat="1" x14ac:dyDescent="0.3">
      <c r="N6057" s="275"/>
    </row>
    <row r="6058" spans="14:14" s="264" customFormat="1" x14ac:dyDescent="0.3">
      <c r="N6058" s="275"/>
    </row>
    <row r="6059" spans="14:14" s="264" customFormat="1" x14ac:dyDescent="0.3">
      <c r="N6059" s="275"/>
    </row>
    <row r="6060" spans="14:14" s="264" customFormat="1" x14ac:dyDescent="0.3">
      <c r="N6060" s="275"/>
    </row>
    <row r="6061" spans="14:14" s="264" customFormat="1" x14ac:dyDescent="0.3">
      <c r="N6061" s="275"/>
    </row>
    <row r="6062" spans="14:14" s="264" customFormat="1" x14ac:dyDescent="0.3">
      <c r="N6062" s="275"/>
    </row>
    <row r="6063" spans="14:14" s="264" customFormat="1" x14ac:dyDescent="0.3">
      <c r="N6063" s="275"/>
    </row>
    <row r="6064" spans="14:14" s="264" customFormat="1" x14ac:dyDescent="0.3">
      <c r="N6064" s="275"/>
    </row>
    <row r="6065" spans="14:14" s="264" customFormat="1" x14ac:dyDescent="0.3">
      <c r="N6065" s="275"/>
    </row>
    <row r="6066" spans="14:14" s="264" customFormat="1" x14ac:dyDescent="0.3">
      <c r="N6066" s="275"/>
    </row>
    <row r="6067" spans="14:14" s="264" customFormat="1" x14ac:dyDescent="0.3">
      <c r="N6067" s="275"/>
    </row>
    <row r="6068" spans="14:14" s="264" customFormat="1" x14ac:dyDescent="0.3">
      <c r="N6068" s="275"/>
    </row>
    <row r="6069" spans="14:14" s="264" customFormat="1" x14ac:dyDescent="0.3">
      <c r="N6069" s="275"/>
    </row>
    <row r="6070" spans="14:14" s="264" customFormat="1" x14ac:dyDescent="0.3">
      <c r="N6070" s="275"/>
    </row>
    <row r="6071" spans="14:14" s="264" customFormat="1" x14ac:dyDescent="0.3">
      <c r="N6071" s="275"/>
    </row>
    <row r="6072" spans="14:14" s="264" customFormat="1" x14ac:dyDescent="0.3">
      <c r="N6072" s="275"/>
    </row>
    <row r="6073" spans="14:14" s="264" customFormat="1" x14ac:dyDescent="0.3">
      <c r="N6073" s="275"/>
    </row>
    <row r="6074" spans="14:14" s="264" customFormat="1" x14ac:dyDescent="0.3">
      <c r="N6074" s="275"/>
    </row>
    <row r="6075" spans="14:14" s="264" customFormat="1" x14ac:dyDescent="0.3">
      <c r="N6075" s="275"/>
    </row>
    <row r="6076" spans="14:14" s="264" customFormat="1" x14ac:dyDescent="0.3">
      <c r="N6076" s="275"/>
    </row>
    <row r="6077" spans="14:14" s="264" customFormat="1" x14ac:dyDescent="0.3">
      <c r="N6077" s="275"/>
    </row>
    <row r="6078" spans="14:14" s="264" customFormat="1" x14ac:dyDescent="0.3">
      <c r="N6078" s="275"/>
    </row>
    <row r="6079" spans="14:14" s="264" customFormat="1" x14ac:dyDescent="0.3">
      <c r="N6079" s="275"/>
    </row>
    <row r="6080" spans="14:14" s="264" customFormat="1" x14ac:dyDescent="0.3">
      <c r="N6080" s="275"/>
    </row>
    <row r="6081" spans="14:14" s="264" customFormat="1" x14ac:dyDescent="0.3">
      <c r="N6081" s="275"/>
    </row>
    <row r="6082" spans="14:14" s="264" customFormat="1" x14ac:dyDescent="0.3">
      <c r="N6082" s="275"/>
    </row>
    <row r="6083" spans="14:14" s="264" customFormat="1" x14ac:dyDescent="0.3">
      <c r="N6083" s="275"/>
    </row>
    <row r="6084" spans="14:14" s="264" customFormat="1" x14ac:dyDescent="0.3">
      <c r="N6084" s="275"/>
    </row>
    <row r="6085" spans="14:14" s="264" customFormat="1" x14ac:dyDescent="0.3">
      <c r="N6085" s="275"/>
    </row>
    <row r="6086" spans="14:14" s="264" customFormat="1" x14ac:dyDescent="0.3">
      <c r="N6086" s="275"/>
    </row>
    <row r="6087" spans="14:14" s="264" customFormat="1" x14ac:dyDescent="0.3">
      <c r="N6087" s="275"/>
    </row>
    <row r="6088" spans="14:14" s="264" customFormat="1" x14ac:dyDescent="0.3">
      <c r="N6088" s="275"/>
    </row>
    <row r="6089" spans="14:14" s="264" customFormat="1" x14ac:dyDescent="0.3">
      <c r="N6089" s="275"/>
    </row>
    <row r="6090" spans="14:14" s="264" customFormat="1" x14ac:dyDescent="0.3">
      <c r="N6090" s="275"/>
    </row>
    <row r="6091" spans="14:14" s="264" customFormat="1" x14ac:dyDescent="0.3">
      <c r="N6091" s="275"/>
    </row>
    <row r="6092" spans="14:14" s="264" customFormat="1" x14ac:dyDescent="0.3">
      <c r="N6092" s="275"/>
    </row>
    <row r="6093" spans="14:14" s="264" customFormat="1" x14ac:dyDescent="0.3">
      <c r="N6093" s="275"/>
    </row>
    <row r="6094" spans="14:14" s="264" customFormat="1" x14ac:dyDescent="0.3">
      <c r="N6094" s="275"/>
    </row>
    <row r="6095" spans="14:14" s="264" customFormat="1" x14ac:dyDescent="0.3">
      <c r="N6095" s="275"/>
    </row>
    <row r="6096" spans="14:14" s="264" customFormat="1" x14ac:dyDescent="0.3">
      <c r="N6096" s="275"/>
    </row>
    <row r="6097" spans="14:14" s="264" customFormat="1" x14ac:dyDescent="0.3">
      <c r="N6097" s="275"/>
    </row>
    <row r="6098" spans="14:14" s="264" customFormat="1" x14ac:dyDescent="0.3">
      <c r="N6098" s="275"/>
    </row>
    <row r="6099" spans="14:14" s="264" customFormat="1" x14ac:dyDescent="0.3">
      <c r="N6099" s="275"/>
    </row>
    <row r="6100" spans="14:14" s="264" customFormat="1" x14ac:dyDescent="0.3">
      <c r="N6100" s="275"/>
    </row>
    <row r="6101" spans="14:14" s="264" customFormat="1" x14ac:dyDescent="0.3">
      <c r="N6101" s="275"/>
    </row>
    <row r="6102" spans="14:14" s="264" customFormat="1" x14ac:dyDescent="0.3">
      <c r="N6102" s="275"/>
    </row>
    <row r="6103" spans="14:14" s="264" customFormat="1" x14ac:dyDescent="0.3">
      <c r="N6103" s="275"/>
    </row>
    <row r="6104" spans="14:14" s="264" customFormat="1" x14ac:dyDescent="0.3">
      <c r="N6104" s="275"/>
    </row>
    <row r="6105" spans="14:14" s="264" customFormat="1" x14ac:dyDescent="0.3">
      <c r="N6105" s="275"/>
    </row>
    <row r="6106" spans="14:14" s="264" customFormat="1" x14ac:dyDescent="0.3">
      <c r="N6106" s="275"/>
    </row>
    <row r="6107" spans="14:14" s="264" customFormat="1" x14ac:dyDescent="0.3">
      <c r="N6107" s="275"/>
    </row>
    <row r="6108" spans="14:14" s="264" customFormat="1" x14ac:dyDescent="0.3">
      <c r="N6108" s="275"/>
    </row>
    <row r="6109" spans="14:14" s="264" customFormat="1" x14ac:dyDescent="0.3">
      <c r="N6109" s="275"/>
    </row>
    <row r="6110" spans="14:14" s="264" customFormat="1" x14ac:dyDescent="0.3">
      <c r="N6110" s="275"/>
    </row>
    <row r="6111" spans="14:14" s="264" customFormat="1" x14ac:dyDescent="0.3">
      <c r="N6111" s="275"/>
    </row>
    <row r="6112" spans="14:14" s="264" customFormat="1" x14ac:dyDescent="0.3">
      <c r="N6112" s="275"/>
    </row>
    <row r="6113" spans="14:14" s="264" customFormat="1" x14ac:dyDescent="0.3">
      <c r="N6113" s="275"/>
    </row>
    <row r="6114" spans="14:14" s="264" customFormat="1" x14ac:dyDescent="0.3">
      <c r="N6114" s="275"/>
    </row>
    <row r="6115" spans="14:14" s="264" customFormat="1" x14ac:dyDescent="0.3">
      <c r="N6115" s="275"/>
    </row>
    <row r="6116" spans="14:14" s="264" customFormat="1" x14ac:dyDescent="0.3">
      <c r="N6116" s="275"/>
    </row>
    <row r="6117" spans="14:14" s="264" customFormat="1" x14ac:dyDescent="0.3">
      <c r="N6117" s="275"/>
    </row>
    <row r="6118" spans="14:14" s="264" customFormat="1" x14ac:dyDescent="0.3">
      <c r="N6118" s="275"/>
    </row>
    <row r="6119" spans="14:14" s="264" customFormat="1" x14ac:dyDescent="0.3">
      <c r="N6119" s="275"/>
    </row>
    <row r="6120" spans="14:14" s="264" customFormat="1" x14ac:dyDescent="0.3">
      <c r="N6120" s="275"/>
    </row>
    <row r="6121" spans="14:14" s="264" customFormat="1" x14ac:dyDescent="0.3">
      <c r="N6121" s="275"/>
    </row>
    <row r="6122" spans="14:14" s="264" customFormat="1" x14ac:dyDescent="0.3">
      <c r="N6122" s="275"/>
    </row>
    <row r="6123" spans="14:14" s="264" customFormat="1" x14ac:dyDescent="0.3">
      <c r="N6123" s="275"/>
    </row>
    <row r="6124" spans="14:14" s="264" customFormat="1" x14ac:dyDescent="0.3">
      <c r="N6124" s="275"/>
    </row>
    <row r="6125" spans="14:14" s="264" customFormat="1" x14ac:dyDescent="0.3">
      <c r="N6125" s="275"/>
    </row>
    <row r="6126" spans="14:14" s="264" customFormat="1" x14ac:dyDescent="0.3">
      <c r="N6126" s="275"/>
    </row>
    <row r="6127" spans="14:14" s="264" customFormat="1" x14ac:dyDescent="0.3">
      <c r="N6127" s="275"/>
    </row>
    <row r="6128" spans="14:14" s="264" customFormat="1" x14ac:dyDescent="0.3">
      <c r="N6128" s="275"/>
    </row>
    <row r="6129" spans="14:14" s="264" customFormat="1" x14ac:dyDescent="0.3">
      <c r="N6129" s="275"/>
    </row>
    <row r="6130" spans="14:14" s="264" customFormat="1" x14ac:dyDescent="0.3">
      <c r="N6130" s="275"/>
    </row>
    <row r="6131" spans="14:14" s="264" customFormat="1" x14ac:dyDescent="0.3">
      <c r="N6131" s="275"/>
    </row>
    <row r="6132" spans="14:14" s="264" customFormat="1" x14ac:dyDescent="0.3">
      <c r="N6132" s="275"/>
    </row>
    <row r="6133" spans="14:14" s="264" customFormat="1" x14ac:dyDescent="0.3">
      <c r="N6133" s="275"/>
    </row>
    <row r="6134" spans="14:14" s="264" customFormat="1" x14ac:dyDescent="0.3">
      <c r="N6134" s="275"/>
    </row>
    <row r="6135" spans="14:14" s="264" customFormat="1" x14ac:dyDescent="0.3">
      <c r="N6135" s="275"/>
    </row>
    <row r="6136" spans="14:14" s="264" customFormat="1" x14ac:dyDescent="0.3">
      <c r="N6136" s="275"/>
    </row>
    <row r="6137" spans="14:14" s="264" customFormat="1" x14ac:dyDescent="0.3">
      <c r="N6137" s="275"/>
    </row>
    <row r="6138" spans="14:14" s="264" customFormat="1" x14ac:dyDescent="0.3">
      <c r="N6138" s="275"/>
    </row>
    <row r="6139" spans="14:14" s="264" customFormat="1" x14ac:dyDescent="0.3">
      <c r="N6139" s="275"/>
    </row>
    <row r="6140" spans="14:14" s="264" customFormat="1" x14ac:dyDescent="0.3">
      <c r="N6140" s="275"/>
    </row>
    <row r="6141" spans="14:14" s="264" customFormat="1" x14ac:dyDescent="0.3">
      <c r="N6141" s="275"/>
    </row>
    <row r="6142" spans="14:14" s="264" customFormat="1" x14ac:dyDescent="0.3">
      <c r="N6142" s="275"/>
    </row>
    <row r="6143" spans="14:14" s="264" customFormat="1" x14ac:dyDescent="0.3">
      <c r="N6143" s="275"/>
    </row>
    <row r="6144" spans="14:14" s="264" customFormat="1" x14ac:dyDescent="0.3">
      <c r="N6144" s="275"/>
    </row>
    <row r="6145" spans="14:14" s="264" customFormat="1" x14ac:dyDescent="0.3">
      <c r="N6145" s="275"/>
    </row>
    <row r="6146" spans="14:14" s="264" customFormat="1" x14ac:dyDescent="0.3">
      <c r="N6146" s="275"/>
    </row>
    <row r="6147" spans="14:14" s="264" customFormat="1" x14ac:dyDescent="0.3">
      <c r="N6147" s="275"/>
    </row>
    <row r="6148" spans="14:14" s="264" customFormat="1" x14ac:dyDescent="0.3">
      <c r="N6148" s="275"/>
    </row>
    <row r="6149" spans="14:14" s="264" customFormat="1" x14ac:dyDescent="0.3">
      <c r="N6149" s="275"/>
    </row>
    <row r="6150" spans="14:14" s="264" customFormat="1" x14ac:dyDescent="0.3">
      <c r="N6150" s="275"/>
    </row>
    <row r="6151" spans="14:14" s="264" customFormat="1" x14ac:dyDescent="0.3">
      <c r="N6151" s="275"/>
    </row>
    <row r="6152" spans="14:14" s="264" customFormat="1" x14ac:dyDescent="0.3">
      <c r="N6152" s="275"/>
    </row>
    <row r="6153" spans="14:14" s="264" customFormat="1" x14ac:dyDescent="0.3">
      <c r="N6153" s="275"/>
    </row>
    <row r="6154" spans="14:14" s="264" customFormat="1" x14ac:dyDescent="0.3">
      <c r="N6154" s="275"/>
    </row>
    <row r="6155" spans="14:14" s="264" customFormat="1" x14ac:dyDescent="0.3">
      <c r="N6155" s="275"/>
    </row>
    <row r="6156" spans="14:14" s="264" customFormat="1" x14ac:dyDescent="0.3">
      <c r="N6156" s="275"/>
    </row>
    <row r="6157" spans="14:14" s="264" customFormat="1" x14ac:dyDescent="0.3">
      <c r="N6157" s="275"/>
    </row>
    <row r="6158" spans="14:14" s="264" customFormat="1" x14ac:dyDescent="0.3">
      <c r="N6158" s="275"/>
    </row>
    <row r="6159" spans="14:14" s="264" customFormat="1" x14ac:dyDescent="0.3">
      <c r="N6159" s="275"/>
    </row>
    <row r="6160" spans="14:14" s="264" customFormat="1" x14ac:dyDescent="0.3">
      <c r="N6160" s="275"/>
    </row>
    <row r="6161" spans="14:14" s="264" customFormat="1" x14ac:dyDescent="0.3">
      <c r="N6161" s="275"/>
    </row>
    <row r="6162" spans="14:14" s="264" customFormat="1" x14ac:dyDescent="0.3">
      <c r="N6162" s="275"/>
    </row>
    <row r="6163" spans="14:14" s="264" customFormat="1" x14ac:dyDescent="0.3">
      <c r="N6163" s="275"/>
    </row>
    <row r="6164" spans="14:14" s="264" customFormat="1" x14ac:dyDescent="0.3">
      <c r="N6164" s="275"/>
    </row>
    <row r="6165" spans="14:14" s="264" customFormat="1" x14ac:dyDescent="0.3">
      <c r="N6165" s="275"/>
    </row>
    <row r="6166" spans="14:14" s="264" customFormat="1" x14ac:dyDescent="0.3">
      <c r="N6166" s="275"/>
    </row>
    <row r="6167" spans="14:14" s="264" customFormat="1" x14ac:dyDescent="0.3">
      <c r="N6167" s="275"/>
    </row>
    <row r="6168" spans="14:14" s="264" customFormat="1" x14ac:dyDescent="0.3">
      <c r="N6168" s="275"/>
    </row>
    <row r="6169" spans="14:14" s="264" customFormat="1" x14ac:dyDescent="0.3">
      <c r="N6169" s="275"/>
    </row>
    <row r="6170" spans="14:14" s="264" customFormat="1" x14ac:dyDescent="0.3">
      <c r="N6170" s="275"/>
    </row>
    <row r="6171" spans="14:14" s="264" customFormat="1" x14ac:dyDescent="0.3">
      <c r="N6171" s="275"/>
    </row>
    <row r="6172" spans="14:14" s="264" customFormat="1" x14ac:dyDescent="0.3">
      <c r="N6172" s="275"/>
    </row>
    <row r="6173" spans="14:14" s="264" customFormat="1" x14ac:dyDescent="0.3">
      <c r="N6173" s="275"/>
    </row>
    <row r="6174" spans="14:14" s="264" customFormat="1" x14ac:dyDescent="0.3">
      <c r="N6174" s="275"/>
    </row>
    <row r="6175" spans="14:14" s="264" customFormat="1" x14ac:dyDescent="0.3">
      <c r="N6175" s="275"/>
    </row>
    <row r="6176" spans="14:14" s="264" customFormat="1" x14ac:dyDescent="0.3">
      <c r="N6176" s="275"/>
    </row>
    <row r="6177" spans="14:14" s="264" customFormat="1" x14ac:dyDescent="0.3">
      <c r="N6177" s="275"/>
    </row>
    <row r="6178" spans="14:14" s="264" customFormat="1" x14ac:dyDescent="0.3">
      <c r="N6178" s="275"/>
    </row>
    <row r="6179" spans="14:14" s="264" customFormat="1" x14ac:dyDescent="0.3">
      <c r="N6179" s="275"/>
    </row>
    <row r="6180" spans="14:14" s="264" customFormat="1" x14ac:dyDescent="0.3">
      <c r="N6180" s="275"/>
    </row>
    <row r="6181" spans="14:14" s="264" customFormat="1" x14ac:dyDescent="0.3">
      <c r="N6181" s="275"/>
    </row>
    <row r="6182" spans="14:14" s="264" customFormat="1" x14ac:dyDescent="0.3">
      <c r="N6182" s="275"/>
    </row>
    <row r="6183" spans="14:14" s="264" customFormat="1" x14ac:dyDescent="0.3">
      <c r="N6183" s="275"/>
    </row>
    <row r="6184" spans="14:14" s="264" customFormat="1" x14ac:dyDescent="0.3">
      <c r="N6184" s="275"/>
    </row>
    <row r="6185" spans="14:14" s="264" customFormat="1" x14ac:dyDescent="0.3">
      <c r="N6185" s="275"/>
    </row>
    <row r="6186" spans="14:14" s="264" customFormat="1" x14ac:dyDescent="0.3">
      <c r="N6186" s="275"/>
    </row>
    <row r="6187" spans="14:14" s="264" customFormat="1" x14ac:dyDescent="0.3">
      <c r="N6187" s="275"/>
    </row>
    <row r="6188" spans="14:14" s="264" customFormat="1" x14ac:dyDescent="0.3">
      <c r="N6188" s="275"/>
    </row>
    <row r="6189" spans="14:14" s="264" customFormat="1" x14ac:dyDescent="0.3">
      <c r="N6189" s="275"/>
    </row>
    <row r="6190" spans="14:14" s="264" customFormat="1" x14ac:dyDescent="0.3">
      <c r="N6190" s="275"/>
    </row>
    <row r="6191" spans="14:14" s="264" customFormat="1" x14ac:dyDescent="0.3">
      <c r="N6191" s="275"/>
    </row>
    <row r="6192" spans="14:14" s="264" customFormat="1" x14ac:dyDescent="0.3">
      <c r="N6192" s="275"/>
    </row>
    <row r="6193" spans="14:14" s="264" customFormat="1" x14ac:dyDescent="0.3">
      <c r="N6193" s="275"/>
    </row>
    <row r="6194" spans="14:14" s="264" customFormat="1" x14ac:dyDescent="0.3">
      <c r="N6194" s="275"/>
    </row>
    <row r="6195" spans="14:14" s="264" customFormat="1" x14ac:dyDescent="0.3">
      <c r="N6195" s="275"/>
    </row>
    <row r="6196" spans="14:14" s="264" customFormat="1" x14ac:dyDescent="0.3">
      <c r="N6196" s="275"/>
    </row>
    <row r="6197" spans="14:14" s="264" customFormat="1" x14ac:dyDescent="0.3">
      <c r="N6197" s="275"/>
    </row>
    <row r="6198" spans="14:14" s="264" customFormat="1" x14ac:dyDescent="0.3">
      <c r="N6198" s="275"/>
    </row>
    <row r="6199" spans="14:14" s="264" customFormat="1" x14ac:dyDescent="0.3">
      <c r="N6199" s="275"/>
    </row>
    <row r="6200" spans="14:14" s="264" customFormat="1" x14ac:dyDescent="0.3">
      <c r="N6200" s="275"/>
    </row>
    <row r="6201" spans="14:14" s="264" customFormat="1" x14ac:dyDescent="0.3">
      <c r="N6201" s="275"/>
    </row>
    <row r="6202" spans="14:14" s="264" customFormat="1" x14ac:dyDescent="0.3">
      <c r="N6202" s="275"/>
    </row>
    <row r="6203" spans="14:14" s="264" customFormat="1" x14ac:dyDescent="0.3">
      <c r="N6203" s="275"/>
    </row>
    <row r="6204" spans="14:14" s="264" customFormat="1" x14ac:dyDescent="0.3">
      <c r="N6204" s="275"/>
    </row>
    <row r="6205" spans="14:14" s="264" customFormat="1" x14ac:dyDescent="0.3">
      <c r="N6205" s="275"/>
    </row>
    <row r="6206" spans="14:14" s="264" customFormat="1" x14ac:dyDescent="0.3">
      <c r="N6206" s="275"/>
    </row>
    <row r="6207" spans="14:14" s="264" customFormat="1" x14ac:dyDescent="0.3">
      <c r="N6207" s="275"/>
    </row>
    <row r="6208" spans="14:14" s="264" customFormat="1" x14ac:dyDescent="0.3">
      <c r="N6208" s="275"/>
    </row>
    <row r="6209" spans="14:14" s="264" customFormat="1" x14ac:dyDescent="0.3">
      <c r="N6209" s="275"/>
    </row>
    <row r="6210" spans="14:14" s="264" customFormat="1" x14ac:dyDescent="0.3">
      <c r="N6210" s="275"/>
    </row>
    <row r="6211" spans="14:14" s="264" customFormat="1" x14ac:dyDescent="0.3">
      <c r="N6211" s="275"/>
    </row>
    <row r="6212" spans="14:14" s="264" customFormat="1" x14ac:dyDescent="0.3">
      <c r="N6212" s="275"/>
    </row>
    <row r="6213" spans="14:14" s="264" customFormat="1" x14ac:dyDescent="0.3">
      <c r="N6213" s="275"/>
    </row>
    <row r="6214" spans="14:14" s="264" customFormat="1" x14ac:dyDescent="0.3">
      <c r="N6214" s="275"/>
    </row>
    <row r="6215" spans="14:14" s="264" customFormat="1" x14ac:dyDescent="0.3">
      <c r="N6215" s="275"/>
    </row>
    <row r="6216" spans="14:14" s="264" customFormat="1" x14ac:dyDescent="0.3">
      <c r="N6216" s="275"/>
    </row>
    <row r="6217" spans="14:14" s="264" customFormat="1" x14ac:dyDescent="0.3">
      <c r="N6217" s="275"/>
    </row>
    <row r="6218" spans="14:14" s="264" customFormat="1" x14ac:dyDescent="0.3">
      <c r="N6218" s="275"/>
    </row>
    <row r="6219" spans="14:14" s="264" customFormat="1" x14ac:dyDescent="0.3">
      <c r="N6219" s="275"/>
    </row>
    <row r="6220" spans="14:14" s="264" customFormat="1" x14ac:dyDescent="0.3">
      <c r="N6220" s="275"/>
    </row>
    <row r="6221" spans="14:14" s="264" customFormat="1" x14ac:dyDescent="0.3">
      <c r="N6221" s="275"/>
    </row>
    <row r="6222" spans="14:14" s="264" customFormat="1" x14ac:dyDescent="0.3">
      <c r="N6222" s="275"/>
    </row>
    <row r="6223" spans="14:14" s="264" customFormat="1" x14ac:dyDescent="0.3">
      <c r="N6223" s="275"/>
    </row>
    <row r="6224" spans="14:14" s="264" customFormat="1" x14ac:dyDescent="0.3">
      <c r="N6224" s="275"/>
    </row>
    <row r="6225" spans="14:14" s="264" customFormat="1" x14ac:dyDescent="0.3">
      <c r="N6225" s="275"/>
    </row>
    <row r="6226" spans="14:14" s="264" customFormat="1" x14ac:dyDescent="0.3">
      <c r="N6226" s="275"/>
    </row>
    <row r="6227" spans="14:14" s="264" customFormat="1" x14ac:dyDescent="0.3">
      <c r="N6227" s="275"/>
    </row>
    <row r="6228" spans="14:14" s="264" customFormat="1" x14ac:dyDescent="0.3">
      <c r="N6228" s="275"/>
    </row>
    <row r="6229" spans="14:14" s="264" customFormat="1" x14ac:dyDescent="0.3">
      <c r="N6229" s="275"/>
    </row>
    <row r="6230" spans="14:14" s="264" customFormat="1" x14ac:dyDescent="0.3">
      <c r="N6230" s="275"/>
    </row>
    <row r="6231" spans="14:14" s="264" customFormat="1" x14ac:dyDescent="0.3">
      <c r="N6231" s="275"/>
    </row>
    <row r="6232" spans="14:14" s="264" customFormat="1" x14ac:dyDescent="0.3">
      <c r="N6232" s="275"/>
    </row>
    <row r="6233" spans="14:14" s="264" customFormat="1" x14ac:dyDescent="0.3">
      <c r="N6233" s="275"/>
    </row>
    <row r="6234" spans="14:14" s="264" customFormat="1" x14ac:dyDescent="0.3">
      <c r="N6234" s="275"/>
    </row>
    <row r="6235" spans="14:14" s="264" customFormat="1" x14ac:dyDescent="0.3">
      <c r="N6235" s="275"/>
    </row>
    <row r="6236" spans="14:14" s="264" customFormat="1" x14ac:dyDescent="0.3">
      <c r="N6236" s="275"/>
    </row>
    <row r="6237" spans="14:14" s="264" customFormat="1" x14ac:dyDescent="0.3">
      <c r="N6237" s="275"/>
    </row>
    <row r="6238" spans="14:14" s="264" customFormat="1" x14ac:dyDescent="0.3">
      <c r="N6238" s="275"/>
    </row>
    <row r="6239" spans="14:14" s="264" customFormat="1" x14ac:dyDescent="0.3">
      <c r="N6239" s="275"/>
    </row>
    <row r="6240" spans="14:14" s="264" customFormat="1" x14ac:dyDescent="0.3">
      <c r="N6240" s="275"/>
    </row>
    <row r="6241" spans="14:14" s="264" customFormat="1" x14ac:dyDescent="0.3">
      <c r="N6241" s="275"/>
    </row>
    <row r="6242" spans="14:14" s="264" customFormat="1" x14ac:dyDescent="0.3">
      <c r="N6242" s="275"/>
    </row>
    <row r="6243" spans="14:14" s="264" customFormat="1" x14ac:dyDescent="0.3">
      <c r="N6243" s="275"/>
    </row>
    <row r="6244" spans="14:14" s="264" customFormat="1" x14ac:dyDescent="0.3">
      <c r="N6244" s="275"/>
    </row>
    <row r="6245" spans="14:14" s="264" customFormat="1" x14ac:dyDescent="0.3">
      <c r="N6245" s="275"/>
    </row>
    <row r="6246" spans="14:14" s="264" customFormat="1" x14ac:dyDescent="0.3">
      <c r="N6246" s="275"/>
    </row>
    <row r="6247" spans="14:14" s="264" customFormat="1" x14ac:dyDescent="0.3">
      <c r="N6247" s="275"/>
    </row>
    <row r="6248" spans="14:14" s="264" customFormat="1" x14ac:dyDescent="0.3">
      <c r="N6248" s="275"/>
    </row>
    <row r="6249" spans="14:14" s="264" customFormat="1" x14ac:dyDescent="0.3">
      <c r="N6249" s="275"/>
    </row>
    <row r="6250" spans="14:14" s="264" customFormat="1" x14ac:dyDescent="0.3">
      <c r="N6250" s="275"/>
    </row>
    <row r="6251" spans="14:14" s="264" customFormat="1" x14ac:dyDescent="0.3">
      <c r="N6251" s="275"/>
    </row>
    <row r="6252" spans="14:14" s="264" customFormat="1" x14ac:dyDescent="0.3">
      <c r="N6252" s="275"/>
    </row>
    <row r="6253" spans="14:14" s="264" customFormat="1" x14ac:dyDescent="0.3">
      <c r="N6253" s="275"/>
    </row>
    <row r="6254" spans="14:14" s="264" customFormat="1" x14ac:dyDescent="0.3">
      <c r="N6254" s="275"/>
    </row>
    <row r="6255" spans="14:14" s="264" customFormat="1" x14ac:dyDescent="0.3">
      <c r="N6255" s="275"/>
    </row>
    <row r="6256" spans="14:14" s="264" customFormat="1" x14ac:dyDescent="0.3">
      <c r="N6256" s="275"/>
    </row>
    <row r="6257" spans="14:14" s="264" customFormat="1" x14ac:dyDescent="0.3">
      <c r="N6257" s="275"/>
    </row>
    <row r="6258" spans="14:14" s="264" customFormat="1" x14ac:dyDescent="0.3">
      <c r="N6258" s="275"/>
    </row>
    <row r="6259" spans="14:14" s="264" customFormat="1" x14ac:dyDescent="0.3">
      <c r="N6259" s="275"/>
    </row>
    <row r="6260" spans="14:14" s="264" customFormat="1" x14ac:dyDescent="0.3">
      <c r="N6260" s="275"/>
    </row>
    <row r="6261" spans="14:14" s="264" customFormat="1" x14ac:dyDescent="0.3">
      <c r="N6261" s="275"/>
    </row>
    <row r="6262" spans="14:14" s="264" customFormat="1" x14ac:dyDescent="0.3">
      <c r="N6262" s="275"/>
    </row>
    <row r="6263" spans="14:14" s="264" customFormat="1" x14ac:dyDescent="0.3">
      <c r="N6263" s="275"/>
    </row>
    <row r="6264" spans="14:14" s="264" customFormat="1" x14ac:dyDescent="0.3">
      <c r="N6264" s="275"/>
    </row>
    <row r="6265" spans="14:14" s="264" customFormat="1" x14ac:dyDescent="0.3">
      <c r="N6265" s="275"/>
    </row>
    <row r="6266" spans="14:14" s="264" customFormat="1" x14ac:dyDescent="0.3">
      <c r="N6266" s="275"/>
    </row>
    <row r="6267" spans="14:14" s="264" customFormat="1" x14ac:dyDescent="0.3">
      <c r="N6267" s="275"/>
    </row>
    <row r="6268" spans="14:14" s="264" customFormat="1" x14ac:dyDescent="0.3">
      <c r="N6268" s="275"/>
    </row>
    <row r="6269" spans="14:14" s="264" customFormat="1" x14ac:dyDescent="0.3">
      <c r="N6269" s="275"/>
    </row>
    <row r="6270" spans="14:14" s="264" customFormat="1" x14ac:dyDescent="0.3">
      <c r="N6270" s="275"/>
    </row>
    <row r="6271" spans="14:14" s="264" customFormat="1" x14ac:dyDescent="0.3">
      <c r="N6271" s="275"/>
    </row>
    <row r="6272" spans="14:14" s="264" customFormat="1" x14ac:dyDescent="0.3">
      <c r="N6272" s="275"/>
    </row>
    <row r="6273" spans="14:14" s="264" customFormat="1" x14ac:dyDescent="0.3">
      <c r="N6273" s="275"/>
    </row>
    <row r="6274" spans="14:14" s="264" customFormat="1" x14ac:dyDescent="0.3">
      <c r="N6274" s="275"/>
    </row>
    <row r="6275" spans="14:14" s="264" customFormat="1" x14ac:dyDescent="0.3">
      <c r="N6275" s="275"/>
    </row>
    <row r="6276" spans="14:14" s="264" customFormat="1" x14ac:dyDescent="0.3">
      <c r="N6276" s="275"/>
    </row>
    <row r="6277" spans="14:14" s="264" customFormat="1" x14ac:dyDescent="0.3">
      <c r="N6277" s="275"/>
    </row>
    <row r="6278" spans="14:14" s="264" customFormat="1" x14ac:dyDescent="0.3">
      <c r="N6278" s="275"/>
    </row>
    <row r="6279" spans="14:14" s="264" customFormat="1" x14ac:dyDescent="0.3">
      <c r="N6279" s="275"/>
    </row>
    <row r="6280" spans="14:14" s="264" customFormat="1" x14ac:dyDescent="0.3">
      <c r="N6280" s="275"/>
    </row>
    <row r="6281" spans="14:14" s="264" customFormat="1" x14ac:dyDescent="0.3">
      <c r="N6281" s="275"/>
    </row>
    <row r="6282" spans="14:14" s="264" customFormat="1" x14ac:dyDescent="0.3">
      <c r="N6282" s="275"/>
    </row>
    <row r="6283" spans="14:14" s="264" customFormat="1" x14ac:dyDescent="0.3">
      <c r="N6283" s="275"/>
    </row>
    <row r="6284" spans="14:14" s="264" customFormat="1" x14ac:dyDescent="0.3">
      <c r="N6284" s="275"/>
    </row>
    <row r="6285" spans="14:14" s="264" customFormat="1" x14ac:dyDescent="0.3">
      <c r="N6285" s="275"/>
    </row>
    <row r="6286" spans="14:14" s="264" customFormat="1" x14ac:dyDescent="0.3">
      <c r="N6286" s="275"/>
    </row>
    <row r="6287" spans="14:14" s="264" customFormat="1" x14ac:dyDescent="0.3">
      <c r="N6287" s="275"/>
    </row>
    <row r="6288" spans="14:14" s="264" customFormat="1" x14ac:dyDescent="0.3">
      <c r="N6288" s="275"/>
    </row>
    <row r="6289" spans="14:14" s="264" customFormat="1" x14ac:dyDescent="0.3">
      <c r="N6289" s="275"/>
    </row>
    <row r="6290" spans="14:14" s="264" customFormat="1" x14ac:dyDescent="0.3">
      <c r="N6290" s="275"/>
    </row>
    <row r="6291" spans="14:14" s="264" customFormat="1" x14ac:dyDescent="0.3">
      <c r="N6291" s="275"/>
    </row>
    <row r="6292" spans="14:14" s="264" customFormat="1" x14ac:dyDescent="0.3">
      <c r="N6292" s="275"/>
    </row>
    <row r="6293" spans="14:14" s="264" customFormat="1" x14ac:dyDescent="0.3">
      <c r="N6293" s="275"/>
    </row>
    <row r="6294" spans="14:14" s="264" customFormat="1" x14ac:dyDescent="0.3">
      <c r="N6294" s="275"/>
    </row>
    <row r="6295" spans="14:14" s="264" customFormat="1" x14ac:dyDescent="0.3">
      <c r="N6295" s="275"/>
    </row>
    <row r="6296" spans="14:14" s="264" customFormat="1" x14ac:dyDescent="0.3">
      <c r="N6296" s="275"/>
    </row>
    <row r="6297" spans="14:14" s="264" customFormat="1" x14ac:dyDescent="0.3">
      <c r="N6297" s="275"/>
    </row>
    <row r="6298" spans="14:14" s="264" customFormat="1" x14ac:dyDescent="0.3">
      <c r="N6298" s="275"/>
    </row>
    <row r="6299" spans="14:14" s="264" customFormat="1" x14ac:dyDescent="0.3">
      <c r="N6299" s="275"/>
    </row>
    <row r="6300" spans="14:14" s="264" customFormat="1" x14ac:dyDescent="0.3">
      <c r="N6300" s="275"/>
    </row>
    <row r="6301" spans="14:14" s="264" customFormat="1" x14ac:dyDescent="0.3">
      <c r="N6301" s="275"/>
    </row>
    <row r="6302" spans="14:14" s="264" customFormat="1" x14ac:dyDescent="0.3">
      <c r="N6302" s="275"/>
    </row>
    <row r="6303" spans="14:14" s="264" customFormat="1" x14ac:dyDescent="0.3">
      <c r="N6303" s="275"/>
    </row>
    <row r="6304" spans="14:14" s="264" customFormat="1" x14ac:dyDescent="0.3">
      <c r="N6304" s="275"/>
    </row>
    <row r="6305" spans="14:14" s="264" customFormat="1" x14ac:dyDescent="0.3">
      <c r="N6305" s="275"/>
    </row>
    <row r="6306" spans="14:14" s="264" customFormat="1" x14ac:dyDescent="0.3">
      <c r="N6306" s="275"/>
    </row>
    <row r="6307" spans="14:14" s="264" customFormat="1" x14ac:dyDescent="0.3">
      <c r="N6307" s="275"/>
    </row>
    <row r="6308" spans="14:14" s="264" customFormat="1" x14ac:dyDescent="0.3">
      <c r="N6308" s="275"/>
    </row>
    <row r="6309" spans="14:14" s="264" customFormat="1" x14ac:dyDescent="0.3">
      <c r="N6309" s="275"/>
    </row>
    <row r="6310" spans="14:14" s="264" customFormat="1" x14ac:dyDescent="0.3">
      <c r="N6310" s="275"/>
    </row>
    <row r="6311" spans="14:14" s="264" customFormat="1" x14ac:dyDescent="0.3">
      <c r="N6311" s="275"/>
    </row>
    <row r="6312" spans="14:14" s="264" customFormat="1" x14ac:dyDescent="0.3">
      <c r="N6312" s="275"/>
    </row>
    <row r="6313" spans="14:14" s="264" customFormat="1" x14ac:dyDescent="0.3">
      <c r="N6313" s="275"/>
    </row>
    <row r="6314" spans="14:14" s="264" customFormat="1" x14ac:dyDescent="0.3">
      <c r="N6314" s="275"/>
    </row>
    <row r="6315" spans="14:14" s="264" customFormat="1" x14ac:dyDescent="0.3">
      <c r="N6315" s="275"/>
    </row>
    <row r="6316" spans="14:14" s="264" customFormat="1" x14ac:dyDescent="0.3">
      <c r="N6316" s="275"/>
    </row>
    <row r="6317" spans="14:14" s="264" customFormat="1" x14ac:dyDescent="0.3">
      <c r="N6317" s="275"/>
    </row>
    <row r="6318" spans="14:14" s="264" customFormat="1" x14ac:dyDescent="0.3">
      <c r="N6318" s="275"/>
    </row>
    <row r="6319" spans="14:14" s="264" customFormat="1" x14ac:dyDescent="0.3">
      <c r="N6319" s="275"/>
    </row>
    <row r="6320" spans="14:14" s="264" customFormat="1" x14ac:dyDescent="0.3">
      <c r="N6320" s="275"/>
    </row>
    <row r="6321" spans="14:14" s="264" customFormat="1" x14ac:dyDescent="0.3">
      <c r="N6321" s="275"/>
    </row>
    <row r="6322" spans="14:14" s="264" customFormat="1" x14ac:dyDescent="0.3">
      <c r="N6322" s="275"/>
    </row>
    <row r="6323" spans="14:14" s="264" customFormat="1" x14ac:dyDescent="0.3">
      <c r="N6323" s="275"/>
    </row>
    <row r="6324" spans="14:14" s="264" customFormat="1" x14ac:dyDescent="0.3">
      <c r="N6324" s="275"/>
    </row>
    <row r="6325" spans="14:14" s="264" customFormat="1" x14ac:dyDescent="0.3">
      <c r="N6325" s="275"/>
    </row>
    <row r="6326" spans="14:14" s="264" customFormat="1" x14ac:dyDescent="0.3">
      <c r="N6326" s="275"/>
    </row>
    <row r="6327" spans="14:14" s="264" customFormat="1" x14ac:dyDescent="0.3">
      <c r="N6327" s="275"/>
    </row>
    <row r="6328" spans="14:14" s="264" customFormat="1" x14ac:dyDescent="0.3">
      <c r="N6328" s="275"/>
    </row>
    <row r="6329" spans="14:14" s="264" customFormat="1" x14ac:dyDescent="0.3">
      <c r="N6329" s="275"/>
    </row>
    <row r="6330" spans="14:14" s="264" customFormat="1" x14ac:dyDescent="0.3">
      <c r="N6330" s="275"/>
    </row>
    <row r="6331" spans="14:14" s="264" customFormat="1" x14ac:dyDescent="0.3">
      <c r="N6331" s="275"/>
    </row>
    <row r="6332" spans="14:14" s="264" customFormat="1" x14ac:dyDescent="0.3">
      <c r="N6332" s="275"/>
    </row>
    <row r="6333" spans="14:14" s="264" customFormat="1" x14ac:dyDescent="0.3">
      <c r="N6333" s="275"/>
    </row>
    <row r="6334" spans="14:14" s="264" customFormat="1" x14ac:dyDescent="0.3">
      <c r="N6334" s="275"/>
    </row>
    <row r="6335" spans="14:14" s="264" customFormat="1" x14ac:dyDescent="0.3">
      <c r="N6335" s="275"/>
    </row>
    <row r="6336" spans="14:14" s="264" customFormat="1" x14ac:dyDescent="0.3">
      <c r="N6336" s="275"/>
    </row>
    <row r="6337" spans="14:14" s="264" customFormat="1" x14ac:dyDescent="0.3">
      <c r="N6337" s="275"/>
    </row>
    <row r="6338" spans="14:14" s="264" customFormat="1" x14ac:dyDescent="0.3">
      <c r="N6338" s="275"/>
    </row>
    <row r="6339" spans="14:14" s="264" customFormat="1" x14ac:dyDescent="0.3">
      <c r="N6339" s="275"/>
    </row>
    <row r="6340" spans="14:14" s="264" customFormat="1" x14ac:dyDescent="0.3">
      <c r="N6340" s="275"/>
    </row>
    <row r="6341" spans="14:14" s="264" customFormat="1" x14ac:dyDescent="0.3">
      <c r="N6341" s="275"/>
    </row>
    <row r="6342" spans="14:14" s="264" customFormat="1" x14ac:dyDescent="0.3">
      <c r="N6342" s="275"/>
    </row>
    <row r="6343" spans="14:14" s="264" customFormat="1" x14ac:dyDescent="0.3">
      <c r="N6343" s="275"/>
    </row>
    <row r="6344" spans="14:14" s="264" customFormat="1" x14ac:dyDescent="0.3">
      <c r="N6344" s="275"/>
    </row>
    <row r="6345" spans="14:14" s="264" customFormat="1" x14ac:dyDescent="0.3">
      <c r="N6345" s="275"/>
    </row>
    <row r="6346" spans="14:14" s="264" customFormat="1" x14ac:dyDescent="0.3">
      <c r="N6346" s="275"/>
    </row>
    <row r="6347" spans="14:14" s="264" customFormat="1" x14ac:dyDescent="0.3">
      <c r="N6347" s="275"/>
    </row>
    <row r="6348" spans="14:14" s="264" customFormat="1" x14ac:dyDescent="0.3">
      <c r="N6348" s="275"/>
    </row>
    <row r="6349" spans="14:14" s="264" customFormat="1" x14ac:dyDescent="0.3">
      <c r="N6349" s="275"/>
    </row>
    <row r="6350" spans="14:14" s="264" customFormat="1" x14ac:dyDescent="0.3">
      <c r="N6350" s="275"/>
    </row>
    <row r="6351" spans="14:14" s="264" customFormat="1" x14ac:dyDescent="0.3">
      <c r="N6351" s="275"/>
    </row>
    <row r="6352" spans="14:14" s="264" customFormat="1" x14ac:dyDescent="0.3">
      <c r="N6352" s="275"/>
    </row>
    <row r="6353" spans="14:14" s="264" customFormat="1" x14ac:dyDescent="0.3">
      <c r="N6353" s="275"/>
    </row>
    <row r="6354" spans="14:14" s="264" customFormat="1" x14ac:dyDescent="0.3">
      <c r="N6354" s="275"/>
    </row>
    <row r="6355" spans="14:14" s="264" customFormat="1" x14ac:dyDescent="0.3">
      <c r="N6355" s="275"/>
    </row>
    <row r="6356" spans="14:14" s="264" customFormat="1" x14ac:dyDescent="0.3">
      <c r="N6356" s="275"/>
    </row>
    <row r="6357" spans="14:14" s="264" customFormat="1" x14ac:dyDescent="0.3">
      <c r="N6357" s="275"/>
    </row>
    <row r="6358" spans="14:14" s="264" customFormat="1" x14ac:dyDescent="0.3">
      <c r="N6358" s="275"/>
    </row>
    <row r="6359" spans="14:14" s="264" customFormat="1" x14ac:dyDescent="0.3">
      <c r="N6359" s="275"/>
    </row>
    <row r="6360" spans="14:14" s="264" customFormat="1" x14ac:dyDescent="0.3">
      <c r="N6360" s="275"/>
    </row>
    <row r="6361" spans="14:14" s="264" customFormat="1" x14ac:dyDescent="0.3">
      <c r="N6361" s="275"/>
    </row>
    <row r="6362" spans="14:14" s="264" customFormat="1" x14ac:dyDescent="0.3">
      <c r="N6362" s="275"/>
    </row>
    <row r="6363" spans="14:14" s="264" customFormat="1" x14ac:dyDescent="0.3">
      <c r="N6363" s="275"/>
    </row>
    <row r="6364" spans="14:14" s="264" customFormat="1" x14ac:dyDescent="0.3">
      <c r="N6364" s="275"/>
    </row>
    <row r="6365" spans="14:14" s="264" customFormat="1" x14ac:dyDescent="0.3">
      <c r="N6365" s="275"/>
    </row>
    <row r="6366" spans="14:14" s="264" customFormat="1" x14ac:dyDescent="0.3">
      <c r="N6366" s="275"/>
    </row>
    <row r="6367" spans="14:14" s="264" customFormat="1" x14ac:dyDescent="0.3">
      <c r="N6367" s="275"/>
    </row>
    <row r="6368" spans="14:14" s="264" customFormat="1" x14ac:dyDescent="0.3">
      <c r="N6368" s="275"/>
    </row>
    <row r="6369" spans="14:14" s="264" customFormat="1" x14ac:dyDescent="0.3">
      <c r="N6369" s="275"/>
    </row>
    <row r="6370" spans="14:14" s="264" customFormat="1" x14ac:dyDescent="0.3">
      <c r="N6370" s="275"/>
    </row>
    <row r="6371" spans="14:14" s="264" customFormat="1" x14ac:dyDescent="0.3">
      <c r="N6371" s="275"/>
    </row>
    <row r="6372" spans="14:14" s="264" customFormat="1" x14ac:dyDescent="0.3">
      <c r="N6372" s="275"/>
    </row>
    <row r="6373" spans="14:14" s="264" customFormat="1" x14ac:dyDescent="0.3">
      <c r="N6373" s="275"/>
    </row>
    <row r="6374" spans="14:14" s="264" customFormat="1" x14ac:dyDescent="0.3">
      <c r="N6374" s="275"/>
    </row>
    <row r="6375" spans="14:14" s="264" customFormat="1" x14ac:dyDescent="0.3">
      <c r="N6375" s="275"/>
    </row>
    <row r="6376" spans="14:14" s="264" customFormat="1" x14ac:dyDescent="0.3">
      <c r="N6376" s="275"/>
    </row>
    <row r="6377" spans="14:14" s="264" customFormat="1" x14ac:dyDescent="0.3">
      <c r="N6377" s="275"/>
    </row>
    <row r="6378" spans="14:14" s="264" customFormat="1" x14ac:dyDescent="0.3">
      <c r="N6378" s="275"/>
    </row>
    <row r="6379" spans="14:14" s="264" customFormat="1" x14ac:dyDescent="0.3">
      <c r="N6379" s="275"/>
    </row>
    <row r="6380" spans="14:14" s="264" customFormat="1" x14ac:dyDescent="0.3">
      <c r="N6380" s="275"/>
    </row>
    <row r="6381" spans="14:14" s="264" customFormat="1" x14ac:dyDescent="0.3">
      <c r="N6381" s="275"/>
    </row>
    <row r="6382" spans="14:14" s="264" customFormat="1" x14ac:dyDescent="0.3">
      <c r="N6382" s="275"/>
    </row>
    <row r="6383" spans="14:14" s="264" customFormat="1" x14ac:dyDescent="0.3">
      <c r="N6383" s="275"/>
    </row>
    <row r="6384" spans="14:14" s="264" customFormat="1" x14ac:dyDescent="0.3">
      <c r="N6384" s="275"/>
    </row>
    <row r="6385" spans="14:14" s="264" customFormat="1" x14ac:dyDescent="0.3">
      <c r="N6385" s="275"/>
    </row>
    <row r="6386" spans="14:14" s="264" customFormat="1" x14ac:dyDescent="0.3">
      <c r="N6386" s="275"/>
    </row>
    <row r="6387" spans="14:14" s="264" customFormat="1" x14ac:dyDescent="0.3">
      <c r="N6387" s="275"/>
    </row>
    <row r="6388" spans="14:14" s="264" customFormat="1" x14ac:dyDescent="0.3">
      <c r="N6388" s="275"/>
    </row>
    <row r="6389" spans="14:14" s="264" customFormat="1" x14ac:dyDescent="0.3">
      <c r="N6389" s="275"/>
    </row>
    <row r="6390" spans="14:14" s="264" customFormat="1" x14ac:dyDescent="0.3">
      <c r="N6390" s="275"/>
    </row>
    <row r="6391" spans="14:14" s="264" customFormat="1" x14ac:dyDescent="0.3">
      <c r="N6391" s="275"/>
    </row>
    <row r="6392" spans="14:14" s="264" customFormat="1" x14ac:dyDescent="0.3">
      <c r="N6392" s="275"/>
    </row>
    <row r="6393" spans="14:14" s="264" customFormat="1" x14ac:dyDescent="0.3">
      <c r="N6393" s="275"/>
    </row>
    <row r="6394" spans="14:14" s="264" customFormat="1" x14ac:dyDescent="0.3">
      <c r="N6394" s="275"/>
    </row>
    <row r="6395" spans="14:14" s="264" customFormat="1" x14ac:dyDescent="0.3">
      <c r="N6395" s="275"/>
    </row>
    <row r="6396" spans="14:14" s="264" customFormat="1" x14ac:dyDescent="0.3">
      <c r="N6396" s="275"/>
    </row>
    <row r="6397" spans="14:14" s="264" customFormat="1" x14ac:dyDescent="0.3">
      <c r="N6397" s="275"/>
    </row>
    <row r="6398" spans="14:14" s="264" customFormat="1" x14ac:dyDescent="0.3">
      <c r="N6398" s="275"/>
    </row>
    <row r="6399" spans="14:14" s="264" customFormat="1" x14ac:dyDescent="0.3">
      <c r="N6399" s="275"/>
    </row>
    <row r="6400" spans="14:14" s="264" customFormat="1" x14ac:dyDescent="0.3">
      <c r="N6400" s="275"/>
    </row>
    <row r="6401" spans="14:14" s="264" customFormat="1" x14ac:dyDescent="0.3">
      <c r="N6401" s="275"/>
    </row>
    <row r="6402" spans="14:14" s="264" customFormat="1" x14ac:dyDescent="0.3">
      <c r="N6402" s="275"/>
    </row>
    <row r="6403" spans="14:14" s="264" customFormat="1" x14ac:dyDescent="0.3">
      <c r="N6403" s="275"/>
    </row>
    <row r="6404" spans="14:14" s="264" customFormat="1" x14ac:dyDescent="0.3">
      <c r="N6404" s="275"/>
    </row>
    <row r="6405" spans="14:14" s="264" customFormat="1" x14ac:dyDescent="0.3">
      <c r="N6405" s="275"/>
    </row>
    <row r="6406" spans="14:14" s="264" customFormat="1" x14ac:dyDescent="0.3">
      <c r="N6406" s="275"/>
    </row>
    <row r="6407" spans="14:14" s="264" customFormat="1" x14ac:dyDescent="0.3">
      <c r="N6407" s="275"/>
    </row>
    <row r="6408" spans="14:14" s="264" customFormat="1" x14ac:dyDescent="0.3">
      <c r="N6408" s="275"/>
    </row>
    <row r="6409" spans="14:14" s="264" customFormat="1" x14ac:dyDescent="0.3">
      <c r="N6409" s="275"/>
    </row>
    <row r="6410" spans="14:14" s="264" customFormat="1" x14ac:dyDescent="0.3">
      <c r="N6410" s="275"/>
    </row>
    <row r="6411" spans="14:14" s="264" customFormat="1" x14ac:dyDescent="0.3">
      <c r="N6411" s="275"/>
    </row>
    <row r="6412" spans="14:14" s="264" customFormat="1" x14ac:dyDescent="0.3">
      <c r="N6412" s="275"/>
    </row>
    <row r="6413" spans="14:14" s="264" customFormat="1" x14ac:dyDescent="0.3">
      <c r="N6413" s="275"/>
    </row>
    <row r="6414" spans="14:14" s="264" customFormat="1" x14ac:dyDescent="0.3">
      <c r="N6414" s="275"/>
    </row>
    <row r="6415" spans="14:14" s="264" customFormat="1" x14ac:dyDescent="0.3">
      <c r="N6415" s="275"/>
    </row>
    <row r="6416" spans="14:14" s="264" customFormat="1" x14ac:dyDescent="0.3">
      <c r="N6416" s="275"/>
    </row>
    <row r="6417" spans="14:14" s="264" customFormat="1" x14ac:dyDescent="0.3">
      <c r="N6417" s="275"/>
    </row>
    <row r="6418" spans="14:14" s="264" customFormat="1" x14ac:dyDescent="0.3">
      <c r="N6418" s="275"/>
    </row>
    <row r="6419" spans="14:14" s="264" customFormat="1" x14ac:dyDescent="0.3">
      <c r="N6419" s="275"/>
    </row>
    <row r="6420" spans="14:14" s="264" customFormat="1" x14ac:dyDescent="0.3">
      <c r="N6420" s="275"/>
    </row>
    <row r="6421" spans="14:14" s="264" customFormat="1" x14ac:dyDescent="0.3">
      <c r="N6421" s="275"/>
    </row>
    <row r="6422" spans="14:14" s="264" customFormat="1" x14ac:dyDescent="0.3">
      <c r="N6422" s="275"/>
    </row>
    <row r="6423" spans="14:14" s="264" customFormat="1" x14ac:dyDescent="0.3">
      <c r="N6423" s="275"/>
    </row>
    <row r="6424" spans="14:14" s="264" customFormat="1" x14ac:dyDescent="0.3">
      <c r="N6424" s="275"/>
    </row>
    <row r="6425" spans="14:14" s="264" customFormat="1" x14ac:dyDescent="0.3">
      <c r="N6425" s="275"/>
    </row>
    <row r="6426" spans="14:14" s="264" customFormat="1" x14ac:dyDescent="0.3">
      <c r="N6426" s="275"/>
    </row>
    <row r="6427" spans="14:14" s="264" customFormat="1" x14ac:dyDescent="0.3">
      <c r="N6427" s="275"/>
    </row>
    <row r="6428" spans="14:14" s="264" customFormat="1" x14ac:dyDescent="0.3">
      <c r="N6428" s="275"/>
    </row>
    <row r="6429" spans="14:14" s="264" customFormat="1" x14ac:dyDescent="0.3">
      <c r="N6429" s="275"/>
    </row>
    <row r="6430" spans="14:14" s="264" customFormat="1" x14ac:dyDescent="0.3">
      <c r="N6430" s="275"/>
    </row>
    <row r="6431" spans="14:14" s="264" customFormat="1" x14ac:dyDescent="0.3">
      <c r="N6431" s="275"/>
    </row>
    <row r="6432" spans="14:14" s="264" customFormat="1" x14ac:dyDescent="0.3">
      <c r="N6432" s="275"/>
    </row>
    <row r="6433" spans="14:14" s="264" customFormat="1" x14ac:dyDescent="0.3">
      <c r="N6433" s="275"/>
    </row>
    <row r="6434" spans="14:14" s="264" customFormat="1" x14ac:dyDescent="0.3">
      <c r="N6434" s="275"/>
    </row>
    <row r="6435" spans="14:14" s="264" customFormat="1" x14ac:dyDescent="0.3">
      <c r="N6435" s="275"/>
    </row>
    <row r="6436" spans="14:14" s="264" customFormat="1" x14ac:dyDescent="0.3">
      <c r="N6436" s="275"/>
    </row>
    <row r="6437" spans="14:14" s="264" customFormat="1" x14ac:dyDescent="0.3">
      <c r="N6437" s="275"/>
    </row>
    <row r="6438" spans="14:14" s="264" customFormat="1" x14ac:dyDescent="0.3">
      <c r="N6438" s="275"/>
    </row>
    <row r="6439" spans="14:14" s="264" customFormat="1" x14ac:dyDescent="0.3">
      <c r="N6439" s="275"/>
    </row>
    <row r="6440" spans="14:14" s="264" customFormat="1" x14ac:dyDescent="0.3">
      <c r="N6440" s="275"/>
    </row>
    <row r="6441" spans="14:14" s="264" customFormat="1" x14ac:dyDescent="0.3">
      <c r="N6441" s="275"/>
    </row>
    <row r="6442" spans="14:14" s="264" customFormat="1" x14ac:dyDescent="0.3">
      <c r="N6442" s="275"/>
    </row>
    <row r="6443" spans="14:14" s="264" customFormat="1" x14ac:dyDescent="0.3">
      <c r="N6443" s="275"/>
    </row>
    <row r="6444" spans="14:14" s="264" customFormat="1" x14ac:dyDescent="0.3">
      <c r="N6444" s="275"/>
    </row>
    <row r="6445" spans="14:14" s="264" customFormat="1" x14ac:dyDescent="0.3">
      <c r="N6445" s="275"/>
    </row>
    <row r="6446" spans="14:14" s="264" customFormat="1" x14ac:dyDescent="0.3">
      <c r="N6446" s="275"/>
    </row>
    <row r="6447" spans="14:14" s="264" customFormat="1" x14ac:dyDescent="0.3">
      <c r="N6447" s="275"/>
    </row>
    <row r="6448" spans="14:14" s="264" customFormat="1" x14ac:dyDescent="0.3">
      <c r="N6448" s="275"/>
    </row>
    <row r="6449" spans="14:14" s="264" customFormat="1" x14ac:dyDescent="0.3">
      <c r="N6449" s="275"/>
    </row>
    <row r="6450" spans="14:14" s="264" customFormat="1" x14ac:dyDescent="0.3">
      <c r="N6450" s="275"/>
    </row>
    <row r="6451" spans="14:14" s="264" customFormat="1" x14ac:dyDescent="0.3">
      <c r="N6451" s="275"/>
    </row>
    <row r="6452" spans="14:14" s="264" customFormat="1" x14ac:dyDescent="0.3">
      <c r="N6452" s="275"/>
    </row>
    <row r="6453" spans="14:14" s="264" customFormat="1" x14ac:dyDescent="0.3">
      <c r="N6453" s="275"/>
    </row>
    <row r="6454" spans="14:14" s="264" customFormat="1" x14ac:dyDescent="0.3">
      <c r="N6454" s="275"/>
    </row>
    <row r="6455" spans="14:14" s="264" customFormat="1" x14ac:dyDescent="0.3">
      <c r="N6455" s="275"/>
    </row>
    <row r="6456" spans="14:14" s="264" customFormat="1" x14ac:dyDescent="0.3">
      <c r="N6456" s="275"/>
    </row>
    <row r="6457" spans="14:14" s="264" customFormat="1" x14ac:dyDescent="0.3">
      <c r="N6457" s="275"/>
    </row>
    <row r="6458" spans="14:14" s="264" customFormat="1" x14ac:dyDescent="0.3">
      <c r="N6458" s="275"/>
    </row>
    <row r="6459" spans="14:14" s="264" customFormat="1" x14ac:dyDescent="0.3">
      <c r="N6459" s="275"/>
    </row>
    <row r="6460" spans="14:14" s="264" customFormat="1" x14ac:dyDescent="0.3">
      <c r="N6460" s="275"/>
    </row>
    <row r="6461" spans="14:14" s="264" customFormat="1" x14ac:dyDescent="0.3">
      <c r="N6461" s="275"/>
    </row>
    <row r="6462" spans="14:14" s="264" customFormat="1" x14ac:dyDescent="0.3">
      <c r="N6462" s="275"/>
    </row>
    <row r="6463" spans="14:14" s="264" customFormat="1" x14ac:dyDescent="0.3">
      <c r="N6463" s="275"/>
    </row>
    <row r="6464" spans="14:14" s="264" customFormat="1" x14ac:dyDescent="0.3">
      <c r="N6464" s="275"/>
    </row>
    <row r="6465" spans="14:14" s="264" customFormat="1" x14ac:dyDescent="0.3">
      <c r="N6465" s="275"/>
    </row>
    <row r="6466" spans="14:14" s="264" customFormat="1" x14ac:dyDescent="0.3">
      <c r="N6466" s="275"/>
    </row>
    <row r="6467" spans="14:14" s="264" customFormat="1" x14ac:dyDescent="0.3">
      <c r="N6467" s="275"/>
    </row>
    <row r="6468" spans="14:14" s="264" customFormat="1" x14ac:dyDescent="0.3">
      <c r="N6468" s="275"/>
    </row>
    <row r="6469" spans="14:14" s="264" customFormat="1" x14ac:dyDescent="0.3">
      <c r="N6469" s="275"/>
    </row>
    <row r="6470" spans="14:14" s="264" customFormat="1" x14ac:dyDescent="0.3">
      <c r="N6470" s="275"/>
    </row>
    <row r="6471" spans="14:14" s="264" customFormat="1" x14ac:dyDescent="0.3">
      <c r="N6471" s="275"/>
    </row>
    <row r="6472" spans="14:14" s="264" customFormat="1" x14ac:dyDescent="0.3">
      <c r="N6472" s="275"/>
    </row>
    <row r="6473" spans="14:14" s="264" customFormat="1" x14ac:dyDescent="0.3">
      <c r="N6473" s="275"/>
    </row>
    <row r="6474" spans="14:14" s="264" customFormat="1" x14ac:dyDescent="0.3">
      <c r="N6474" s="275"/>
    </row>
    <row r="6475" spans="14:14" s="264" customFormat="1" x14ac:dyDescent="0.3">
      <c r="N6475" s="275"/>
    </row>
    <row r="6476" spans="14:14" s="264" customFormat="1" x14ac:dyDescent="0.3">
      <c r="N6476" s="275"/>
    </row>
    <row r="6477" spans="14:14" s="264" customFormat="1" x14ac:dyDescent="0.3">
      <c r="N6477" s="275"/>
    </row>
    <row r="6478" spans="14:14" s="264" customFormat="1" x14ac:dyDescent="0.3">
      <c r="N6478" s="275"/>
    </row>
    <row r="6479" spans="14:14" s="264" customFormat="1" x14ac:dyDescent="0.3">
      <c r="N6479" s="275"/>
    </row>
    <row r="6480" spans="14:14" s="264" customFormat="1" x14ac:dyDescent="0.3">
      <c r="N6480" s="275"/>
    </row>
    <row r="6481" spans="14:14" s="264" customFormat="1" x14ac:dyDescent="0.3">
      <c r="N6481" s="275"/>
    </row>
    <row r="6482" spans="14:14" s="264" customFormat="1" x14ac:dyDescent="0.3">
      <c r="N6482" s="275"/>
    </row>
    <row r="6483" spans="14:14" s="264" customFormat="1" x14ac:dyDescent="0.3">
      <c r="N6483" s="275"/>
    </row>
    <row r="6484" spans="14:14" s="264" customFormat="1" x14ac:dyDescent="0.3">
      <c r="N6484" s="275"/>
    </row>
    <row r="6485" spans="14:14" s="264" customFormat="1" x14ac:dyDescent="0.3">
      <c r="N6485" s="275"/>
    </row>
    <row r="6486" spans="14:14" s="264" customFormat="1" x14ac:dyDescent="0.3">
      <c r="N6486" s="275"/>
    </row>
    <row r="6487" spans="14:14" s="264" customFormat="1" x14ac:dyDescent="0.3">
      <c r="N6487" s="275"/>
    </row>
    <row r="6488" spans="14:14" s="264" customFormat="1" x14ac:dyDescent="0.3">
      <c r="N6488" s="275"/>
    </row>
    <row r="6489" spans="14:14" s="264" customFormat="1" x14ac:dyDescent="0.3">
      <c r="N6489" s="275"/>
    </row>
    <row r="6490" spans="14:14" s="264" customFormat="1" x14ac:dyDescent="0.3">
      <c r="N6490" s="275"/>
    </row>
    <row r="6491" spans="14:14" s="264" customFormat="1" x14ac:dyDescent="0.3">
      <c r="N6491" s="275"/>
    </row>
    <row r="6492" spans="14:14" s="264" customFormat="1" x14ac:dyDescent="0.3">
      <c r="N6492" s="275"/>
    </row>
    <row r="6493" spans="14:14" s="264" customFormat="1" x14ac:dyDescent="0.3">
      <c r="N6493" s="275"/>
    </row>
    <row r="6494" spans="14:14" s="264" customFormat="1" x14ac:dyDescent="0.3">
      <c r="N6494" s="275"/>
    </row>
    <row r="6495" spans="14:14" s="264" customFormat="1" x14ac:dyDescent="0.3">
      <c r="N6495" s="275"/>
    </row>
    <row r="6496" spans="14:14" s="264" customFormat="1" x14ac:dyDescent="0.3">
      <c r="N6496" s="275"/>
    </row>
    <row r="6497" spans="14:14" s="264" customFormat="1" x14ac:dyDescent="0.3">
      <c r="N6497" s="275"/>
    </row>
    <row r="6498" spans="14:14" s="264" customFormat="1" x14ac:dyDescent="0.3">
      <c r="N6498" s="275"/>
    </row>
    <row r="6499" spans="14:14" s="264" customFormat="1" x14ac:dyDescent="0.3">
      <c r="N6499" s="275"/>
    </row>
    <row r="6500" spans="14:14" s="264" customFormat="1" x14ac:dyDescent="0.3">
      <c r="N6500" s="275"/>
    </row>
    <row r="6501" spans="14:14" s="264" customFormat="1" x14ac:dyDescent="0.3">
      <c r="N6501" s="275"/>
    </row>
    <row r="6502" spans="14:14" s="264" customFormat="1" x14ac:dyDescent="0.3">
      <c r="N6502" s="275"/>
    </row>
    <row r="6503" spans="14:14" s="264" customFormat="1" x14ac:dyDescent="0.3">
      <c r="N6503" s="275"/>
    </row>
    <row r="6504" spans="14:14" s="264" customFormat="1" x14ac:dyDescent="0.3">
      <c r="N6504" s="275"/>
    </row>
    <row r="6505" spans="14:14" s="264" customFormat="1" x14ac:dyDescent="0.3">
      <c r="N6505" s="275"/>
    </row>
    <row r="6506" spans="14:14" s="264" customFormat="1" x14ac:dyDescent="0.3">
      <c r="N6506" s="275"/>
    </row>
    <row r="6507" spans="14:14" s="264" customFormat="1" x14ac:dyDescent="0.3">
      <c r="N6507" s="275"/>
    </row>
    <row r="6508" spans="14:14" s="264" customFormat="1" x14ac:dyDescent="0.3">
      <c r="N6508" s="275"/>
    </row>
    <row r="6509" spans="14:14" s="264" customFormat="1" x14ac:dyDescent="0.3">
      <c r="N6509" s="275"/>
    </row>
    <row r="6510" spans="14:14" s="264" customFormat="1" x14ac:dyDescent="0.3">
      <c r="N6510" s="275"/>
    </row>
    <row r="6511" spans="14:14" s="264" customFormat="1" x14ac:dyDescent="0.3">
      <c r="N6511" s="275"/>
    </row>
    <row r="6512" spans="14:14" s="264" customFormat="1" x14ac:dyDescent="0.3">
      <c r="N6512" s="275"/>
    </row>
    <row r="6513" spans="14:14" s="264" customFormat="1" x14ac:dyDescent="0.3">
      <c r="N6513" s="275"/>
    </row>
    <row r="6514" spans="14:14" s="264" customFormat="1" x14ac:dyDescent="0.3">
      <c r="N6514" s="275"/>
    </row>
    <row r="6515" spans="14:14" s="264" customFormat="1" x14ac:dyDescent="0.3">
      <c r="N6515" s="275"/>
    </row>
    <row r="6516" spans="14:14" s="264" customFormat="1" x14ac:dyDescent="0.3">
      <c r="N6516" s="275"/>
    </row>
    <row r="6517" spans="14:14" s="264" customFormat="1" x14ac:dyDescent="0.3">
      <c r="N6517" s="275"/>
    </row>
    <row r="6518" spans="14:14" s="264" customFormat="1" x14ac:dyDescent="0.3">
      <c r="N6518" s="275"/>
    </row>
    <row r="6519" spans="14:14" s="264" customFormat="1" x14ac:dyDescent="0.3">
      <c r="N6519" s="275"/>
    </row>
    <row r="6520" spans="14:14" s="264" customFormat="1" x14ac:dyDescent="0.3">
      <c r="N6520" s="275"/>
    </row>
    <row r="6521" spans="14:14" s="264" customFormat="1" x14ac:dyDescent="0.3">
      <c r="N6521" s="275"/>
    </row>
    <row r="6522" spans="14:14" s="264" customFormat="1" x14ac:dyDescent="0.3">
      <c r="N6522" s="275"/>
    </row>
    <row r="6523" spans="14:14" s="264" customFormat="1" x14ac:dyDescent="0.3">
      <c r="N6523" s="275"/>
    </row>
    <row r="6524" spans="14:14" s="264" customFormat="1" x14ac:dyDescent="0.3">
      <c r="N6524" s="275"/>
    </row>
    <row r="6525" spans="14:14" s="264" customFormat="1" x14ac:dyDescent="0.3">
      <c r="N6525" s="275"/>
    </row>
    <row r="6526" spans="14:14" s="264" customFormat="1" x14ac:dyDescent="0.3">
      <c r="N6526" s="275"/>
    </row>
    <row r="6527" spans="14:14" s="264" customFormat="1" x14ac:dyDescent="0.3">
      <c r="N6527" s="275"/>
    </row>
    <row r="6528" spans="14:14" s="264" customFormat="1" x14ac:dyDescent="0.3">
      <c r="N6528" s="275"/>
    </row>
    <row r="6529" spans="14:14" s="264" customFormat="1" x14ac:dyDescent="0.3">
      <c r="N6529" s="275"/>
    </row>
    <row r="6530" spans="14:14" s="264" customFormat="1" x14ac:dyDescent="0.3">
      <c r="N6530" s="275"/>
    </row>
    <row r="6531" spans="14:14" s="264" customFormat="1" x14ac:dyDescent="0.3">
      <c r="N6531" s="275"/>
    </row>
    <row r="6532" spans="14:14" s="264" customFormat="1" x14ac:dyDescent="0.3">
      <c r="N6532" s="275"/>
    </row>
    <row r="6533" spans="14:14" s="264" customFormat="1" x14ac:dyDescent="0.3">
      <c r="N6533" s="275"/>
    </row>
    <row r="6534" spans="14:14" s="264" customFormat="1" x14ac:dyDescent="0.3">
      <c r="N6534" s="275"/>
    </row>
    <row r="6535" spans="14:14" s="264" customFormat="1" x14ac:dyDescent="0.3">
      <c r="N6535" s="275"/>
    </row>
    <row r="6536" spans="14:14" s="264" customFormat="1" x14ac:dyDescent="0.3">
      <c r="N6536" s="275"/>
    </row>
    <row r="6537" spans="14:14" s="264" customFormat="1" x14ac:dyDescent="0.3">
      <c r="N6537" s="275"/>
    </row>
    <row r="6538" spans="14:14" s="264" customFormat="1" x14ac:dyDescent="0.3">
      <c r="N6538" s="275"/>
    </row>
    <row r="6539" spans="14:14" s="264" customFormat="1" x14ac:dyDescent="0.3">
      <c r="N6539" s="275"/>
    </row>
    <row r="6540" spans="14:14" s="264" customFormat="1" x14ac:dyDescent="0.3">
      <c r="N6540" s="275"/>
    </row>
    <row r="6541" spans="14:14" s="264" customFormat="1" x14ac:dyDescent="0.3">
      <c r="N6541" s="275"/>
    </row>
    <row r="6542" spans="14:14" s="264" customFormat="1" x14ac:dyDescent="0.3">
      <c r="N6542" s="275"/>
    </row>
    <row r="6543" spans="14:14" s="264" customFormat="1" x14ac:dyDescent="0.3">
      <c r="N6543" s="275"/>
    </row>
    <row r="6544" spans="14:14" s="264" customFormat="1" x14ac:dyDescent="0.3">
      <c r="N6544" s="275"/>
    </row>
    <row r="6545" spans="14:14" s="264" customFormat="1" x14ac:dyDescent="0.3">
      <c r="N6545" s="275"/>
    </row>
    <row r="6546" spans="14:14" s="264" customFormat="1" x14ac:dyDescent="0.3">
      <c r="N6546" s="275"/>
    </row>
    <row r="6547" spans="14:14" s="264" customFormat="1" x14ac:dyDescent="0.3">
      <c r="N6547" s="275"/>
    </row>
    <row r="6548" spans="14:14" s="264" customFormat="1" x14ac:dyDescent="0.3">
      <c r="N6548" s="275"/>
    </row>
    <row r="6549" spans="14:14" s="264" customFormat="1" x14ac:dyDescent="0.3">
      <c r="N6549" s="275"/>
    </row>
    <row r="6550" spans="14:14" s="264" customFormat="1" x14ac:dyDescent="0.3">
      <c r="N6550" s="275"/>
    </row>
    <row r="6551" spans="14:14" s="264" customFormat="1" x14ac:dyDescent="0.3">
      <c r="N6551" s="275"/>
    </row>
    <row r="6552" spans="14:14" s="264" customFormat="1" x14ac:dyDescent="0.3">
      <c r="N6552" s="275"/>
    </row>
    <row r="6553" spans="14:14" s="264" customFormat="1" x14ac:dyDescent="0.3">
      <c r="N6553" s="275"/>
    </row>
    <row r="6554" spans="14:14" s="264" customFormat="1" x14ac:dyDescent="0.3">
      <c r="N6554" s="275"/>
    </row>
    <row r="6555" spans="14:14" s="264" customFormat="1" x14ac:dyDescent="0.3">
      <c r="N6555" s="275"/>
    </row>
    <row r="6556" spans="14:14" s="264" customFormat="1" x14ac:dyDescent="0.3">
      <c r="N6556" s="275"/>
    </row>
    <row r="6557" spans="14:14" s="264" customFormat="1" x14ac:dyDescent="0.3">
      <c r="N6557" s="275"/>
    </row>
    <row r="6558" spans="14:14" s="264" customFormat="1" x14ac:dyDescent="0.3">
      <c r="N6558" s="275"/>
    </row>
    <row r="6559" spans="14:14" s="264" customFormat="1" x14ac:dyDescent="0.3">
      <c r="N6559" s="275"/>
    </row>
    <row r="6560" spans="14:14" s="264" customFormat="1" x14ac:dyDescent="0.3">
      <c r="N6560" s="275"/>
    </row>
    <row r="6561" spans="14:14" s="264" customFormat="1" x14ac:dyDescent="0.3">
      <c r="N6561" s="275"/>
    </row>
    <row r="6562" spans="14:14" s="264" customFormat="1" x14ac:dyDescent="0.3">
      <c r="N6562" s="275"/>
    </row>
    <row r="6563" spans="14:14" s="264" customFormat="1" x14ac:dyDescent="0.3">
      <c r="N6563" s="275"/>
    </row>
    <row r="6564" spans="14:14" s="264" customFormat="1" x14ac:dyDescent="0.3">
      <c r="N6564" s="275"/>
    </row>
    <row r="6565" spans="14:14" s="264" customFormat="1" x14ac:dyDescent="0.3">
      <c r="N6565" s="275"/>
    </row>
    <row r="6566" spans="14:14" s="264" customFormat="1" x14ac:dyDescent="0.3">
      <c r="N6566" s="275"/>
    </row>
    <row r="6567" spans="14:14" s="264" customFormat="1" x14ac:dyDescent="0.3">
      <c r="N6567" s="275"/>
    </row>
    <row r="6568" spans="14:14" s="264" customFormat="1" x14ac:dyDescent="0.3">
      <c r="N6568" s="275"/>
    </row>
    <row r="6569" spans="14:14" s="264" customFormat="1" x14ac:dyDescent="0.3">
      <c r="N6569" s="275"/>
    </row>
    <row r="6570" spans="14:14" s="264" customFormat="1" x14ac:dyDescent="0.3">
      <c r="N6570" s="275"/>
    </row>
    <row r="6571" spans="14:14" s="264" customFormat="1" x14ac:dyDescent="0.3">
      <c r="N6571" s="275"/>
    </row>
    <row r="6572" spans="14:14" s="264" customFormat="1" x14ac:dyDescent="0.3">
      <c r="N6572" s="275"/>
    </row>
    <row r="6573" spans="14:14" s="264" customFormat="1" x14ac:dyDescent="0.3">
      <c r="N6573" s="275"/>
    </row>
    <row r="6574" spans="14:14" s="264" customFormat="1" x14ac:dyDescent="0.3">
      <c r="N6574" s="275"/>
    </row>
    <row r="6575" spans="14:14" s="264" customFormat="1" x14ac:dyDescent="0.3">
      <c r="N6575" s="275"/>
    </row>
    <row r="6576" spans="14:14" s="264" customFormat="1" x14ac:dyDescent="0.3">
      <c r="N6576" s="275"/>
    </row>
    <row r="6577" spans="14:14" s="264" customFormat="1" x14ac:dyDescent="0.3">
      <c r="N6577" s="275"/>
    </row>
    <row r="6578" spans="14:14" s="264" customFormat="1" x14ac:dyDescent="0.3">
      <c r="N6578" s="275"/>
    </row>
    <row r="6579" spans="14:14" s="264" customFormat="1" x14ac:dyDescent="0.3">
      <c r="N6579" s="275"/>
    </row>
    <row r="6580" spans="14:14" s="264" customFormat="1" x14ac:dyDescent="0.3">
      <c r="N6580" s="275"/>
    </row>
    <row r="6581" spans="14:14" s="264" customFormat="1" x14ac:dyDescent="0.3">
      <c r="N6581" s="275"/>
    </row>
    <row r="6582" spans="14:14" s="264" customFormat="1" x14ac:dyDescent="0.3">
      <c r="N6582" s="275"/>
    </row>
    <row r="6583" spans="14:14" s="264" customFormat="1" x14ac:dyDescent="0.3">
      <c r="N6583" s="275"/>
    </row>
    <row r="6584" spans="14:14" s="264" customFormat="1" x14ac:dyDescent="0.3">
      <c r="N6584" s="275"/>
    </row>
    <row r="6585" spans="14:14" s="264" customFormat="1" x14ac:dyDescent="0.3">
      <c r="N6585" s="275"/>
    </row>
    <row r="6586" spans="14:14" s="264" customFormat="1" x14ac:dyDescent="0.3">
      <c r="N6586" s="275"/>
    </row>
    <row r="6587" spans="14:14" s="264" customFormat="1" x14ac:dyDescent="0.3">
      <c r="N6587" s="275"/>
    </row>
    <row r="6588" spans="14:14" s="264" customFormat="1" x14ac:dyDescent="0.3">
      <c r="N6588" s="275"/>
    </row>
    <row r="6589" spans="14:14" s="264" customFormat="1" x14ac:dyDescent="0.3">
      <c r="N6589" s="275"/>
    </row>
    <row r="6590" spans="14:14" s="264" customFormat="1" x14ac:dyDescent="0.3">
      <c r="N6590" s="275"/>
    </row>
    <row r="6591" spans="14:14" s="264" customFormat="1" x14ac:dyDescent="0.3">
      <c r="N6591" s="275"/>
    </row>
    <row r="6592" spans="14:14" s="264" customFormat="1" x14ac:dyDescent="0.3">
      <c r="N6592" s="275"/>
    </row>
    <row r="6593" spans="14:14" s="264" customFormat="1" x14ac:dyDescent="0.3">
      <c r="N6593" s="275"/>
    </row>
    <row r="6594" spans="14:14" s="264" customFormat="1" x14ac:dyDescent="0.3">
      <c r="N6594" s="275"/>
    </row>
    <row r="6595" spans="14:14" s="264" customFormat="1" x14ac:dyDescent="0.3">
      <c r="N6595" s="275"/>
    </row>
    <row r="6596" spans="14:14" s="264" customFormat="1" x14ac:dyDescent="0.3">
      <c r="N6596" s="275"/>
    </row>
    <row r="6597" spans="14:14" s="264" customFormat="1" x14ac:dyDescent="0.3">
      <c r="N6597" s="275"/>
    </row>
    <row r="6598" spans="14:14" s="264" customFormat="1" x14ac:dyDescent="0.3">
      <c r="N6598" s="275"/>
    </row>
    <row r="6599" spans="14:14" s="264" customFormat="1" x14ac:dyDescent="0.3">
      <c r="N6599" s="275"/>
    </row>
    <row r="6600" spans="14:14" s="264" customFormat="1" x14ac:dyDescent="0.3">
      <c r="N6600" s="275"/>
    </row>
    <row r="6601" spans="14:14" s="264" customFormat="1" x14ac:dyDescent="0.3">
      <c r="N6601" s="275"/>
    </row>
    <row r="6602" spans="14:14" s="264" customFormat="1" x14ac:dyDescent="0.3">
      <c r="N6602" s="275"/>
    </row>
    <row r="6603" spans="14:14" s="264" customFormat="1" x14ac:dyDescent="0.3">
      <c r="N6603" s="275"/>
    </row>
    <row r="6604" spans="14:14" s="264" customFormat="1" x14ac:dyDescent="0.3">
      <c r="N6604" s="275"/>
    </row>
    <row r="6605" spans="14:14" s="264" customFormat="1" x14ac:dyDescent="0.3">
      <c r="N6605" s="275"/>
    </row>
    <row r="6606" spans="14:14" s="264" customFormat="1" x14ac:dyDescent="0.3">
      <c r="N6606" s="275"/>
    </row>
    <row r="6607" spans="14:14" s="264" customFormat="1" x14ac:dyDescent="0.3">
      <c r="N6607" s="275"/>
    </row>
    <row r="6608" spans="14:14" s="264" customFormat="1" x14ac:dyDescent="0.3">
      <c r="N6608" s="275"/>
    </row>
    <row r="6609" spans="14:14" s="264" customFormat="1" x14ac:dyDescent="0.3">
      <c r="N6609" s="275"/>
    </row>
    <row r="6610" spans="14:14" s="264" customFormat="1" x14ac:dyDescent="0.3">
      <c r="N6610" s="275"/>
    </row>
    <row r="6611" spans="14:14" s="264" customFormat="1" x14ac:dyDescent="0.3">
      <c r="N6611" s="275"/>
    </row>
    <row r="6612" spans="14:14" s="264" customFormat="1" x14ac:dyDescent="0.3">
      <c r="N6612" s="275"/>
    </row>
    <row r="6613" spans="14:14" s="264" customFormat="1" x14ac:dyDescent="0.3">
      <c r="N6613" s="275"/>
    </row>
    <row r="6614" spans="14:14" s="264" customFormat="1" x14ac:dyDescent="0.3">
      <c r="N6614" s="275"/>
    </row>
    <row r="6615" spans="14:14" s="264" customFormat="1" x14ac:dyDescent="0.3">
      <c r="N6615" s="275"/>
    </row>
    <row r="6616" spans="14:14" s="264" customFormat="1" x14ac:dyDescent="0.3">
      <c r="N6616" s="275"/>
    </row>
    <row r="6617" spans="14:14" s="264" customFormat="1" x14ac:dyDescent="0.3">
      <c r="N6617" s="275"/>
    </row>
    <row r="6618" spans="14:14" s="264" customFormat="1" x14ac:dyDescent="0.3">
      <c r="N6618" s="275"/>
    </row>
    <row r="6619" spans="14:14" s="264" customFormat="1" x14ac:dyDescent="0.3">
      <c r="N6619" s="275"/>
    </row>
    <row r="6620" spans="14:14" s="264" customFormat="1" x14ac:dyDescent="0.3">
      <c r="N6620" s="275"/>
    </row>
    <row r="6621" spans="14:14" s="264" customFormat="1" x14ac:dyDescent="0.3">
      <c r="N6621" s="275"/>
    </row>
    <row r="6622" spans="14:14" s="264" customFormat="1" x14ac:dyDescent="0.3">
      <c r="N6622" s="275"/>
    </row>
    <row r="6623" spans="14:14" s="264" customFormat="1" x14ac:dyDescent="0.3">
      <c r="N6623" s="275"/>
    </row>
    <row r="6624" spans="14:14" s="264" customFormat="1" x14ac:dyDescent="0.3">
      <c r="N6624" s="275"/>
    </row>
    <row r="6625" spans="14:14" s="264" customFormat="1" x14ac:dyDescent="0.3">
      <c r="N6625" s="275"/>
    </row>
    <row r="6626" spans="14:14" s="264" customFormat="1" x14ac:dyDescent="0.3">
      <c r="N6626" s="275"/>
    </row>
    <row r="6627" spans="14:14" s="264" customFormat="1" x14ac:dyDescent="0.3">
      <c r="N6627" s="275"/>
    </row>
    <row r="6628" spans="14:14" s="264" customFormat="1" x14ac:dyDescent="0.3">
      <c r="N6628" s="275"/>
    </row>
    <row r="6629" spans="14:14" s="264" customFormat="1" x14ac:dyDescent="0.3">
      <c r="N6629" s="275"/>
    </row>
    <row r="6630" spans="14:14" s="264" customFormat="1" x14ac:dyDescent="0.3">
      <c r="N6630" s="275"/>
    </row>
    <row r="6631" spans="14:14" s="264" customFormat="1" x14ac:dyDescent="0.3">
      <c r="N6631" s="275"/>
    </row>
    <row r="6632" spans="14:14" s="264" customFormat="1" x14ac:dyDescent="0.3">
      <c r="N6632" s="275"/>
    </row>
    <row r="6633" spans="14:14" s="264" customFormat="1" x14ac:dyDescent="0.3">
      <c r="N6633" s="275"/>
    </row>
    <row r="6634" spans="14:14" s="264" customFormat="1" x14ac:dyDescent="0.3">
      <c r="N6634" s="275"/>
    </row>
    <row r="6635" spans="14:14" s="264" customFormat="1" x14ac:dyDescent="0.3">
      <c r="N6635" s="275"/>
    </row>
    <row r="6636" spans="14:14" s="264" customFormat="1" x14ac:dyDescent="0.3">
      <c r="N6636" s="275"/>
    </row>
    <row r="6637" spans="14:14" s="264" customFormat="1" x14ac:dyDescent="0.3">
      <c r="N6637" s="275"/>
    </row>
    <row r="6638" spans="14:14" s="264" customFormat="1" x14ac:dyDescent="0.3">
      <c r="N6638" s="275"/>
    </row>
    <row r="6639" spans="14:14" s="264" customFormat="1" x14ac:dyDescent="0.3">
      <c r="N6639" s="275"/>
    </row>
    <row r="6640" spans="14:14" s="264" customFormat="1" x14ac:dyDescent="0.3">
      <c r="N6640" s="275"/>
    </row>
    <row r="6641" spans="14:14" s="264" customFormat="1" x14ac:dyDescent="0.3">
      <c r="N6641" s="275"/>
    </row>
    <row r="6642" spans="14:14" s="264" customFormat="1" x14ac:dyDescent="0.3">
      <c r="N6642" s="275"/>
    </row>
    <row r="6643" spans="14:14" s="264" customFormat="1" x14ac:dyDescent="0.3">
      <c r="N6643" s="275"/>
    </row>
    <row r="6644" spans="14:14" s="264" customFormat="1" x14ac:dyDescent="0.3">
      <c r="N6644" s="275"/>
    </row>
    <row r="6645" spans="14:14" s="264" customFormat="1" x14ac:dyDescent="0.3">
      <c r="N6645" s="275"/>
    </row>
    <row r="6646" spans="14:14" s="264" customFormat="1" x14ac:dyDescent="0.3">
      <c r="N6646" s="275"/>
    </row>
    <row r="6647" spans="14:14" s="264" customFormat="1" x14ac:dyDescent="0.3">
      <c r="N6647" s="275"/>
    </row>
    <row r="6648" spans="14:14" s="264" customFormat="1" x14ac:dyDescent="0.3">
      <c r="N6648" s="275"/>
    </row>
    <row r="6649" spans="14:14" s="264" customFormat="1" x14ac:dyDescent="0.3">
      <c r="N6649" s="275"/>
    </row>
    <row r="6650" spans="14:14" s="264" customFormat="1" x14ac:dyDescent="0.3">
      <c r="N6650" s="275"/>
    </row>
    <row r="6651" spans="14:14" s="264" customFormat="1" x14ac:dyDescent="0.3">
      <c r="N6651" s="275"/>
    </row>
    <row r="6652" spans="14:14" s="264" customFormat="1" x14ac:dyDescent="0.3">
      <c r="N6652" s="275"/>
    </row>
    <row r="6653" spans="14:14" s="264" customFormat="1" x14ac:dyDescent="0.3">
      <c r="N6653" s="275"/>
    </row>
    <row r="6654" spans="14:14" s="264" customFormat="1" x14ac:dyDescent="0.3">
      <c r="N6654" s="275"/>
    </row>
    <row r="6655" spans="14:14" s="264" customFormat="1" x14ac:dyDescent="0.3">
      <c r="N6655" s="275"/>
    </row>
    <row r="6656" spans="14:14" s="264" customFormat="1" x14ac:dyDescent="0.3">
      <c r="N6656" s="275"/>
    </row>
    <row r="6657" spans="14:14" s="264" customFormat="1" x14ac:dyDescent="0.3">
      <c r="N6657" s="275"/>
    </row>
    <row r="6658" spans="14:14" s="264" customFormat="1" x14ac:dyDescent="0.3">
      <c r="N6658" s="275"/>
    </row>
    <row r="6659" spans="14:14" s="264" customFormat="1" x14ac:dyDescent="0.3">
      <c r="N6659" s="275"/>
    </row>
    <row r="6660" spans="14:14" s="264" customFormat="1" x14ac:dyDescent="0.3">
      <c r="N6660" s="275"/>
    </row>
    <row r="6661" spans="14:14" s="264" customFormat="1" x14ac:dyDescent="0.3">
      <c r="N6661" s="275"/>
    </row>
    <row r="6662" spans="14:14" s="264" customFormat="1" x14ac:dyDescent="0.3">
      <c r="N6662" s="275"/>
    </row>
    <row r="6663" spans="14:14" s="264" customFormat="1" x14ac:dyDescent="0.3">
      <c r="N6663" s="275"/>
    </row>
    <row r="6664" spans="14:14" s="264" customFormat="1" x14ac:dyDescent="0.3">
      <c r="N6664" s="275"/>
    </row>
    <row r="6665" spans="14:14" s="264" customFormat="1" x14ac:dyDescent="0.3">
      <c r="N6665" s="275"/>
    </row>
    <row r="6666" spans="14:14" s="264" customFormat="1" x14ac:dyDescent="0.3">
      <c r="N6666" s="275"/>
    </row>
    <row r="6667" spans="14:14" s="264" customFormat="1" x14ac:dyDescent="0.3">
      <c r="N6667" s="275"/>
    </row>
    <row r="6668" spans="14:14" s="264" customFormat="1" x14ac:dyDescent="0.3">
      <c r="N6668" s="275"/>
    </row>
    <row r="6669" spans="14:14" s="264" customFormat="1" x14ac:dyDescent="0.3">
      <c r="N6669" s="275"/>
    </row>
    <row r="6670" spans="14:14" s="264" customFormat="1" x14ac:dyDescent="0.3">
      <c r="N6670" s="275"/>
    </row>
    <row r="6671" spans="14:14" s="264" customFormat="1" x14ac:dyDescent="0.3">
      <c r="N6671" s="275"/>
    </row>
    <row r="6672" spans="14:14" s="264" customFormat="1" x14ac:dyDescent="0.3">
      <c r="N6672" s="275"/>
    </row>
    <row r="6673" spans="14:14" s="264" customFormat="1" x14ac:dyDescent="0.3">
      <c r="N6673" s="275"/>
    </row>
    <row r="6674" spans="14:14" s="264" customFormat="1" x14ac:dyDescent="0.3">
      <c r="N6674" s="275"/>
    </row>
    <row r="6675" spans="14:14" s="264" customFormat="1" x14ac:dyDescent="0.3">
      <c r="N6675" s="275"/>
    </row>
    <row r="6676" spans="14:14" s="264" customFormat="1" x14ac:dyDescent="0.3">
      <c r="N6676" s="275"/>
    </row>
    <row r="6677" spans="14:14" s="264" customFormat="1" x14ac:dyDescent="0.3">
      <c r="N6677" s="275"/>
    </row>
    <row r="6678" spans="14:14" s="264" customFormat="1" x14ac:dyDescent="0.3">
      <c r="N6678" s="275"/>
    </row>
    <row r="6679" spans="14:14" s="264" customFormat="1" x14ac:dyDescent="0.3">
      <c r="N6679" s="275"/>
    </row>
    <row r="6680" spans="14:14" s="264" customFormat="1" x14ac:dyDescent="0.3">
      <c r="N6680" s="275"/>
    </row>
    <row r="6681" spans="14:14" s="264" customFormat="1" x14ac:dyDescent="0.3">
      <c r="N6681" s="275"/>
    </row>
    <row r="6682" spans="14:14" s="264" customFormat="1" x14ac:dyDescent="0.3">
      <c r="N6682" s="275"/>
    </row>
    <row r="6683" spans="14:14" s="264" customFormat="1" x14ac:dyDescent="0.3">
      <c r="N6683" s="275"/>
    </row>
    <row r="6684" spans="14:14" s="264" customFormat="1" x14ac:dyDescent="0.3">
      <c r="N6684" s="275"/>
    </row>
    <row r="6685" spans="14:14" s="264" customFormat="1" x14ac:dyDescent="0.3">
      <c r="N6685" s="275"/>
    </row>
    <row r="6686" spans="14:14" s="264" customFormat="1" x14ac:dyDescent="0.3">
      <c r="N6686" s="275"/>
    </row>
    <row r="6687" spans="14:14" s="264" customFormat="1" x14ac:dyDescent="0.3">
      <c r="N6687" s="275"/>
    </row>
    <row r="6688" spans="14:14" s="264" customFormat="1" x14ac:dyDescent="0.3">
      <c r="N6688" s="275"/>
    </row>
    <row r="6689" spans="14:14" s="264" customFormat="1" x14ac:dyDescent="0.3">
      <c r="N6689" s="275"/>
    </row>
    <row r="6690" spans="14:14" s="264" customFormat="1" x14ac:dyDescent="0.3">
      <c r="N6690" s="275"/>
    </row>
    <row r="6691" spans="14:14" s="264" customFormat="1" x14ac:dyDescent="0.3">
      <c r="N6691" s="275"/>
    </row>
    <row r="6692" spans="14:14" s="264" customFormat="1" x14ac:dyDescent="0.3">
      <c r="N6692" s="275"/>
    </row>
    <row r="6693" spans="14:14" s="264" customFormat="1" x14ac:dyDescent="0.3">
      <c r="N6693" s="275"/>
    </row>
    <row r="6694" spans="14:14" s="264" customFormat="1" x14ac:dyDescent="0.3">
      <c r="N6694" s="275"/>
    </row>
    <row r="6695" spans="14:14" s="264" customFormat="1" x14ac:dyDescent="0.3">
      <c r="N6695" s="275"/>
    </row>
    <row r="6696" spans="14:14" s="264" customFormat="1" x14ac:dyDescent="0.3">
      <c r="N6696" s="275"/>
    </row>
    <row r="6697" spans="14:14" s="264" customFormat="1" x14ac:dyDescent="0.3">
      <c r="N6697" s="275"/>
    </row>
    <row r="6698" spans="14:14" s="264" customFormat="1" x14ac:dyDescent="0.3">
      <c r="N6698" s="275"/>
    </row>
    <row r="6699" spans="14:14" s="264" customFormat="1" x14ac:dyDescent="0.3">
      <c r="N6699" s="275"/>
    </row>
    <row r="6700" spans="14:14" s="264" customFormat="1" x14ac:dyDescent="0.3">
      <c r="N6700" s="275"/>
    </row>
    <row r="6701" spans="14:14" s="264" customFormat="1" x14ac:dyDescent="0.3">
      <c r="N6701" s="275"/>
    </row>
    <row r="6702" spans="14:14" s="264" customFormat="1" x14ac:dyDescent="0.3">
      <c r="N6702" s="275"/>
    </row>
    <row r="6703" spans="14:14" s="264" customFormat="1" x14ac:dyDescent="0.3">
      <c r="N6703" s="275"/>
    </row>
    <row r="6704" spans="14:14" s="264" customFormat="1" x14ac:dyDescent="0.3">
      <c r="N6704" s="275"/>
    </row>
    <row r="6705" spans="14:14" s="264" customFormat="1" x14ac:dyDescent="0.3">
      <c r="N6705" s="275"/>
    </row>
    <row r="6706" spans="14:14" s="264" customFormat="1" x14ac:dyDescent="0.3">
      <c r="N6706" s="275"/>
    </row>
    <row r="6707" spans="14:14" s="264" customFormat="1" x14ac:dyDescent="0.3">
      <c r="N6707" s="275"/>
    </row>
    <row r="6708" spans="14:14" s="264" customFormat="1" x14ac:dyDescent="0.3">
      <c r="N6708" s="275"/>
    </row>
    <row r="6709" spans="14:14" s="264" customFormat="1" x14ac:dyDescent="0.3">
      <c r="N6709" s="275"/>
    </row>
    <row r="6710" spans="14:14" s="264" customFormat="1" x14ac:dyDescent="0.3">
      <c r="N6710" s="275"/>
    </row>
    <row r="6711" spans="14:14" s="264" customFormat="1" x14ac:dyDescent="0.3">
      <c r="N6711" s="275"/>
    </row>
    <row r="6712" spans="14:14" s="264" customFormat="1" x14ac:dyDescent="0.3">
      <c r="N6712" s="275"/>
    </row>
    <row r="6713" spans="14:14" s="264" customFormat="1" x14ac:dyDescent="0.3">
      <c r="N6713" s="275"/>
    </row>
    <row r="6714" spans="14:14" s="264" customFormat="1" x14ac:dyDescent="0.3">
      <c r="N6714" s="275"/>
    </row>
    <row r="6715" spans="14:14" s="264" customFormat="1" x14ac:dyDescent="0.3">
      <c r="N6715" s="275"/>
    </row>
    <row r="6716" spans="14:14" s="264" customFormat="1" x14ac:dyDescent="0.3">
      <c r="N6716" s="275"/>
    </row>
    <row r="6717" spans="14:14" s="264" customFormat="1" x14ac:dyDescent="0.3">
      <c r="N6717" s="275"/>
    </row>
    <row r="6718" spans="14:14" s="264" customFormat="1" x14ac:dyDescent="0.3">
      <c r="N6718" s="275"/>
    </row>
    <row r="6719" spans="14:14" s="264" customFormat="1" x14ac:dyDescent="0.3">
      <c r="N6719" s="275"/>
    </row>
    <row r="6720" spans="14:14" s="264" customFormat="1" x14ac:dyDescent="0.3">
      <c r="N6720" s="275"/>
    </row>
    <row r="6721" spans="14:14" s="264" customFormat="1" x14ac:dyDescent="0.3">
      <c r="N6721" s="275"/>
    </row>
    <row r="6722" spans="14:14" s="264" customFormat="1" x14ac:dyDescent="0.3">
      <c r="N6722" s="275"/>
    </row>
    <row r="6723" spans="14:14" s="264" customFormat="1" x14ac:dyDescent="0.3">
      <c r="N6723" s="275"/>
    </row>
    <row r="6724" spans="14:14" s="264" customFormat="1" x14ac:dyDescent="0.3">
      <c r="N6724" s="275"/>
    </row>
    <row r="6725" spans="14:14" s="264" customFormat="1" x14ac:dyDescent="0.3">
      <c r="N6725" s="275"/>
    </row>
    <row r="6726" spans="14:14" s="264" customFormat="1" x14ac:dyDescent="0.3">
      <c r="N6726" s="275"/>
    </row>
    <row r="6727" spans="14:14" s="264" customFormat="1" x14ac:dyDescent="0.3">
      <c r="N6727" s="275"/>
    </row>
    <row r="6728" spans="14:14" s="264" customFormat="1" x14ac:dyDescent="0.3">
      <c r="N6728" s="275"/>
    </row>
    <row r="6729" spans="14:14" s="264" customFormat="1" x14ac:dyDescent="0.3">
      <c r="N6729" s="275"/>
    </row>
    <row r="6730" spans="14:14" s="264" customFormat="1" x14ac:dyDescent="0.3">
      <c r="N6730" s="275"/>
    </row>
    <row r="6731" spans="14:14" s="264" customFormat="1" x14ac:dyDescent="0.3">
      <c r="N6731" s="275"/>
    </row>
    <row r="6732" spans="14:14" s="264" customFormat="1" x14ac:dyDescent="0.3">
      <c r="N6732" s="275"/>
    </row>
    <row r="6733" spans="14:14" s="264" customFormat="1" x14ac:dyDescent="0.3">
      <c r="N6733" s="275"/>
    </row>
    <row r="6734" spans="14:14" s="264" customFormat="1" x14ac:dyDescent="0.3">
      <c r="N6734" s="275"/>
    </row>
    <row r="6735" spans="14:14" s="264" customFormat="1" x14ac:dyDescent="0.3">
      <c r="N6735" s="275"/>
    </row>
    <row r="6736" spans="14:14" s="264" customFormat="1" x14ac:dyDescent="0.3">
      <c r="N6736" s="275"/>
    </row>
    <row r="6737" spans="14:14" s="264" customFormat="1" x14ac:dyDescent="0.3">
      <c r="N6737" s="275"/>
    </row>
    <row r="6738" spans="14:14" s="264" customFormat="1" x14ac:dyDescent="0.3">
      <c r="N6738" s="275"/>
    </row>
    <row r="6739" spans="14:14" s="264" customFormat="1" x14ac:dyDescent="0.3">
      <c r="N6739" s="275"/>
    </row>
    <row r="6740" spans="14:14" s="264" customFormat="1" x14ac:dyDescent="0.3">
      <c r="N6740" s="275"/>
    </row>
    <row r="6741" spans="14:14" s="264" customFormat="1" x14ac:dyDescent="0.3">
      <c r="N6741" s="275"/>
    </row>
    <row r="6742" spans="14:14" s="264" customFormat="1" x14ac:dyDescent="0.3">
      <c r="N6742" s="275"/>
    </row>
    <row r="6743" spans="14:14" s="264" customFormat="1" x14ac:dyDescent="0.3">
      <c r="N6743" s="275"/>
    </row>
    <row r="6744" spans="14:14" s="264" customFormat="1" x14ac:dyDescent="0.3">
      <c r="N6744" s="275"/>
    </row>
    <row r="6745" spans="14:14" s="264" customFormat="1" x14ac:dyDescent="0.3">
      <c r="N6745" s="275"/>
    </row>
    <row r="6746" spans="14:14" s="264" customFormat="1" x14ac:dyDescent="0.3">
      <c r="N6746" s="275"/>
    </row>
    <row r="6747" spans="14:14" s="264" customFormat="1" x14ac:dyDescent="0.3">
      <c r="N6747" s="275"/>
    </row>
    <row r="6748" spans="14:14" s="264" customFormat="1" x14ac:dyDescent="0.3">
      <c r="N6748" s="275"/>
    </row>
    <row r="6749" spans="14:14" s="264" customFormat="1" x14ac:dyDescent="0.3">
      <c r="N6749" s="275"/>
    </row>
    <row r="6750" spans="14:14" s="264" customFormat="1" x14ac:dyDescent="0.3">
      <c r="N6750" s="275"/>
    </row>
    <row r="6751" spans="14:14" s="264" customFormat="1" x14ac:dyDescent="0.3">
      <c r="N6751" s="275"/>
    </row>
    <row r="6752" spans="14:14" s="264" customFormat="1" x14ac:dyDescent="0.3">
      <c r="N6752" s="275"/>
    </row>
    <row r="6753" spans="14:14" s="264" customFormat="1" x14ac:dyDescent="0.3">
      <c r="N6753" s="275"/>
    </row>
    <row r="6754" spans="14:14" s="264" customFormat="1" x14ac:dyDescent="0.3">
      <c r="N6754" s="275"/>
    </row>
    <row r="6755" spans="14:14" s="264" customFormat="1" x14ac:dyDescent="0.3">
      <c r="N6755" s="275"/>
    </row>
    <row r="6756" spans="14:14" s="264" customFormat="1" x14ac:dyDescent="0.3">
      <c r="N6756" s="275"/>
    </row>
    <row r="6757" spans="14:14" s="264" customFormat="1" x14ac:dyDescent="0.3">
      <c r="N6757" s="275"/>
    </row>
    <row r="6758" spans="14:14" s="264" customFormat="1" x14ac:dyDescent="0.3">
      <c r="N6758" s="275"/>
    </row>
    <row r="6759" spans="14:14" s="264" customFormat="1" x14ac:dyDescent="0.3">
      <c r="N6759" s="275"/>
    </row>
    <row r="6760" spans="14:14" s="264" customFormat="1" x14ac:dyDescent="0.3">
      <c r="N6760" s="275"/>
    </row>
    <row r="6761" spans="14:14" s="264" customFormat="1" x14ac:dyDescent="0.3">
      <c r="N6761" s="275"/>
    </row>
    <row r="6762" spans="14:14" s="264" customFormat="1" x14ac:dyDescent="0.3">
      <c r="N6762" s="275"/>
    </row>
    <row r="6763" spans="14:14" s="264" customFormat="1" x14ac:dyDescent="0.3">
      <c r="N6763" s="275"/>
    </row>
    <row r="6764" spans="14:14" s="264" customFormat="1" x14ac:dyDescent="0.3">
      <c r="N6764" s="275"/>
    </row>
    <row r="6765" spans="14:14" s="264" customFormat="1" x14ac:dyDescent="0.3">
      <c r="N6765" s="275"/>
    </row>
    <row r="6766" spans="14:14" s="264" customFormat="1" x14ac:dyDescent="0.3">
      <c r="N6766" s="275"/>
    </row>
    <row r="6767" spans="14:14" s="264" customFormat="1" x14ac:dyDescent="0.3">
      <c r="N6767" s="275"/>
    </row>
    <row r="6768" spans="14:14" s="264" customFormat="1" x14ac:dyDescent="0.3">
      <c r="N6768" s="275"/>
    </row>
    <row r="6769" spans="14:14" s="264" customFormat="1" x14ac:dyDescent="0.3">
      <c r="N6769" s="275"/>
    </row>
    <row r="6770" spans="14:14" s="264" customFormat="1" x14ac:dyDescent="0.3">
      <c r="N6770" s="275"/>
    </row>
    <row r="6771" spans="14:14" s="264" customFormat="1" x14ac:dyDescent="0.3">
      <c r="N6771" s="275"/>
    </row>
    <row r="6772" spans="14:14" s="264" customFormat="1" x14ac:dyDescent="0.3">
      <c r="N6772" s="275"/>
    </row>
    <row r="6773" spans="14:14" s="264" customFormat="1" x14ac:dyDescent="0.3">
      <c r="N6773" s="275"/>
    </row>
    <row r="6774" spans="14:14" s="264" customFormat="1" x14ac:dyDescent="0.3">
      <c r="N6774" s="275"/>
    </row>
    <row r="6775" spans="14:14" s="264" customFormat="1" x14ac:dyDescent="0.3">
      <c r="N6775" s="275"/>
    </row>
    <row r="6776" spans="14:14" s="264" customFormat="1" x14ac:dyDescent="0.3">
      <c r="N6776" s="275"/>
    </row>
    <row r="6777" spans="14:14" s="264" customFormat="1" x14ac:dyDescent="0.3">
      <c r="N6777" s="275"/>
    </row>
    <row r="6778" spans="14:14" s="264" customFormat="1" x14ac:dyDescent="0.3">
      <c r="N6778" s="275"/>
    </row>
    <row r="6779" spans="14:14" s="264" customFormat="1" x14ac:dyDescent="0.3">
      <c r="N6779" s="275"/>
    </row>
    <row r="6780" spans="14:14" s="264" customFormat="1" x14ac:dyDescent="0.3">
      <c r="N6780" s="275"/>
    </row>
    <row r="6781" spans="14:14" s="264" customFormat="1" x14ac:dyDescent="0.3">
      <c r="N6781" s="275"/>
    </row>
    <row r="6782" spans="14:14" s="264" customFormat="1" x14ac:dyDescent="0.3">
      <c r="N6782" s="275"/>
    </row>
    <row r="6783" spans="14:14" s="264" customFormat="1" x14ac:dyDescent="0.3">
      <c r="N6783" s="275"/>
    </row>
    <row r="6784" spans="14:14" s="264" customFormat="1" x14ac:dyDescent="0.3">
      <c r="N6784" s="275"/>
    </row>
    <row r="6785" spans="14:14" s="264" customFormat="1" x14ac:dyDescent="0.3">
      <c r="N6785" s="275"/>
    </row>
    <row r="6786" spans="14:14" s="264" customFormat="1" x14ac:dyDescent="0.3">
      <c r="N6786" s="275"/>
    </row>
    <row r="6787" spans="14:14" s="264" customFormat="1" x14ac:dyDescent="0.3">
      <c r="N6787" s="275"/>
    </row>
    <row r="6788" spans="14:14" s="264" customFormat="1" x14ac:dyDescent="0.3">
      <c r="N6788" s="275"/>
    </row>
    <row r="6789" spans="14:14" s="264" customFormat="1" x14ac:dyDescent="0.3">
      <c r="N6789" s="275"/>
    </row>
    <row r="6790" spans="14:14" s="264" customFormat="1" x14ac:dyDescent="0.3">
      <c r="N6790" s="275"/>
    </row>
    <row r="6791" spans="14:14" s="264" customFormat="1" x14ac:dyDescent="0.3">
      <c r="N6791" s="275"/>
    </row>
    <row r="6792" spans="14:14" s="264" customFormat="1" x14ac:dyDescent="0.3">
      <c r="N6792" s="275"/>
    </row>
    <row r="6793" spans="14:14" s="264" customFormat="1" x14ac:dyDescent="0.3">
      <c r="N6793" s="275"/>
    </row>
    <row r="6794" spans="14:14" s="264" customFormat="1" x14ac:dyDescent="0.3">
      <c r="N6794" s="275"/>
    </row>
    <row r="6795" spans="14:14" s="264" customFormat="1" x14ac:dyDescent="0.3">
      <c r="N6795" s="275"/>
    </row>
    <row r="6796" spans="14:14" s="264" customFormat="1" x14ac:dyDescent="0.3">
      <c r="N6796" s="275"/>
    </row>
    <row r="6797" spans="14:14" s="264" customFormat="1" x14ac:dyDescent="0.3">
      <c r="N6797" s="275"/>
    </row>
    <row r="6798" spans="14:14" s="264" customFormat="1" x14ac:dyDescent="0.3">
      <c r="N6798" s="275"/>
    </row>
    <row r="6799" spans="14:14" s="264" customFormat="1" x14ac:dyDescent="0.3">
      <c r="N6799" s="275"/>
    </row>
    <row r="6800" spans="14:14" s="264" customFormat="1" x14ac:dyDescent="0.3">
      <c r="N6800" s="275"/>
    </row>
    <row r="6801" spans="14:14" s="264" customFormat="1" x14ac:dyDescent="0.3">
      <c r="N6801" s="275"/>
    </row>
    <row r="6802" spans="14:14" s="264" customFormat="1" x14ac:dyDescent="0.3">
      <c r="N6802" s="275"/>
    </row>
    <row r="6803" spans="14:14" s="264" customFormat="1" x14ac:dyDescent="0.3">
      <c r="N6803" s="275"/>
    </row>
    <row r="6804" spans="14:14" s="264" customFormat="1" x14ac:dyDescent="0.3">
      <c r="N6804" s="275"/>
    </row>
    <row r="6805" spans="14:14" s="264" customFormat="1" x14ac:dyDescent="0.3">
      <c r="N6805" s="275"/>
    </row>
    <row r="6806" spans="14:14" s="264" customFormat="1" x14ac:dyDescent="0.3">
      <c r="N6806" s="275"/>
    </row>
    <row r="6807" spans="14:14" s="264" customFormat="1" x14ac:dyDescent="0.3">
      <c r="N6807" s="275"/>
    </row>
    <row r="6808" spans="14:14" s="264" customFormat="1" x14ac:dyDescent="0.3">
      <c r="N6808" s="275"/>
    </row>
    <row r="6809" spans="14:14" s="264" customFormat="1" x14ac:dyDescent="0.3">
      <c r="N6809" s="275"/>
    </row>
    <row r="6810" spans="14:14" s="264" customFormat="1" x14ac:dyDescent="0.3">
      <c r="N6810" s="275"/>
    </row>
    <row r="6811" spans="14:14" s="264" customFormat="1" x14ac:dyDescent="0.3">
      <c r="N6811" s="275"/>
    </row>
    <row r="6812" spans="14:14" s="264" customFormat="1" x14ac:dyDescent="0.3">
      <c r="N6812" s="275"/>
    </row>
    <row r="6813" spans="14:14" s="264" customFormat="1" x14ac:dyDescent="0.3">
      <c r="N6813" s="275"/>
    </row>
    <row r="6814" spans="14:14" s="264" customFormat="1" x14ac:dyDescent="0.3">
      <c r="N6814" s="275"/>
    </row>
    <row r="6815" spans="14:14" s="264" customFormat="1" x14ac:dyDescent="0.3">
      <c r="N6815" s="275"/>
    </row>
    <row r="6816" spans="14:14" s="264" customFormat="1" x14ac:dyDescent="0.3">
      <c r="N6816" s="275"/>
    </row>
    <row r="6817" spans="14:14" s="264" customFormat="1" x14ac:dyDescent="0.3">
      <c r="N6817" s="275"/>
    </row>
    <row r="6818" spans="14:14" s="264" customFormat="1" x14ac:dyDescent="0.3">
      <c r="N6818" s="275"/>
    </row>
    <row r="6819" spans="14:14" s="264" customFormat="1" x14ac:dyDescent="0.3">
      <c r="N6819" s="275"/>
    </row>
    <row r="6820" spans="14:14" s="264" customFormat="1" x14ac:dyDescent="0.3">
      <c r="N6820" s="275"/>
    </row>
    <row r="6821" spans="14:14" s="264" customFormat="1" x14ac:dyDescent="0.3">
      <c r="N6821" s="275"/>
    </row>
    <row r="6822" spans="14:14" s="264" customFormat="1" x14ac:dyDescent="0.3">
      <c r="N6822" s="275"/>
    </row>
    <row r="6823" spans="14:14" s="264" customFormat="1" x14ac:dyDescent="0.3">
      <c r="N6823" s="275"/>
    </row>
    <row r="6824" spans="14:14" s="264" customFormat="1" x14ac:dyDescent="0.3">
      <c r="N6824" s="275"/>
    </row>
    <row r="6825" spans="14:14" s="264" customFormat="1" x14ac:dyDescent="0.3">
      <c r="N6825" s="275"/>
    </row>
    <row r="6826" spans="14:14" s="264" customFormat="1" x14ac:dyDescent="0.3">
      <c r="N6826" s="275"/>
    </row>
    <row r="6827" spans="14:14" s="264" customFormat="1" x14ac:dyDescent="0.3">
      <c r="N6827" s="275"/>
    </row>
    <row r="6828" spans="14:14" s="264" customFormat="1" x14ac:dyDescent="0.3">
      <c r="N6828" s="275"/>
    </row>
    <row r="6829" spans="14:14" s="264" customFormat="1" x14ac:dyDescent="0.3">
      <c r="N6829" s="275"/>
    </row>
    <row r="6830" spans="14:14" s="264" customFormat="1" x14ac:dyDescent="0.3">
      <c r="N6830" s="275"/>
    </row>
    <row r="6831" spans="14:14" s="264" customFormat="1" x14ac:dyDescent="0.3">
      <c r="N6831" s="275"/>
    </row>
    <row r="6832" spans="14:14" s="264" customFormat="1" x14ac:dyDescent="0.3">
      <c r="N6832" s="275"/>
    </row>
    <row r="6833" spans="14:14" s="264" customFormat="1" x14ac:dyDescent="0.3">
      <c r="N6833" s="275"/>
    </row>
    <row r="6834" spans="14:14" s="264" customFormat="1" x14ac:dyDescent="0.3">
      <c r="N6834" s="275"/>
    </row>
    <row r="6835" spans="14:14" s="264" customFormat="1" x14ac:dyDescent="0.3">
      <c r="N6835" s="275"/>
    </row>
    <row r="6836" spans="14:14" s="264" customFormat="1" x14ac:dyDescent="0.3">
      <c r="N6836" s="275"/>
    </row>
    <row r="6837" spans="14:14" s="264" customFormat="1" x14ac:dyDescent="0.3">
      <c r="N6837" s="275"/>
    </row>
    <row r="6838" spans="14:14" s="264" customFormat="1" x14ac:dyDescent="0.3">
      <c r="N6838" s="275"/>
    </row>
    <row r="6839" spans="14:14" s="264" customFormat="1" x14ac:dyDescent="0.3">
      <c r="N6839" s="275"/>
    </row>
    <row r="6840" spans="14:14" s="264" customFormat="1" x14ac:dyDescent="0.3">
      <c r="N6840" s="275"/>
    </row>
    <row r="6841" spans="14:14" s="264" customFormat="1" x14ac:dyDescent="0.3">
      <c r="N6841" s="275"/>
    </row>
    <row r="6842" spans="14:14" s="264" customFormat="1" x14ac:dyDescent="0.3">
      <c r="N6842" s="275"/>
    </row>
    <row r="6843" spans="14:14" s="264" customFormat="1" x14ac:dyDescent="0.3">
      <c r="N6843" s="275"/>
    </row>
    <row r="6844" spans="14:14" s="264" customFormat="1" x14ac:dyDescent="0.3">
      <c r="N6844" s="275"/>
    </row>
    <row r="6845" spans="14:14" s="264" customFormat="1" x14ac:dyDescent="0.3">
      <c r="N6845" s="275"/>
    </row>
    <row r="6846" spans="14:14" s="264" customFormat="1" x14ac:dyDescent="0.3">
      <c r="N6846" s="275"/>
    </row>
    <row r="6847" spans="14:14" s="264" customFormat="1" x14ac:dyDescent="0.3">
      <c r="N6847" s="275"/>
    </row>
    <row r="6848" spans="14:14" s="264" customFormat="1" x14ac:dyDescent="0.3">
      <c r="N6848" s="275"/>
    </row>
    <row r="6849" spans="14:14" s="264" customFormat="1" x14ac:dyDescent="0.3">
      <c r="N6849" s="275"/>
    </row>
    <row r="6850" spans="14:14" s="264" customFormat="1" x14ac:dyDescent="0.3">
      <c r="N6850" s="275"/>
    </row>
    <row r="6851" spans="14:14" s="264" customFormat="1" x14ac:dyDescent="0.3">
      <c r="N6851" s="275"/>
    </row>
    <row r="6852" spans="14:14" s="264" customFormat="1" x14ac:dyDescent="0.3">
      <c r="N6852" s="275"/>
    </row>
    <row r="6853" spans="14:14" s="264" customFormat="1" x14ac:dyDescent="0.3">
      <c r="N6853" s="275"/>
    </row>
    <row r="6854" spans="14:14" s="264" customFormat="1" x14ac:dyDescent="0.3">
      <c r="N6854" s="275"/>
    </row>
    <row r="6855" spans="14:14" s="264" customFormat="1" x14ac:dyDescent="0.3">
      <c r="N6855" s="275"/>
    </row>
    <row r="6856" spans="14:14" s="264" customFormat="1" x14ac:dyDescent="0.3">
      <c r="N6856" s="275"/>
    </row>
    <row r="6857" spans="14:14" s="264" customFormat="1" x14ac:dyDescent="0.3">
      <c r="N6857" s="275"/>
    </row>
    <row r="6858" spans="14:14" s="264" customFormat="1" x14ac:dyDescent="0.3">
      <c r="N6858" s="275"/>
    </row>
    <row r="6859" spans="14:14" s="264" customFormat="1" x14ac:dyDescent="0.3">
      <c r="N6859" s="275"/>
    </row>
    <row r="6860" spans="14:14" s="264" customFormat="1" x14ac:dyDescent="0.3">
      <c r="N6860" s="275"/>
    </row>
    <row r="6861" spans="14:14" s="264" customFormat="1" x14ac:dyDescent="0.3">
      <c r="N6861" s="275"/>
    </row>
    <row r="6862" spans="14:14" s="264" customFormat="1" x14ac:dyDescent="0.3">
      <c r="N6862" s="275"/>
    </row>
    <row r="6863" spans="14:14" s="264" customFormat="1" x14ac:dyDescent="0.3">
      <c r="N6863" s="275"/>
    </row>
    <row r="6864" spans="14:14" s="264" customFormat="1" x14ac:dyDescent="0.3">
      <c r="N6864" s="275"/>
    </row>
    <row r="6865" spans="14:14" s="264" customFormat="1" x14ac:dyDescent="0.3">
      <c r="N6865" s="275"/>
    </row>
    <row r="6866" spans="14:14" s="264" customFormat="1" x14ac:dyDescent="0.3">
      <c r="N6866" s="275"/>
    </row>
    <row r="6867" spans="14:14" s="264" customFormat="1" x14ac:dyDescent="0.3">
      <c r="N6867" s="275"/>
    </row>
    <row r="6868" spans="14:14" s="264" customFormat="1" x14ac:dyDescent="0.3">
      <c r="N6868" s="275"/>
    </row>
    <row r="6869" spans="14:14" s="264" customFormat="1" x14ac:dyDescent="0.3">
      <c r="N6869" s="275"/>
    </row>
    <row r="6870" spans="14:14" s="264" customFormat="1" x14ac:dyDescent="0.3">
      <c r="N6870" s="275"/>
    </row>
    <row r="6871" spans="14:14" s="264" customFormat="1" x14ac:dyDescent="0.3">
      <c r="N6871" s="275"/>
    </row>
    <row r="6872" spans="14:14" s="264" customFormat="1" x14ac:dyDescent="0.3">
      <c r="N6872" s="275"/>
    </row>
    <row r="6873" spans="14:14" s="264" customFormat="1" x14ac:dyDescent="0.3">
      <c r="N6873" s="275"/>
    </row>
    <row r="6874" spans="14:14" s="264" customFormat="1" x14ac:dyDescent="0.3">
      <c r="N6874" s="275"/>
    </row>
    <row r="6875" spans="14:14" s="264" customFormat="1" x14ac:dyDescent="0.3">
      <c r="N6875" s="275"/>
    </row>
    <row r="6876" spans="14:14" s="264" customFormat="1" x14ac:dyDescent="0.3">
      <c r="N6876" s="275"/>
    </row>
    <row r="6877" spans="14:14" s="264" customFormat="1" x14ac:dyDescent="0.3">
      <c r="N6877" s="275"/>
    </row>
    <row r="6878" spans="14:14" s="264" customFormat="1" x14ac:dyDescent="0.3">
      <c r="N6878" s="275"/>
    </row>
    <row r="6879" spans="14:14" s="264" customFormat="1" x14ac:dyDescent="0.3">
      <c r="N6879" s="275"/>
    </row>
    <row r="6880" spans="14:14" s="264" customFormat="1" x14ac:dyDescent="0.3">
      <c r="N6880" s="275"/>
    </row>
    <row r="6881" spans="14:14" s="264" customFormat="1" x14ac:dyDescent="0.3">
      <c r="N6881" s="275"/>
    </row>
    <row r="6882" spans="14:14" s="264" customFormat="1" x14ac:dyDescent="0.3">
      <c r="N6882" s="275"/>
    </row>
    <row r="6883" spans="14:14" s="264" customFormat="1" x14ac:dyDescent="0.3">
      <c r="N6883" s="275"/>
    </row>
    <row r="6884" spans="14:14" s="264" customFormat="1" x14ac:dyDescent="0.3">
      <c r="N6884" s="275"/>
    </row>
    <row r="6885" spans="14:14" s="264" customFormat="1" x14ac:dyDescent="0.3">
      <c r="N6885" s="275"/>
    </row>
    <row r="6886" spans="14:14" s="264" customFormat="1" x14ac:dyDescent="0.3">
      <c r="N6886" s="275"/>
    </row>
    <row r="6887" spans="14:14" s="264" customFormat="1" x14ac:dyDescent="0.3">
      <c r="N6887" s="275"/>
    </row>
    <row r="6888" spans="14:14" s="264" customFormat="1" x14ac:dyDescent="0.3">
      <c r="N6888" s="275"/>
    </row>
    <row r="6889" spans="14:14" s="264" customFormat="1" x14ac:dyDescent="0.3">
      <c r="N6889" s="275"/>
    </row>
    <row r="6890" spans="14:14" s="264" customFormat="1" x14ac:dyDescent="0.3">
      <c r="N6890" s="275"/>
    </row>
    <row r="6891" spans="14:14" s="264" customFormat="1" x14ac:dyDescent="0.3">
      <c r="N6891" s="275"/>
    </row>
    <row r="6892" spans="14:14" s="264" customFormat="1" x14ac:dyDescent="0.3">
      <c r="N6892" s="275"/>
    </row>
    <row r="6893" spans="14:14" s="264" customFormat="1" x14ac:dyDescent="0.3">
      <c r="N6893" s="275"/>
    </row>
    <row r="6894" spans="14:14" s="264" customFormat="1" x14ac:dyDescent="0.3">
      <c r="N6894" s="275"/>
    </row>
    <row r="6895" spans="14:14" s="264" customFormat="1" x14ac:dyDescent="0.3">
      <c r="N6895" s="275"/>
    </row>
    <row r="6896" spans="14:14" s="264" customFormat="1" x14ac:dyDescent="0.3">
      <c r="N6896" s="275"/>
    </row>
    <row r="6897" spans="14:14" s="264" customFormat="1" x14ac:dyDescent="0.3">
      <c r="N6897" s="275"/>
    </row>
    <row r="6898" spans="14:14" s="264" customFormat="1" x14ac:dyDescent="0.3">
      <c r="N6898" s="275"/>
    </row>
    <row r="6899" spans="14:14" s="264" customFormat="1" x14ac:dyDescent="0.3">
      <c r="N6899" s="275"/>
    </row>
    <row r="6900" spans="14:14" s="264" customFormat="1" x14ac:dyDescent="0.3">
      <c r="N6900" s="275"/>
    </row>
    <row r="6901" spans="14:14" s="264" customFormat="1" x14ac:dyDescent="0.3">
      <c r="N6901" s="275"/>
    </row>
    <row r="6902" spans="14:14" s="264" customFormat="1" x14ac:dyDescent="0.3">
      <c r="N6902" s="275"/>
    </row>
    <row r="6903" spans="14:14" s="264" customFormat="1" x14ac:dyDescent="0.3">
      <c r="N6903" s="275"/>
    </row>
    <row r="6904" spans="14:14" s="264" customFormat="1" x14ac:dyDescent="0.3">
      <c r="N6904" s="275"/>
    </row>
    <row r="6905" spans="14:14" s="264" customFormat="1" x14ac:dyDescent="0.3">
      <c r="N6905" s="275"/>
    </row>
    <row r="6906" spans="14:14" s="264" customFormat="1" x14ac:dyDescent="0.3">
      <c r="N6906" s="275"/>
    </row>
    <row r="6907" spans="14:14" s="264" customFormat="1" x14ac:dyDescent="0.3">
      <c r="N6907" s="275"/>
    </row>
    <row r="6908" spans="14:14" s="264" customFormat="1" x14ac:dyDescent="0.3">
      <c r="N6908" s="275"/>
    </row>
    <row r="6909" spans="14:14" s="264" customFormat="1" x14ac:dyDescent="0.3">
      <c r="N6909" s="275"/>
    </row>
    <row r="6910" spans="14:14" s="264" customFormat="1" x14ac:dyDescent="0.3">
      <c r="N6910" s="275"/>
    </row>
    <row r="6911" spans="14:14" s="264" customFormat="1" x14ac:dyDescent="0.3">
      <c r="N6911" s="275"/>
    </row>
    <row r="6912" spans="14:14" s="264" customFormat="1" x14ac:dyDescent="0.3">
      <c r="N6912" s="275"/>
    </row>
    <row r="6913" spans="14:14" s="264" customFormat="1" x14ac:dyDescent="0.3">
      <c r="N6913" s="275"/>
    </row>
    <row r="6914" spans="14:14" s="264" customFormat="1" x14ac:dyDescent="0.3">
      <c r="N6914" s="275"/>
    </row>
    <row r="6915" spans="14:14" s="264" customFormat="1" x14ac:dyDescent="0.3">
      <c r="N6915" s="275"/>
    </row>
    <row r="6916" spans="14:14" s="264" customFormat="1" x14ac:dyDescent="0.3">
      <c r="N6916" s="275"/>
    </row>
    <row r="6917" spans="14:14" s="264" customFormat="1" x14ac:dyDescent="0.3">
      <c r="N6917" s="275"/>
    </row>
    <row r="6918" spans="14:14" s="264" customFormat="1" x14ac:dyDescent="0.3">
      <c r="N6918" s="275"/>
    </row>
    <row r="6919" spans="14:14" s="264" customFormat="1" x14ac:dyDescent="0.3">
      <c r="N6919" s="275"/>
    </row>
    <row r="6920" spans="14:14" s="264" customFormat="1" x14ac:dyDescent="0.3">
      <c r="N6920" s="275"/>
    </row>
    <row r="6921" spans="14:14" s="264" customFormat="1" x14ac:dyDescent="0.3">
      <c r="N6921" s="275"/>
    </row>
    <row r="6922" spans="14:14" s="264" customFormat="1" x14ac:dyDescent="0.3">
      <c r="N6922" s="275"/>
    </row>
    <row r="6923" spans="14:14" s="264" customFormat="1" x14ac:dyDescent="0.3">
      <c r="N6923" s="275"/>
    </row>
    <row r="6924" spans="14:14" s="264" customFormat="1" x14ac:dyDescent="0.3">
      <c r="N6924" s="275"/>
    </row>
    <row r="6925" spans="14:14" s="264" customFormat="1" x14ac:dyDescent="0.3">
      <c r="N6925" s="275"/>
    </row>
    <row r="6926" spans="14:14" s="264" customFormat="1" x14ac:dyDescent="0.3">
      <c r="N6926" s="275"/>
    </row>
    <row r="6927" spans="14:14" s="264" customFormat="1" x14ac:dyDescent="0.3">
      <c r="N6927" s="275"/>
    </row>
    <row r="6928" spans="14:14" s="264" customFormat="1" x14ac:dyDescent="0.3">
      <c r="N6928" s="275"/>
    </row>
    <row r="6929" spans="14:14" s="264" customFormat="1" x14ac:dyDescent="0.3">
      <c r="N6929" s="275"/>
    </row>
    <row r="6930" spans="14:14" s="264" customFormat="1" x14ac:dyDescent="0.3">
      <c r="N6930" s="275"/>
    </row>
    <row r="6931" spans="14:14" s="264" customFormat="1" x14ac:dyDescent="0.3">
      <c r="N6931" s="275"/>
    </row>
    <row r="6932" spans="14:14" s="264" customFormat="1" x14ac:dyDescent="0.3">
      <c r="N6932" s="275"/>
    </row>
    <row r="6933" spans="14:14" s="264" customFormat="1" x14ac:dyDescent="0.3">
      <c r="N6933" s="275"/>
    </row>
    <row r="6934" spans="14:14" s="264" customFormat="1" x14ac:dyDescent="0.3">
      <c r="N6934" s="275"/>
    </row>
    <row r="6935" spans="14:14" s="264" customFormat="1" x14ac:dyDescent="0.3">
      <c r="N6935" s="275"/>
    </row>
    <row r="6936" spans="14:14" s="264" customFormat="1" x14ac:dyDescent="0.3">
      <c r="N6936" s="275"/>
    </row>
    <row r="6937" spans="14:14" s="264" customFormat="1" x14ac:dyDescent="0.3">
      <c r="N6937" s="275"/>
    </row>
    <row r="6938" spans="14:14" s="264" customFormat="1" x14ac:dyDescent="0.3">
      <c r="N6938" s="275"/>
    </row>
    <row r="6939" spans="14:14" s="264" customFormat="1" x14ac:dyDescent="0.3">
      <c r="N6939" s="275"/>
    </row>
    <row r="6940" spans="14:14" s="264" customFormat="1" x14ac:dyDescent="0.3">
      <c r="N6940" s="275"/>
    </row>
    <row r="6941" spans="14:14" s="264" customFormat="1" x14ac:dyDescent="0.3">
      <c r="N6941" s="275"/>
    </row>
    <row r="6942" spans="14:14" s="264" customFormat="1" x14ac:dyDescent="0.3">
      <c r="N6942" s="275"/>
    </row>
    <row r="6943" spans="14:14" s="264" customFormat="1" x14ac:dyDescent="0.3">
      <c r="N6943" s="275"/>
    </row>
    <row r="6944" spans="14:14" s="264" customFormat="1" x14ac:dyDescent="0.3">
      <c r="N6944" s="275"/>
    </row>
    <row r="6945" spans="14:14" s="264" customFormat="1" x14ac:dyDescent="0.3">
      <c r="N6945" s="275"/>
    </row>
    <row r="6946" spans="14:14" s="264" customFormat="1" x14ac:dyDescent="0.3">
      <c r="N6946" s="275"/>
    </row>
    <row r="6947" spans="14:14" s="264" customFormat="1" x14ac:dyDescent="0.3">
      <c r="N6947" s="275"/>
    </row>
    <row r="6948" spans="14:14" s="264" customFormat="1" x14ac:dyDescent="0.3">
      <c r="N6948" s="275"/>
    </row>
    <row r="6949" spans="14:14" s="264" customFormat="1" x14ac:dyDescent="0.3">
      <c r="N6949" s="275"/>
    </row>
    <row r="6950" spans="14:14" s="264" customFormat="1" x14ac:dyDescent="0.3">
      <c r="N6950" s="275"/>
    </row>
    <row r="6951" spans="14:14" s="264" customFormat="1" x14ac:dyDescent="0.3">
      <c r="N6951" s="275"/>
    </row>
    <row r="6952" spans="14:14" s="264" customFormat="1" x14ac:dyDescent="0.3">
      <c r="N6952" s="275"/>
    </row>
    <row r="6953" spans="14:14" s="264" customFormat="1" x14ac:dyDescent="0.3">
      <c r="N6953" s="275"/>
    </row>
    <row r="6954" spans="14:14" s="264" customFormat="1" x14ac:dyDescent="0.3">
      <c r="N6954" s="275"/>
    </row>
    <row r="6955" spans="14:14" s="264" customFormat="1" x14ac:dyDescent="0.3">
      <c r="N6955" s="275"/>
    </row>
    <row r="6956" spans="14:14" s="264" customFormat="1" x14ac:dyDescent="0.3">
      <c r="N6956" s="275"/>
    </row>
    <row r="6957" spans="14:14" s="264" customFormat="1" x14ac:dyDescent="0.3">
      <c r="N6957" s="275"/>
    </row>
    <row r="6958" spans="14:14" s="264" customFormat="1" x14ac:dyDescent="0.3">
      <c r="N6958" s="275"/>
    </row>
    <row r="6959" spans="14:14" s="264" customFormat="1" x14ac:dyDescent="0.3">
      <c r="N6959" s="275"/>
    </row>
    <row r="6960" spans="14:14" s="264" customFormat="1" x14ac:dyDescent="0.3">
      <c r="N6960" s="275"/>
    </row>
    <row r="6961" spans="14:14" s="264" customFormat="1" x14ac:dyDescent="0.3">
      <c r="N6961" s="275"/>
    </row>
    <row r="6962" spans="14:14" s="264" customFormat="1" x14ac:dyDescent="0.3">
      <c r="N6962" s="275"/>
    </row>
    <row r="6963" spans="14:14" s="264" customFormat="1" x14ac:dyDescent="0.3">
      <c r="N6963" s="275"/>
    </row>
    <row r="6964" spans="14:14" s="264" customFormat="1" x14ac:dyDescent="0.3">
      <c r="N6964" s="275"/>
    </row>
    <row r="6965" spans="14:14" s="264" customFormat="1" x14ac:dyDescent="0.3">
      <c r="N6965" s="275"/>
    </row>
    <row r="6966" spans="14:14" s="264" customFormat="1" x14ac:dyDescent="0.3">
      <c r="N6966" s="275"/>
    </row>
    <row r="6967" spans="14:14" s="264" customFormat="1" x14ac:dyDescent="0.3">
      <c r="N6967" s="275"/>
    </row>
    <row r="6968" spans="14:14" s="264" customFormat="1" x14ac:dyDescent="0.3">
      <c r="N6968" s="275"/>
    </row>
    <row r="6969" spans="14:14" s="264" customFormat="1" x14ac:dyDescent="0.3">
      <c r="N6969" s="275"/>
    </row>
    <row r="6970" spans="14:14" s="264" customFormat="1" x14ac:dyDescent="0.3">
      <c r="N6970" s="275"/>
    </row>
    <row r="6971" spans="14:14" s="264" customFormat="1" x14ac:dyDescent="0.3">
      <c r="N6971" s="275"/>
    </row>
    <row r="6972" spans="14:14" s="264" customFormat="1" x14ac:dyDescent="0.3">
      <c r="N6972" s="275"/>
    </row>
    <row r="6973" spans="14:14" s="264" customFormat="1" x14ac:dyDescent="0.3">
      <c r="N6973" s="275"/>
    </row>
    <row r="6974" spans="14:14" s="264" customFormat="1" x14ac:dyDescent="0.3">
      <c r="N6974" s="275"/>
    </row>
    <row r="6975" spans="14:14" s="264" customFormat="1" x14ac:dyDescent="0.3">
      <c r="N6975" s="275"/>
    </row>
    <row r="6976" spans="14:14" s="264" customFormat="1" x14ac:dyDescent="0.3">
      <c r="N6976" s="275"/>
    </row>
    <row r="6977" spans="14:14" s="264" customFormat="1" x14ac:dyDescent="0.3">
      <c r="N6977" s="275"/>
    </row>
    <row r="6978" spans="14:14" s="264" customFormat="1" x14ac:dyDescent="0.3">
      <c r="N6978" s="275"/>
    </row>
    <row r="6979" spans="14:14" s="264" customFormat="1" x14ac:dyDescent="0.3">
      <c r="N6979" s="275"/>
    </row>
    <row r="6980" spans="14:14" s="264" customFormat="1" x14ac:dyDescent="0.3">
      <c r="N6980" s="275"/>
    </row>
    <row r="6981" spans="14:14" s="264" customFormat="1" x14ac:dyDescent="0.3">
      <c r="N6981" s="275"/>
    </row>
    <row r="6982" spans="14:14" s="264" customFormat="1" x14ac:dyDescent="0.3">
      <c r="N6982" s="275"/>
    </row>
    <row r="6983" spans="14:14" s="264" customFormat="1" x14ac:dyDescent="0.3">
      <c r="N6983" s="275"/>
    </row>
    <row r="6984" spans="14:14" s="264" customFormat="1" x14ac:dyDescent="0.3">
      <c r="N6984" s="275"/>
    </row>
    <row r="6985" spans="14:14" s="264" customFormat="1" x14ac:dyDescent="0.3">
      <c r="N6985" s="275"/>
    </row>
    <row r="6986" spans="14:14" s="264" customFormat="1" x14ac:dyDescent="0.3">
      <c r="N6986" s="275"/>
    </row>
    <row r="6987" spans="14:14" s="264" customFormat="1" x14ac:dyDescent="0.3">
      <c r="N6987" s="275"/>
    </row>
    <row r="6988" spans="14:14" s="264" customFormat="1" x14ac:dyDescent="0.3">
      <c r="N6988" s="275"/>
    </row>
    <row r="6989" spans="14:14" s="264" customFormat="1" x14ac:dyDescent="0.3">
      <c r="N6989" s="275"/>
    </row>
    <row r="6990" spans="14:14" s="264" customFormat="1" x14ac:dyDescent="0.3">
      <c r="N6990" s="275"/>
    </row>
    <row r="6991" spans="14:14" s="264" customFormat="1" x14ac:dyDescent="0.3">
      <c r="N6991" s="275"/>
    </row>
    <row r="6992" spans="14:14" s="264" customFormat="1" x14ac:dyDescent="0.3">
      <c r="N6992" s="275"/>
    </row>
    <row r="6993" spans="14:14" s="264" customFormat="1" x14ac:dyDescent="0.3">
      <c r="N6993" s="275"/>
    </row>
    <row r="6994" spans="14:14" s="264" customFormat="1" x14ac:dyDescent="0.3">
      <c r="N6994" s="275"/>
    </row>
    <row r="6995" spans="14:14" s="264" customFormat="1" x14ac:dyDescent="0.3">
      <c r="N6995" s="275"/>
    </row>
    <row r="6996" spans="14:14" s="264" customFormat="1" x14ac:dyDescent="0.3">
      <c r="N6996" s="275"/>
    </row>
    <row r="6997" spans="14:14" s="264" customFormat="1" x14ac:dyDescent="0.3">
      <c r="N6997" s="275"/>
    </row>
    <row r="6998" spans="14:14" s="264" customFormat="1" x14ac:dyDescent="0.3">
      <c r="N6998" s="275"/>
    </row>
    <row r="6999" spans="14:14" s="264" customFormat="1" x14ac:dyDescent="0.3">
      <c r="N6999" s="275"/>
    </row>
    <row r="7000" spans="14:14" s="264" customFormat="1" x14ac:dyDescent="0.3">
      <c r="N7000" s="275"/>
    </row>
    <row r="7001" spans="14:14" s="264" customFormat="1" x14ac:dyDescent="0.3">
      <c r="N7001" s="275"/>
    </row>
    <row r="7002" spans="14:14" s="264" customFormat="1" x14ac:dyDescent="0.3">
      <c r="N7002" s="275"/>
    </row>
    <row r="7003" spans="14:14" s="264" customFormat="1" x14ac:dyDescent="0.3">
      <c r="N7003" s="275"/>
    </row>
    <row r="7004" spans="14:14" s="264" customFormat="1" x14ac:dyDescent="0.3">
      <c r="N7004" s="275"/>
    </row>
    <row r="7005" spans="14:14" s="264" customFormat="1" x14ac:dyDescent="0.3">
      <c r="N7005" s="275"/>
    </row>
    <row r="7006" spans="14:14" s="264" customFormat="1" x14ac:dyDescent="0.3">
      <c r="N7006" s="275"/>
    </row>
    <row r="7007" spans="14:14" s="264" customFormat="1" x14ac:dyDescent="0.3">
      <c r="N7007" s="275"/>
    </row>
    <row r="7008" spans="14:14" s="264" customFormat="1" x14ac:dyDescent="0.3">
      <c r="N7008" s="275"/>
    </row>
    <row r="7009" spans="14:14" s="264" customFormat="1" x14ac:dyDescent="0.3">
      <c r="N7009" s="275"/>
    </row>
    <row r="7010" spans="14:14" s="264" customFormat="1" x14ac:dyDescent="0.3">
      <c r="N7010" s="275"/>
    </row>
    <row r="7011" spans="14:14" s="264" customFormat="1" x14ac:dyDescent="0.3">
      <c r="N7011" s="275"/>
    </row>
    <row r="7012" spans="14:14" s="264" customFormat="1" x14ac:dyDescent="0.3">
      <c r="N7012" s="275"/>
    </row>
    <row r="7013" spans="14:14" s="264" customFormat="1" x14ac:dyDescent="0.3">
      <c r="N7013" s="275"/>
    </row>
    <row r="7014" spans="14:14" s="264" customFormat="1" x14ac:dyDescent="0.3">
      <c r="N7014" s="275"/>
    </row>
    <row r="7015" spans="14:14" s="264" customFormat="1" x14ac:dyDescent="0.3">
      <c r="N7015" s="275"/>
    </row>
    <row r="7016" spans="14:14" s="264" customFormat="1" x14ac:dyDescent="0.3">
      <c r="N7016" s="275"/>
    </row>
    <row r="7017" spans="14:14" s="264" customFormat="1" x14ac:dyDescent="0.3">
      <c r="N7017" s="275"/>
    </row>
    <row r="7018" spans="14:14" s="264" customFormat="1" x14ac:dyDescent="0.3">
      <c r="N7018" s="275"/>
    </row>
    <row r="7019" spans="14:14" s="264" customFormat="1" x14ac:dyDescent="0.3">
      <c r="N7019" s="275"/>
    </row>
    <row r="7020" spans="14:14" s="264" customFormat="1" x14ac:dyDescent="0.3">
      <c r="N7020" s="275"/>
    </row>
    <row r="7021" spans="14:14" s="264" customFormat="1" x14ac:dyDescent="0.3">
      <c r="N7021" s="275"/>
    </row>
    <row r="7022" spans="14:14" s="264" customFormat="1" x14ac:dyDescent="0.3">
      <c r="N7022" s="275"/>
    </row>
    <row r="7023" spans="14:14" s="264" customFormat="1" x14ac:dyDescent="0.3">
      <c r="N7023" s="275"/>
    </row>
    <row r="7024" spans="14:14" s="264" customFormat="1" x14ac:dyDescent="0.3">
      <c r="N7024" s="275"/>
    </row>
    <row r="7025" spans="14:14" s="264" customFormat="1" x14ac:dyDescent="0.3">
      <c r="N7025" s="275"/>
    </row>
    <row r="7026" spans="14:14" s="264" customFormat="1" x14ac:dyDescent="0.3">
      <c r="N7026" s="275"/>
    </row>
    <row r="7027" spans="14:14" s="264" customFormat="1" x14ac:dyDescent="0.3">
      <c r="N7027" s="275"/>
    </row>
    <row r="7028" spans="14:14" s="264" customFormat="1" x14ac:dyDescent="0.3">
      <c r="N7028" s="275"/>
    </row>
    <row r="7029" spans="14:14" s="264" customFormat="1" x14ac:dyDescent="0.3">
      <c r="N7029" s="275"/>
    </row>
    <row r="7030" spans="14:14" s="264" customFormat="1" x14ac:dyDescent="0.3">
      <c r="N7030" s="275"/>
    </row>
    <row r="7031" spans="14:14" s="264" customFormat="1" x14ac:dyDescent="0.3">
      <c r="N7031" s="275"/>
    </row>
    <row r="7032" spans="14:14" s="264" customFormat="1" x14ac:dyDescent="0.3">
      <c r="N7032" s="275"/>
    </row>
    <row r="7033" spans="14:14" s="264" customFormat="1" x14ac:dyDescent="0.3">
      <c r="N7033" s="275"/>
    </row>
    <row r="7034" spans="14:14" s="264" customFormat="1" x14ac:dyDescent="0.3">
      <c r="N7034" s="275"/>
    </row>
    <row r="7035" spans="14:14" s="264" customFormat="1" x14ac:dyDescent="0.3">
      <c r="N7035" s="275"/>
    </row>
    <row r="7036" spans="14:14" s="264" customFormat="1" x14ac:dyDescent="0.3">
      <c r="N7036" s="275"/>
    </row>
    <row r="7037" spans="14:14" s="264" customFormat="1" x14ac:dyDescent="0.3">
      <c r="N7037" s="275"/>
    </row>
    <row r="7038" spans="14:14" s="264" customFormat="1" x14ac:dyDescent="0.3">
      <c r="N7038" s="275"/>
    </row>
    <row r="7039" spans="14:14" s="264" customFormat="1" x14ac:dyDescent="0.3">
      <c r="N7039" s="275"/>
    </row>
    <row r="7040" spans="14:14" s="264" customFormat="1" x14ac:dyDescent="0.3">
      <c r="N7040" s="275"/>
    </row>
    <row r="7041" spans="14:14" s="264" customFormat="1" x14ac:dyDescent="0.3">
      <c r="N7041" s="275"/>
    </row>
    <row r="7042" spans="14:14" s="264" customFormat="1" x14ac:dyDescent="0.3">
      <c r="N7042" s="275"/>
    </row>
    <row r="7043" spans="14:14" s="264" customFormat="1" x14ac:dyDescent="0.3">
      <c r="N7043" s="275"/>
    </row>
    <row r="7044" spans="14:14" s="264" customFormat="1" x14ac:dyDescent="0.3">
      <c r="N7044" s="275"/>
    </row>
    <row r="7045" spans="14:14" s="264" customFormat="1" x14ac:dyDescent="0.3">
      <c r="N7045" s="275"/>
    </row>
    <row r="7046" spans="14:14" s="264" customFormat="1" x14ac:dyDescent="0.3">
      <c r="N7046" s="275"/>
    </row>
    <row r="7047" spans="14:14" s="264" customFormat="1" x14ac:dyDescent="0.3">
      <c r="N7047" s="275"/>
    </row>
    <row r="7048" spans="14:14" s="264" customFormat="1" x14ac:dyDescent="0.3">
      <c r="N7048" s="275"/>
    </row>
    <row r="7049" spans="14:14" s="264" customFormat="1" x14ac:dyDescent="0.3">
      <c r="N7049" s="275"/>
    </row>
    <row r="7050" spans="14:14" s="264" customFormat="1" x14ac:dyDescent="0.3">
      <c r="N7050" s="275"/>
    </row>
    <row r="7051" spans="14:14" s="264" customFormat="1" x14ac:dyDescent="0.3">
      <c r="N7051" s="275"/>
    </row>
    <row r="7052" spans="14:14" s="264" customFormat="1" x14ac:dyDescent="0.3">
      <c r="N7052" s="275"/>
    </row>
    <row r="7053" spans="14:14" s="264" customFormat="1" x14ac:dyDescent="0.3">
      <c r="N7053" s="275"/>
    </row>
    <row r="7054" spans="14:14" s="264" customFormat="1" x14ac:dyDescent="0.3">
      <c r="N7054" s="275"/>
    </row>
    <row r="7055" spans="14:14" s="264" customFormat="1" x14ac:dyDescent="0.3">
      <c r="N7055" s="275"/>
    </row>
    <row r="7056" spans="14:14" s="264" customFormat="1" x14ac:dyDescent="0.3">
      <c r="N7056" s="275"/>
    </row>
    <row r="7057" spans="14:14" s="264" customFormat="1" x14ac:dyDescent="0.3">
      <c r="N7057" s="275"/>
    </row>
    <row r="7058" spans="14:14" s="264" customFormat="1" x14ac:dyDescent="0.3">
      <c r="N7058" s="275"/>
    </row>
    <row r="7059" spans="14:14" s="264" customFormat="1" x14ac:dyDescent="0.3">
      <c r="N7059" s="275"/>
    </row>
    <row r="7060" spans="14:14" s="264" customFormat="1" x14ac:dyDescent="0.3">
      <c r="N7060" s="275"/>
    </row>
    <row r="7061" spans="14:14" s="264" customFormat="1" x14ac:dyDescent="0.3">
      <c r="N7061" s="275"/>
    </row>
    <row r="7062" spans="14:14" s="264" customFormat="1" x14ac:dyDescent="0.3">
      <c r="N7062" s="275"/>
    </row>
    <row r="7063" spans="14:14" s="264" customFormat="1" x14ac:dyDescent="0.3">
      <c r="N7063" s="275"/>
    </row>
    <row r="7064" spans="14:14" s="264" customFormat="1" x14ac:dyDescent="0.3">
      <c r="N7064" s="275"/>
    </row>
    <row r="7065" spans="14:14" s="264" customFormat="1" x14ac:dyDescent="0.3">
      <c r="N7065" s="275"/>
    </row>
    <row r="7066" spans="14:14" s="264" customFormat="1" x14ac:dyDescent="0.3">
      <c r="N7066" s="275"/>
    </row>
    <row r="7067" spans="14:14" s="264" customFormat="1" x14ac:dyDescent="0.3">
      <c r="N7067" s="275"/>
    </row>
    <row r="7068" spans="14:14" s="264" customFormat="1" x14ac:dyDescent="0.3">
      <c r="N7068" s="275"/>
    </row>
    <row r="7069" spans="14:14" s="264" customFormat="1" x14ac:dyDescent="0.3">
      <c r="N7069" s="275"/>
    </row>
    <row r="7070" spans="14:14" s="264" customFormat="1" x14ac:dyDescent="0.3">
      <c r="N7070" s="275"/>
    </row>
    <row r="7071" spans="14:14" s="264" customFormat="1" x14ac:dyDescent="0.3">
      <c r="N7071" s="275"/>
    </row>
    <row r="7072" spans="14:14" s="264" customFormat="1" x14ac:dyDescent="0.3">
      <c r="N7072" s="275"/>
    </row>
    <row r="7073" spans="14:14" s="264" customFormat="1" x14ac:dyDescent="0.3">
      <c r="N7073" s="275"/>
    </row>
    <row r="7074" spans="14:14" s="264" customFormat="1" x14ac:dyDescent="0.3">
      <c r="N7074" s="275"/>
    </row>
    <row r="7075" spans="14:14" s="264" customFormat="1" x14ac:dyDescent="0.3">
      <c r="N7075" s="275"/>
    </row>
    <row r="7076" spans="14:14" s="264" customFormat="1" x14ac:dyDescent="0.3">
      <c r="N7076" s="275"/>
    </row>
    <row r="7077" spans="14:14" s="264" customFormat="1" x14ac:dyDescent="0.3">
      <c r="N7077" s="275"/>
    </row>
    <row r="7078" spans="14:14" s="264" customFormat="1" x14ac:dyDescent="0.3">
      <c r="N7078" s="275"/>
    </row>
    <row r="7079" spans="14:14" s="264" customFormat="1" x14ac:dyDescent="0.3">
      <c r="N7079" s="275"/>
    </row>
    <row r="7080" spans="14:14" s="264" customFormat="1" x14ac:dyDescent="0.3">
      <c r="N7080" s="275"/>
    </row>
    <row r="7081" spans="14:14" s="264" customFormat="1" x14ac:dyDescent="0.3">
      <c r="N7081" s="275"/>
    </row>
    <row r="7082" spans="14:14" s="264" customFormat="1" x14ac:dyDescent="0.3">
      <c r="N7082" s="275"/>
    </row>
    <row r="7083" spans="14:14" s="264" customFormat="1" x14ac:dyDescent="0.3">
      <c r="N7083" s="275"/>
    </row>
    <row r="7084" spans="14:14" s="264" customFormat="1" x14ac:dyDescent="0.3">
      <c r="N7084" s="275"/>
    </row>
    <row r="7085" spans="14:14" s="264" customFormat="1" x14ac:dyDescent="0.3">
      <c r="N7085" s="275"/>
    </row>
    <row r="7086" spans="14:14" s="264" customFormat="1" x14ac:dyDescent="0.3">
      <c r="N7086" s="275"/>
    </row>
    <row r="7087" spans="14:14" s="264" customFormat="1" x14ac:dyDescent="0.3">
      <c r="N7087" s="275"/>
    </row>
    <row r="7088" spans="14:14" s="264" customFormat="1" x14ac:dyDescent="0.3">
      <c r="N7088" s="275"/>
    </row>
    <row r="7089" spans="14:14" s="264" customFormat="1" x14ac:dyDescent="0.3">
      <c r="N7089" s="275"/>
    </row>
    <row r="7090" spans="14:14" s="264" customFormat="1" x14ac:dyDescent="0.3">
      <c r="N7090" s="275"/>
    </row>
    <row r="7091" spans="14:14" s="264" customFormat="1" x14ac:dyDescent="0.3">
      <c r="N7091" s="275"/>
    </row>
    <row r="7092" spans="14:14" s="264" customFormat="1" x14ac:dyDescent="0.3">
      <c r="N7092" s="275"/>
    </row>
    <row r="7093" spans="14:14" s="264" customFormat="1" x14ac:dyDescent="0.3">
      <c r="N7093" s="275"/>
    </row>
    <row r="7094" spans="14:14" s="264" customFormat="1" x14ac:dyDescent="0.3">
      <c r="N7094" s="275"/>
    </row>
    <row r="7095" spans="14:14" s="264" customFormat="1" x14ac:dyDescent="0.3">
      <c r="N7095" s="275"/>
    </row>
    <row r="7096" spans="14:14" s="264" customFormat="1" x14ac:dyDescent="0.3">
      <c r="N7096" s="275"/>
    </row>
    <row r="7097" spans="14:14" s="264" customFormat="1" x14ac:dyDescent="0.3">
      <c r="N7097" s="275"/>
    </row>
    <row r="7098" spans="14:14" s="264" customFormat="1" x14ac:dyDescent="0.3">
      <c r="N7098" s="275"/>
    </row>
    <row r="7099" spans="14:14" s="264" customFormat="1" x14ac:dyDescent="0.3">
      <c r="N7099" s="275"/>
    </row>
    <row r="7100" spans="14:14" s="264" customFormat="1" x14ac:dyDescent="0.3">
      <c r="N7100" s="275"/>
    </row>
    <row r="7101" spans="14:14" s="264" customFormat="1" x14ac:dyDescent="0.3">
      <c r="N7101" s="275"/>
    </row>
    <row r="7102" spans="14:14" s="264" customFormat="1" x14ac:dyDescent="0.3">
      <c r="N7102" s="275"/>
    </row>
    <row r="7103" spans="14:14" s="264" customFormat="1" x14ac:dyDescent="0.3">
      <c r="N7103" s="275"/>
    </row>
    <row r="7104" spans="14:14" s="264" customFormat="1" x14ac:dyDescent="0.3">
      <c r="N7104" s="275"/>
    </row>
    <row r="7105" spans="14:14" s="264" customFormat="1" x14ac:dyDescent="0.3">
      <c r="N7105" s="275"/>
    </row>
    <row r="7106" spans="14:14" s="264" customFormat="1" x14ac:dyDescent="0.3">
      <c r="N7106" s="275"/>
    </row>
    <row r="7107" spans="14:14" s="264" customFormat="1" x14ac:dyDescent="0.3">
      <c r="N7107" s="275"/>
    </row>
    <row r="7108" spans="14:14" s="264" customFormat="1" x14ac:dyDescent="0.3">
      <c r="N7108" s="275"/>
    </row>
    <row r="7109" spans="14:14" s="264" customFormat="1" x14ac:dyDescent="0.3">
      <c r="N7109" s="275"/>
    </row>
    <row r="7110" spans="14:14" s="264" customFormat="1" x14ac:dyDescent="0.3">
      <c r="N7110" s="275"/>
    </row>
    <row r="7111" spans="14:14" s="264" customFormat="1" x14ac:dyDescent="0.3">
      <c r="N7111" s="275"/>
    </row>
    <row r="7112" spans="14:14" s="264" customFormat="1" x14ac:dyDescent="0.3">
      <c r="N7112" s="275"/>
    </row>
    <row r="7113" spans="14:14" s="264" customFormat="1" x14ac:dyDescent="0.3">
      <c r="N7113" s="275"/>
    </row>
    <row r="7114" spans="14:14" s="264" customFormat="1" x14ac:dyDescent="0.3">
      <c r="N7114" s="275"/>
    </row>
    <row r="7115" spans="14:14" s="264" customFormat="1" x14ac:dyDescent="0.3">
      <c r="N7115" s="275"/>
    </row>
    <row r="7116" spans="14:14" s="264" customFormat="1" x14ac:dyDescent="0.3">
      <c r="N7116" s="275"/>
    </row>
    <row r="7117" spans="14:14" s="264" customFormat="1" x14ac:dyDescent="0.3">
      <c r="N7117" s="275"/>
    </row>
    <row r="7118" spans="14:14" s="264" customFormat="1" x14ac:dyDescent="0.3">
      <c r="N7118" s="275"/>
    </row>
    <row r="7119" spans="14:14" s="264" customFormat="1" x14ac:dyDescent="0.3">
      <c r="N7119" s="275"/>
    </row>
    <row r="7120" spans="14:14" s="264" customFormat="1" x14ac:dyDescent="0.3">
      <c r="N7120" s="275"/>
    </row>
    <row r="7121" spans="14:14" s="264" customFormat="1" x14ac:dyDescent="0.3">
      <c r="N7121" s="275"/>
    </row>
    <row r="7122" spans="14:14" s="264" customFormat="1" x14ac:dyDescent="0.3">
      <c r="N7122" s="275"/>
    </row>
    <row r="7123" spans="14:14" s="264" customFormat="1" x14ac:dyDescent="0.3">
      <c r="N7123" s="275"/>
    </row>
    <row r="7124" spans="14:14" s="264" customFormat="1" x14ac:dyDescent="0.3">
      <c r="N7124" s="275"/>
    </row>
    <row r="7125" spans="14:14" s="264" customFormat="1" x14ac:dyDescent="0.3">
      <c r="N7125" s="275"/>
    </row>
    <row r="7126" spans="14:14" s="264" customFormat="1" x14ac:dyDescent="0.3">
      <c r="N7126" s="275"/>
    </row>
    <row r="7127" spans="14:14" s="264" customFormat="1" x14ac:dyDescent="0.3">
      <c r="N7127" s="275"/>
    </row>
    <row r="7128" spans="14:14" s="264" customFormat="1" x14ac:dyDescent="0.3">
      <c r="N7128" s="275"/>
    </row>
    <row r="7129" spans="14:14" s="264" customFormat="1" x14ac:dyDescent="0.3">
      <c r="N7129" s="275"/>
    </row>
    <row r="7130" spans="14:14" s="264" customFormat="1" x14ac:dyDescent="0.3">
      <c r="N7130" s="275"/>
    </row>
    <row r="7131" spans="14:14" s="264" customFormat="1" x14ac:dyDescent="0.3">
      <c r="N7131" s="275"/>
    </row>
    <row r="7132" spans="14:14" s="264" customFormat="1" x14ac:dyDescent="0.3">
      <c r="N7132" s="275"/>
    </row>
    <row r="7133" spans="14:14" s="264" customFormat="1" x14ac:dyDescent="0.3">
      <c r="N7133" s="275"/>
    </row>
    <row r="7134" spans="14:14" s="264" customFormat="1" x14ac:dyDescent="0.3">
      <c r="N7134" s="275"/>
    </row>
    <row r="7135" spans="14:14" s="264" customFormat="1" x14ac:dyDescent="0.3">
      <c r="N7135" s="275"/>
    </row>
    <row r="7136" spans="14:14" s="264" customFormat="1" x14ac:dyDescent="0.3">
      <c r="N7136" s="275"/>
    </row>
    <row r="7137" spans="14:14" s="264" customFormat="1" x14ac:dyDescent="0.3">
      <c r="N7137" s="275"/>
    </row>
    <row r="7138" spans="14:14" s="264" customFormat="1" x14ac:dyDescent="0.3">
      <c r="N7138" s="275"/>
    </row>
    <row r="7139" spans="14:14" s="264" customFormat="1" x14ac:dyDescent="0.3">
      <c r="N7139" s="275"/>
    </row>
    <row r="7140" spans="14:14" s="264" customFormat="1" x14ac:dyDescent="0.3">
      <c r="N7140" s="275"/>
    </row>
    <row r="7141" spans="14:14" s="264" customFormat="1" x14ac:dyDescent="0.3">
      <c r="N7141" s="275"/>
    </row>
    <row r="7142" spans="14:14" s="264" customFormat="1" x14ac:dyDescent="0.3">
      <c r="N7142" s="275"/>
    </row>
    <row r="7143" spans="14:14" s="264" customFormat="1" x14ac:dyDescent="0.3">
      <c r="N7143" s="275"/>
    </row>
    <row r="7144" spans="14:14" s="264" customFormat="1" x14ac:dyDescent="0.3">
      <c r="N7144" s="275"/>
    </row>
    <row r="7145" spans="14:14" s="264" customFormat="1" x14ac:dyDescent="0.3">
      <c r="N7145" s="275"/>
    </row>
    <row r="7146" spans="14:14" s="264" customFormat="1" x14ac:dyDescent="0.3">
      <c r="N7146" s="275"/>
    </row>
    <row r="7147" spans="14:14" s="264" customFormat="1" x14ac:dyDescent="0.3">
      <c r="N7147" s="275"/>
    </row>
    <row r="7148" spans="14:14" s="264" customFormat="1" x14ac:dyDescent="0.3">
      <c r="N7148" s="275"/>
    </row>
    <row r="7149" spans="14:14" s="264" customFormat="1" x14ac:dyDescent="0.3">
      <c r="N7149" s="275"/>
    </row>
    <row r="7150" spans="14:14" s="264" customFormat="1" x14ac:dyDescent="0.3">
      <c r="N7150" s="275"/>
    </row>
    <row r="7151" spans="14:14" s="264" customFormat="1" x14ac:dyDescent="0.3">
      <c r="N7151" s="275"/>
    </row>
    <row r="7152" spans="14:14" s="264" customFormat="1" x14ac:dyDescent="0.3">
      <c r="N7152" s="275"/>
    </row>
    <row r="7153" spans="14:14" s="264" customFormat="1" x14ac:dyDescent="0.3">
      <c r="N7153" s="275"/>
    </row>
    <row r="7154" spans="14:14" s="264" customFormat="1" x14ac:dyDescent="0.3">
      <c r="N7154" s="275"/>
    </row>
    <row r="7155" spans="14:14" s="264" customFormat="1" x14ac:dyDescent="0.3">
      <c r="N7155" s="275"/>
    </row>
    <row r="7156" spans="14:14" s="264" customFormat="1" x14ac:dyDescent="0.3">
      <c r="N7156" s="275"/>
    </row>
    <row r="7157" spans="14:14" s="264" customFormat="1" x14ac:dyDescent="0.3">
      <c r="N7157" s="275"/>
    </row>
    <row r="7158" spans="14:14" s="264" customFormat="1" x14ac:dyDescent="0.3">
      <c r="N7158" s="275"/>
    </row>
    <row r="7159" spans="14:14" s="264" customFormat="1" x14ac:dyDescent="0.3">
      <c r="N7159" s="275"/>
    </row>
    <row r="7160" spans="14:14" s="264" customFormat="1" x14ac:dyDescent="0.3">
      <c r="N7160" s="275"/>
    </row>
    <row r="7161" spans="14:14" s="264" customFormat="1" x14ac:dyDescent="0.3">
      <c r="N7161" s="275"/>
    </row>
    <row r="7162" spans="14:14" s="264" customFormat="1" x14ac:dyDescent="0.3">
      <c r="N7162" s="275"/>
    </row>
    <row r="7163" spans="14:14" s="264" customFormat="1" x14ac:dyDescent="0.3">
      <c r="N7163" s="275"/>
    </row>
    <row r="7164" spans="14:14" s="264" customFormat="1" x14ac:dyDescent="0.3">
      <c r="N7164" s="275"/>
    </row>
    <row r="7165" spans="14:14" s="264" customFormat="1" x14ac:dyDescent="0.3">
      <c r="N7165" s="275"/>
    </row>
    <row r="7166" spans="14:14" s="264" customFormat="1" x14ac:dyDescent="0.3">
      <c r="N7166" s="275"/>
    </row>
    <row r="7167" spans="14:14" s="264" customFormat="1" x14ac:dyDescent="0.3">
      <c r="N7167" s="275"/>
    </row>
    <row r="7168" spans="14:14" s="264" customFormat="1" x14ac:dyDescent="0.3">
      <c r="N7168" s="275"/>
    </row>
    <row r="7169" spans="14:14" s="264" customFormat="1" x14ac:dyDescent="0.3">
      <c r="N7169" s="275"/>
    </row>
    <row r="7170" spans="14:14" s="264" customFormat="1" x14ac:dyDescent="0.3">
      <c r="N7170" s="275"/>
    </row>
    <row r="7171" spans="14:14" s="264" customFormat="1" x14ac:dyDescent="0.3">
      <c r="N7171" s="275"/>
    </row>
    <row r="7172" spans="14:14" s="264" customFormat="1" x14ac:dyDescent="0.3">
      <c r="N7172" s="275"/>
    </row>
    <row r="7173" spans="14:14" s="264" customFormat="1" x14ac:dyDescent="0.3">
      <c r="N7173" s="275"/>
    </row>
    <row r="7174" spans="14:14" s="264" customFormat="1" x14ac:dyDescent="0.3">
      <c r="N7174" s="275"/>
    </row>
    <row r="7175" spans="14:14" s="264" customFormat="1" x14ac:dyDescent="0.3">
      <c r="N7175" s="275"/>
    </row>
    <row r="7176" spans="14:14" s="264" customFormat="1" x14ac:dyDescent="0.3">
      <c r="N7176" s="275"/>
    </row>
    <row r="7177" spans="14:14" s="264" customFormat="1" x14ac:dyDescent="0.3">
      <c r="N7177" s="275"/>
    </row>
    <row r="7178" spans="14:14" s="264" customFormat="1" x14ac:dyDescent="0.3">
      <c r="N7178" s="275"/>
    </row>
    <row r="7179" spans="14:14" s="264" customFormat="1" x14ac:dyDescent="0.3">
      <c r="N7179" s="275"/>
    </row>
    <row r="7180" spans="14:14" s="264" customFormat="1" x14ac:dyDescent="0.3">
      <c r="N7180" s="275"/>
    </row>
    <row r="7181" spans="14:14" s="264" customFormat="1" x14ac:dyDescent="0.3">
      <c r="N7181" s="275"/>
    </row>
    <row r="7182" spans="14:14" s="264" customFormat="1" x14ac:dyDescent="0.3">
      <c r="N7182" s="275"/>
    </row>
    <row r="7183" spans="14:14" s="264" customFormat="1" x14ac:dyDescent="0.3">
      <c r="N7183" s="275"/>
    </row>
    <row r="7184" spans="14:14" s="264" customFormat="1" x14ac:dyDescent="0.3">
      <c r="N7184" s="275"/>
    </row>
    <row r="7185" spans="14:14" s="264" customFormat="1" x14ac:dyDescent="0.3">
      <c r="N7185" s="275"/>
    </row>
    <row r="7186" spans="14:14" s="264" customFormat="1" x14ac:dyDescent="0.3">
      <c r="N7186" s="275"/>
    </row>
    <row r="7187" spans="14:14" s="264" customFormat="1" x14ac:dyDescent="0.3">
      <c r="N7187" s="275"/>
    </row>
    <row r="7188" spans="14:14" s="264" customFormat="1" x14ac:dyDescent="0.3">
      <c r="N7188" s="275"/>
    </row>
    <row r="7189" spans="14:14" s="264" customFormat="1" x14ac:dyDescent="0.3">
      <c r="N7189" s="275"/>
    </row>
    <row r="7190" spans="14:14" s="264" customFormat="1" x14ac:dyDescent="0.3">
      <c r="N7190" s="275"/>
    </row>
    <row r="7191" spans="14:14" s="264" customFormat="1" x14ac:dyDescent="0.3">
      <c r="N7191" s="275"/>
    </row>
    <row r="7192" spans="14:14" s="264" customFormat="1" x14ac:dyDescent="0.3">
      <c r="N7192" s="275"/>
    </row>
    <row r="7193" spans="14:14" s="264" customFormat="1" x14ac:dyDescent="0.3">
      <c r="N7193" s="275"/>
    </row>
    <row r="7194" spans="14:14" s="264" customFormat="1" x14ac:dyDescent="0.3">
      <c r="N7194" s="275"/>
    </row>
    <row r="7195" spans="14:14" s="264" customFormat="1" x14ac:dyDescent="0.3">
      <c r="N7195" s="275"/>
    </row>
    <row r="7196" spans="14:14" s="264" customFormat="1" x14ac:dyDescent="0.3">
      <c r="N7196" s="275"/>
    </row>
    <row r="7197" spans="14:14" s="264" customFormat="1" x14ac:dyDescent="0.3">
      <c r="N7197" s="275"/>
    </row>
    <row r="7198" spans="14:14" s="264" customFormat="1" x14ac:dyDescent="0.3">
      <c r="N7198" s="275"/>
    </row>
    <row r="7199" spans="14:14" s="264" customFormat="1" x14ac:dyDescent="0.3">
      <c r="N7199" s="275"/>
    </row>
    <row r="7200" spans="14:14" s="264" customFormat="1" x14ac:dyDescent="0.3">
      <c r="N7200" s="275"/>
    </row>
    <row r="7201" spans="14:14" s="264" customFormat="1" x14ac:dyDescent="0.3">
      <c r="N7201" s="275"/>
    </row>
    <row r="7202" spans="14:14" s="264" customFormat="1" x14ac:dyDescent="0.3">
      <c r="N7202" s="275"/>
    </row>
    <row r="7203" spans="14:14" s="264" customFormat="1" x14ac:dyDescent="0.3">
      <c r="N7203" s="275"/>
    </row>
    <row r="7204" spans="14:14" s="264" customFormat="1" x14ac:dyDescent="0.3">
      <c r="N7204" s="275"/>
    </row>
    <row r="7205" spans="14:14" s="264" customFormat="1" x14ac:dyDescent="0.3">
      <c r="N7205" s="275"/>
    </row>
    <row r="7206" spans="14:14" s="264" customFormat="1" x14ac:dyDescent="0.3">
      <c r="N7206" s="275"/>
    </row>
    <row r="7207" spans="14:14" s="264" customFormat="1" x14ac:dyDescent="0.3">
      <c r="N7207" s="275"/>
    </row>
    <row r="7208" spans="14:14" s="264" customFormat="1" x14ac:dyDescent="0.3">
      <c r="N7208" s="275"/>
    </row>
    <row r="7209" spans="14:14" s="264" customFormat="1" x14ac:dyDescent="0.3">
      <c r="N7209" s="275"/>
    </row>
    <row r="7210" spans="14:14" s="264" customFormat="1" x14ac:dyDescent="0.3">
      <c r="N7210" s="275"/>
    </row>
    <row r="7211" spans="14:14" s="264" customFormat="1" x14ac:dyDescent="0.3">
      <c r="N7211" s="275"/>
    </row>
    <row r="7212" spans="14:14" s="264" customFormat="1" x14ac:dyDescent="0.3">
      <c r="N7212" s="275"/>
    </row>
    <row r="7213" spans="14:14" s="264" customFormat="1" x14ac:dyDescent="0.3">
      <c r="N7213" s="275"/>
    </row>
    <row r="7214" spans="14:14" s="264" customFormat="1" x14ac:dyDescent="0.3">
      <c r="N7214" s="275"/>
    </row>
    <row r="7215" spans="14:14" s="264" customFormat="1" x14ac:dyDescent="0.3">
      <c r="N7215" s="275"/>
    </row>
    <row r="7216" spans="14:14" s="264" customFormat="1" x14ac:dyDescent="0.3">
      <c r="N7216" s="275"/>
    </row>
    <row r="7217" spans="14:14" s="264" customFormat="1" x14ac:dyDescent="0.3">
      <c r="N7217" s="275"/>
    </row>
    <row r="7218" spans="14:14" s="264" customFormat="1" x14ac:dyDescent="0.3">
      <c r="N7218" s="275"/>
    </row>
    <row r="7219" spans="14:14" s="264" customFormat="1" x14ac:dyDescent="0.3">
      <c r="N7219" s="275"/>
    </row>
    <row r="7220" spans="14:14" s="264" customFormat="1" x14ac:dyDescent="0.3">
      <c r="N7220" s="275"/>
    </row>
    <row r="7221" spans="14:14" s="264" customFormat="1" x14ac:dyDescent="0.3">
      <c r="N7221" s="275"/>
    </row>
    <row r="7222" spans="14:14" s="264" customFormat="1" x14ac:dyDescent="0.3">
      <c r="N7222" s="275"/>
    </row>
    <row r="7223" spans="14:14" s="264" customFormat="1" x14ac:dyDescent="0.3">
      <c r="N7223" s="275"/>
    </row>
    <row r="7224" spans="14:14" s="264" customFormat="1" x14ac:dyDescent="0.3">
      <c r="N7224" s="275"/>
    </row>
    <row r="7225" spans="14:14" s="264" customFormat="1" x14ac:dyDescent="0.3">
      <c r="N7225" s="275"/>
    </row>
    <row r="7226" spans="14:14" s="264" customFormat="1" x14ac:dyDescent="0.3">
      <c r="N7226" s="275"/>
    </row>
    <row r="7227" spans="14:14" s="264" customFormat="1" x14ac:dyDescent="0.3">
      <c r="N7227" s="275"/>
    </row>
    <row r="7228" spans="14:14" s="264" customFormat="1" x14ac:dyDescent="0.3">
      <c r="N7228" s="275"/>
    </row>
    <row r="7229" spans="14:14" s="264" customFormat="1" x14ac:dyDescent="0.3">
      <c r="N7229" s="275"/>
    </row>
    <row r="7230" spans="14:14" s="264" customFormat="1" x14ac:dyDescent="0.3">
      <c r="N7230" s="275"/>
    </row>
    <row r="7231" spans="14:14" s="264" customFormat="1" x14ac:dyDescent="0.3">
      <c r="N7231" s="275"/>
    </row>
    <row r="7232" spans="14:14" s="264" customFormat="1" x14ac:dyDescent="0.3">
      <c r="N7232" s="275"/>
    </row>
    <row r="7233" spans="14:14" s="264" customFormat="1" x14ac:dyDescent="0.3">
      <c r="N7233" s="275"/>
    </row>
    <row r="7234" spans="14:14" s="264" customFormat="1" x14ac:dyDescent="0.3">
      <c r="N7234" s="275"/>
    </row>
    <row r="7235" spans="14:14" s="264" customFormat="1" x14ac:dyDescent="0.3">
      <c r="N7235" s="275"/>
    </row>
    <row r="7236" spans="14:14" s="264" customFormat="1" x14ac:dyDescent="0.3">
      <c r="N7236" s="275"/>
    </row>
    <row r="7237" spans="14:14" s="264" customFormat="1" x14ac:dyDescent="0.3">
      <c r="N7237" s="275"/>
    </row>
    <row r="7238" spans="14:14" s="264" customFormat="1" x14ac:dyDescent="0.3">
      <c r="N7238" s="275"/>
    </row>
    <row r="7239" spans="14:14" s="264" customFormat="1" x14ac:dyDescent="0.3">
      <c r="N7239" s="275"/>
    </row>
    <row r="7240" spans="14:14" s="264" customFormat="1" x14ac:dyDescent="0.3">
      <c r="N7240" s="275"/>
    </row>
    <row r="7241" spans="14:14" s="264" customFormat="1" x14ac:dyDescent="0.3">
      <c r="N7241" s="275"/>
    </row>
    <row r="7242" spans="14:14" s="264" customFormat="1" x14ac:dyDescent="0.3">
      <c r="N7242" s="275"/>
    </row>
    <row r="7243" spans="14:14" s="264" customFormat="1" x14ac:dyDescent="0.3">
      <c r="N7243" s="275"/>
    </row>
    <row r="7244" spans="14:14" s="264" customFormat="1" x14ac:dyDescent="0.3">
      <c r="N7244" s="275"/>
    </row>
    <row r="7245" spans="14:14" s="264" customFormat="1" x14ac:dyDescent="0.3">
      <c r="N7245" s="275"/>
    </row>
    <row r="7246" spans="14:14" s="264" customFormat="1" x14ac:dyDescent="0.3">
      <c r="N7246" s="275"/>
    </row>
    <row r="7247" spans="14:14" s="264" customFormat="1" x14ac:dyDescent="0.3">
      <c r="N7247" s="275"/>
    </row>
    <row r="7248" spans="14:14" s="264" customFormat="1" x14ac:dyDescent="0.3">
      <c r="N7248" s="275"/>
    </row>
    <row r="7249" spans="14:14" s="264" customFormat="1" x14ac:dyDescent="0.3">
      <c r="N7249" s="275"/>
    </row>
    <row r="7250" spans="14:14" s="264" customFormat="1" x14ac:dyDescent="0.3">
      <c r="N7250" s="275"/>
    </row>
    <row r="7251" spans="14:14" s="264" customFormat="1" x14ac:dyDescent="0.3">
      <c r="N7251" s="275"/>
    </row>
    <row r="7252" spans="14:14" s="264" customFormat="1" x14ac:dyDescent="0.3">
      <c r="N7252" s="275"/>
    </row>
    <row r="7253" spans="14:14" s="264" customFormat="1" x14ac:dyDescent="0.3">
      <c r="N7253" s="275"/>
    </row>
    <row r="7254" spans="14:14" s="264" customFormat="1" x14ac:dyDescent="0.3">
      <c r="N7254" s="275"/>
    </row>
    <row r="7255" spans="14:14" s="264" customFormat="1" x14ac:dyDescent="0.3">
      <c r="N7255" s="275"/>
    </row>
    <row r="7256" spans="14:14" s="264" customFormat="1" x14ac:dyDescent="0.3">
      <c r="N7256" s="275"/>
    </row>
    <row r="7257" spans="14:14" s="264" customFormat="1" x14ac:dyDescent="0.3">
      <c r="N7257" s="275"/>
    </row>
    <row r="7258" spans="14:14" s="264" customFormat="1" x14ac:dyDescent="0.3">
      <c r="N7258" s="275"/>
    </row>
    <row r="7259" spans="14:14" s="264" customFormat="1" x14ac:dyDescent="0.3">
      <c r="N7259" s="275"/>
    </row>
    <row r="7260" spans="14:14" s="264" customFormat="1" x14ac:dyDescent="0.3">
      <c r="N7260" s="275"/>
    </row>
    <row r="7261" spans="14:14" s="264" customFormat="1" x14ac:dyDescent="0.3">
      <c r="N7261" s="275"/>
    </row>
    <row r="7262" spans="14:14" s="264" customFormat="1" x14ac:dyDescent="0.3">
      <c r="N7262" s="275"/>
    </row>
    <row r="7263" spans="14:14" s="264" customFormat="1" x14ac:dyDescent="0.3">
      <c r="N7263" s="275"/>
    </row>
    <row r="7264" spans="14:14" s="264" customFormat="1" x14ac:dyDescent="0.3">
      <c r="N7264" s="275"/>
    </row>
    <row r="7265" spans="14:14" s="264" customFormat="1" x14ac:dyDescent="0.3">
      <c r="N7265" s="275"/>
    </row>
    <row r="7266" spans="14:14" s="264" customFormat="1" x14ac:dyDescent="0.3">
      <c r="N7266" s="275"/>
    </row>
    <row r="7267" spans="14:14" s="264" customFormat="1" x14ac:dyDescent="0.3">
      <c r="N7267" s="275"/>
    </row>
    <row r="7268" spans="14:14" s="264" customFormat="1" x14ac:dyDescent="0.3">
      <c r="N7268" s="275"/>
    </row>
    <row r="7269" spans="14:14" s="264" customFormat="1" x14ac:dyDescent="0.3">
      <c r="N7269" s="275"/>
    </row>
    <row r="7270" spans="14:14" s="264" customFormat="1" x14ac:dyDescent="0.3">
      <c r="N7270" s="275"/>
    </row>
    <row r="7271" spans="14:14" s="264" customFormat="1" x14ac:dyDescent="0.3">
      <c r="N7271" s="275"/>
    </row>
    <row r="7272" spans="14:14" s="264" customFormat="1" x14ac:dyDescent="0.3">
      <c r="N7272" s="275"/>
    </row>
    <row r="7273" spans="14:14" s="264" customFormat="1" x14ac:dyDescent="0.3">
      <c r="N7273" s="275"/>
    </row>
    <row r="7274" spans="14:14" s="264" customFormat="1" x14ac:dyDescent="0.3">
      <c r="N7274" s="275"/>
    </row>
    <row r="7275" spans="14:14" s="264" customFormat="1" x14ac:dyDescent="0.3">
      <c r="N7275" s="275"/>
    </row>
    <row r="7276" spans="14:14" s="264" customFormat="1" x14ac:dyDescent="0.3">
      <c r="N7276" s="275"/>
    </row>
    <row r="7277" spans="14:14" s="264" customFormat="1" x14ac:dyDescent="0.3">
      <c r="N7277" s="275"/>
    </row>
    <row r="7278" spans="14:14" s="264" customFormat="1" x14ac:dyDescent="0.3">
      <c r="N7278" s="275"/>
    </row>
    <row r="7279" spans="14:14" s="264" customFormat="1" x14ac:dyDescent="0.3">
      <c r="N7279" s="275"/>
    </row>
    <row r="7280" spans="14:14" s="264" customFormat="1" x14ac:dyDescent="0.3">
      <c r="N7280" s="275"/>
    </row>
    <row r="7281" spans="14:14" s="264" customFormat="1" x14ac:dyDescent="0.3">
      <c r="N7281" s="275"/>
    </row>
    <row r="7282" spans="14:14" s="264" customFormat="1" x14ac:dyDescent="0.3">
      <c r="N7282" s="275"/>
    </row>
    <row r="7283" spans="14:14" s="264" customFormat="1" x14ac:dyDescent="0.3">
      <c r="N7283" s="275"/>
    </row>
    <row r="7284" spans="14:14" s="264" customFormat="1" x14ac:dyDescent="0.3">
      <c r="N7284" s="275"/>
    </row>
    <row r="7285" spans="14:14" s="264" customFormat="1" x14ac:dyDescent="0.3">
      <c r="N7285" s="275"/>
    </row>
    <row r="7286" spans="14:14" s="264" customFormat="1" x14ac:dyDescent="0.3">
      <c r="N7286" s="275"/>
    </row>
    <row r="7287" spans="14:14" s="264" customFormat="1" x14ac:dyDescent="0.3">
      <c r="N7287" s="275"/>
    </row>
    <row r="7288" spans="14:14" s="264" customFormat="1" x14ac:dyDescent="0.3">
      <c r="N7288" s="275"/>
    </row>
    <row r="7289" spans="14:14" s="264" customFormat="1" x14ac:dyDescent="0.3">
      <c r="N7289" s="275"/>
    </row>
    <row r="7290" spans="14:14" s="264" customFormat="1" x14ac:dyDescent="0.3">
      <c r="N7290" s="275"/>
    </row>
    <row r="7291" spans="14:14" s="264" customFormat="1" x14ac:dyDescent="0.3">
      <c r="N7291" s="275"/>
    </row>
    <row r="7292" spans="14:14" s="264" customFormat="1" x14ac:dyDescent="0.3">
      <c r="N7292" s="275"/>
    </row>
    <row r="7293" spans="14:14" s="264" customFormat="1" x14ac:dyDescent="0.3">
      <c r="N7293" s="275"/>
    </row>
    <row r="7294" spans="14:14" s="264" customFormat="1" x14ac:dyDescent="0.3">
      <c r="N7294" s="275"/>
    </row>
    <row r="7295" spans="14:14" s="264" customFormat="1" x14ac:dyDescent="0.3">
      <c r="N7295" s="275"/>
    </row>
    <row r="7296" spans="14:14" s="264" customFormat="1" x14ac:dyDescent="0.3">
      <c r="N7296" s="275"/>
    </row>
    <row r="7297" spans="14:14" s="264" customFormat="1" x14ac:dyDescent="0.3">
      <c r="N7297" s="275"/>
    </row>
    <row r="7298" spans="14:14" s="264" customFormat="1" x14ac:dyDescent="0.3">
      <c r="N7298" s="275"/>
    </row>
    <row r="7299" spans="14:14" s="264" customFormat="1" x14ac:dyDescent="0.3">
      <c r="N7299" s="275"/>
    </row>
    <row r="7300" spans="14:14" s="264" customFormat="1" x14ac:dyDescent="0.3">
      <c r="N7300" s="275"/>
    </row>
    <row r="7301" spans="14:14" s="264" customFormat="1" x14ac:dyDescent="0.3">
      <c r="N7301" s="275"/>
    </row>
    <row r="7302" spans="14:14" s="264" customFormat="1" x14ac:dyDescent="0.3">
      <c r="N7302" s="275"/>
    </row>
    <row r="7303" spans="14:14" s="264" customFormat="1" x14ac:dyDescent="0.3">
      <c r="N7303" s="275"/>
    </row>
    <row r="7304" spans="14:14" s="264" customFormat="1" x14ac:dyDescent="0.3">
      <c r="N7304" s="275"/>
    </row>
    <row r="7305" spans="14:14" s="264" customFormat="1" x14ac:dyDescent="0.3">
      <c r="N7305" s="275"/>
    </row>
    <row r="7306" spans="14:14" s="264" customFormat="1" x14ac:dyDescent="0.3">
      <c r="N7306" s="275"/>
    </row>
    <row r="7307" spans="14:14" s="264" customFormat="1" x14ac:dyDescent="0.3">
      <c r="N7307" s="275"/>
    </row>
    <row r="7308" spans="14:14" s="264" customFormat="1" x14ac:dyDescent="0.3">
      <c r="N7308" s="275"/>
    </row>
    <row r="7309" spans="14:14" s="264" customFormat="1" x14ac:dyDescent="0.3">
      <c r="N7309" s="275"/>
    </row>
    <row r="7310" spans="14:14" s="264" customFormat="1" x14ac:dyDescent="0.3">
      <c r="N7310" s="275"/>
    </row>
    <row r="7311" spans="14:14" s="264" customFormat="1" x14ac:dyDescent="0.3">
      <c r="N7311" s="275"/>
    </row>
    <row r="7312" spans="14:14" s="264" customFormat="1" x14ac:dyDescent="0.3">
      <c r="N7312" s="275"/>
    </row>
    <row r="7313" spans="14:14" s="264" customFormat="1" x14ac:dyDescent="0.3">
      <c r="N7313" s="275"/>
    </row>
    <row r="7314" spans="14:14" s="264" customFormat="1" x14ac:dyDescent="0.3">
      <c r="N7314" s="275"/>
    </row>
    <row r="7315" spans="14:14" s="264" customFormat="1" x14ac:dyDescent="0.3">
      <c r="N7315" s="275"/>
    </row>
    <row r="7316" spans="14:14" s="264" customFormat="1" x14ac:dyDescent="0.3">
      <c r="N7316" s="275"/>
    </row>
    <row r="7317" spans="14:14" s="264" customFormat="1" x14ac:dyDescent="0.3">
      <c r="N7317" s="275"/>
    </row>
    <row r="7318" spans="14:14" s="264" customFormat="1" x14ac:dyDescent="0.3">
      <c r="N7318" s="275"/>
    </row>
    <row r="7319" spans="14:14" s="264" customFormat="1" x14ac:dyDescent="0.3">
      <c r="N7319" s="275"/>
    </row>
    <row r="7320" spans="14:14" s="264" customFormat="1" x14ac:dyDescent="0.3">
      <c r="N7320" s="275"/>
    </row>
    <row r="7321" spans="14:14" s="264" customFormat="1" x14ac:dyDescent="0.3">
      <c r="N7321" s="275"/>
    </row>
    <row r="7322" spans="14:14" s="264" customFormat="1" x14ac:dyDescent="0.3">
      <c r="N7322" s="275"/>
    </row>
    <row r="7323" spans="14:14" s="264" customFormat="1" x14ac:dyDescent="0.3">
      <c r="N7323" s="275"/>
    </row>
    <row r="7324" spans="14:14" s="264" customFormat="1" x14ac:dyDescent="0.3">
      <c r="N7324" s="275"/>
    </row>
    <row r="7325" spans="14:14" s="264" customFormat="1" x14ac:dyDescent="0.3">
      <c r="N7325" s="275"/>
    </row>
    <row r="7326" spans="14:14" s="264" customFormat="1" x14ac:dyDescent="0.3">
      <c r="N7326" s="275"/>
    </row>
    <row r="7327" spans="14:14" s="264" customFormat="1" x14ac:dyDescent="0.3">
      <c r="N7327" s="275"/>
    </row>
    <row r="7328" spans="14:14" s="264" customFormat="1" x14ac:dyDescent="0.3">
      <c r="N7328" s="275"/>
    </row>
    <row r="7329" spans="14:14" s="264" customFormat="1" x14ac:dyDescent="0.3">
      <c r="N7329" s="275"/>
    </row>
    <row r="7330" spans="14:14" s="264" customFormat="1" x14ac:dyDescent="0.3">
      <c r="N7330" s="275"/>
    </row>
    <row r="7331" spans="14:14" s="264" customFormat="1" x14ac:dyDescent="0.3">
      <c r="N7331" s="275"/>
    </row>
    <row r="7332" spans="14:14" s="264" customFormat="1" x14ac:dyDescent="0.3">
      <c r="N7332" s="275"/>
    </row>
    <row r="7333" spans="14:14" s="264" customFormat="1" x14ac:dyDescent="0.3">
      <c r="N7333" s="275"/>
    </row>
    <row r="7334" spans="14:14" s="264" customFormat="1" x14ac:dyDescent="0.3">
      <c r="N7334" s="275"/>
    </row>
    <row r="7335" spans="14:14" s="264" customFormat="1" x14ac:dyDescent="0.3">
      <c r="N7335" s="275"/>
    </row>
    <row r="7336" spans="14:14" s="264" customFormat="1" x14ac:dyDescent="0.3">
      <c r="N7336" s="275"/>
    </row>
    <row r="7337" spans="14:14" s="264" customFormat="1" x14ac:dyDescent="0.3">
      <c r="N7337" s="275"/>
    </row>
    <row r="7338" spans="14:14" s="264" customFormat="1" x14ac:dyDescent="0.3">
      <c r="N7338" s="275"/>
    </row>
    <row r="7339" spans="14:14" s="264" customFormat="1" x14ac:dyDescent="0.3">
      <c r="N7339" s="275"/>
    </row>
    <row r="7340" spans="14:14" s="264" customFormat="1" x14ac:dyDescent="0.3">
      <c r="N7340" s="275"/>
    </row>
    <row r="7341" spans="14:14" s="264" customFormat="1" x14ac:dyDescent="0.3">
      <c r="N7341" s="275"/>
    </row>
    <row r="7342" spans="14:14" s="264" customFormat="1" x14ac:dyDescent="0.3">
      <c r="N7342" s="275"/>
    </row>
    <row r="7343" spans="14:14" s="264" customFormat="1" x14ac:dyDescent="0.3">
      <c r="N7343" s="275"/>
    </row>
    <row r="7344" spans="14:14" s="264" customFormat="1" x14ac:dyDescent="0.3">
      <c r="N7344" s="275"/>
    </row>
    <row r="7345" spans="14:14" s="264" customFormat="1" x14ac:dyDescent="0.3">
      <c r="N7345" s="275"/>
    </row>
    <row r="7346" spans="14:14" s="264" customFormat="1" x14ac:dyDescent="0.3">
      <c r="N7346" s="275"/>
    </row>
    <row r="7347" spans="14:14" s="264" customFormat="1" x14ac:dyDescent="0.3">
      <c r="N7347" s="275"/>
    </row>
    <row r="7348" spans="14:14" s="264" customFormat="1" x14ac:dyDescent="0.3">
      <c r="N7348" s="275"/>
    </row>
    <row r="7349" spans="14:14" s="264" customFormat="1" x14ac:dyDescent="0.3">
      <c r="N7349" s="275"/>
    </row>
    <row r="7350" spans="14:14" s="264" customFormat="1" x14ac:dyDescent="0.3">
      <c r="N7350" s="275"/>
    </row>
    <row r="7351" spans="14:14" s="264" customFormat="1" x14ac:dyDescent="0.3">
      <c r="N7351" s="275"/>
    </row>
    <row r="7352" spans="14:14" s="264" customFormat="1" x14ac:dyDescent="0.3">
      <c r="N7352" s="275"/>
    </row>
    <row r="7353" spans="14:14" s="264" customFormat="1" x14ac:dyDescent="0.3">
      <c r="N7353" s="275"/>
    </row>
    <row r="7354" spans="14:14" s="264" customFormat="1" x14ac:dyDescent="0.3">
      <c r="N7354" s="275"/>
    </row>
    <row r="7355" spans="14:14" s="264" customFormat="1" x14ac:dyDescent="0.3">
      <c r="N7355" s="275"/>
    </row>
    <row r="7356" spans="14:14" s="264" customFormat="1" x14ac:dyDescent="0.3">
      <c r="N7356" s="275"/>
    </row>
    <row r="7357" spans="14:14" s="264" customFormat="1" x14ac:dyDescent="0.3">
      <c r="N7357" s="275"/>
    </row>
    <row r="7358" spans="14:14" s="264" customFormat="1" x14ac:dyDescent="0.3">
      <c r="N7358" s="275"/>
    </row>
    <row r="7359" spans="14:14" s="264" customFormat="1" x14ac:dyDescent="0.3">
      <c r="N7359" s="275"/>
    </row>
    <row r="7360" spans="14:14" s="264" customFormat="1" x14ac:dyDescent="0.3">
      <c r="N7360" s="275"/>
    </row>
    <row r="7361" spans="14:14" s="264" customFormat="1" x14ac:dyDescent="0.3">
      <c r="N7361" s="275"/>
    </row>
    <row r="7362" spans="14:14" s="264" customFormat="1" x14ac:dyDescent="0.3">
      <c r="N7362" s="275"/>
    </row>
    <row r="7363" spans="14:14" s="264" customFormat="1" x14ac:dyDescent="0.3">
      <c r="N7363" s="275"/>
    </row>
    <row r="7364" spans="14:14" s="264" customFormat="1" x14ac:dyDescent="0.3">
      <c r="N7364" s="275"/>
    </row>
    <row r="7365" spans="14:14" s="264" customFormat="1" x14ac:dyDescent="0.3">
      <c r="N7365" s="275"/>
    </row>
    <row r="7366" spans="14:14" s="264" customFormat="1" x14ac:dyDescent="0.3">
      <c r="N7366" s="275"/>
    </row>
    <row r="7367" spans="14:14" s="264" customFormat="1" x14ac:dyDescent="0.3">
      <c r="N7367" s="275"/>
    </row>
    <row r="7368" spans="14:14" s="264" customFormat="1" x14ac:dyDescent="0.3">
      <c r="N7368" s="275"/>
    </row>
    <row r="7369" spans="14:14" s="264" customFormat="1" x14ac:dyDescent="0.3">
      <c r="N7369" s="275"/>
    </row>
    <row r="7370" spans="14:14" s="264" customFormat="1" x14ac:dyDescent="0.3">
      <c r="N7370" s="275"/>
    </row>
    <row r="7371" spans="14:14" s="264" customFormat="1" x14ac:dyDescent="0.3">
      <c r="N7371" s="275"/>
    </row>
    <row r="7372" spans="14:14" s="264" customFormat="1" x14ac:dyDescent="0.3">
      <c r="N7372" s="275"/>
    </row>
    <row r="7373" spans="14:14" s="264" customFormat="1" x14ac:dyDescent="0.3">
      <c r="N7373" s="275"/>
    </row>
    <row r="7374" spans="14:14" s="264" customFormat="1" x14ac:dyDescent="0.3">
      <c r="N7374" s="275"/>
    </row>
    <row r="7375" spans="14:14" s="264" customFormat="1" x14ac:dyDescent="0.3">
      <c r="N7375" s="275"/>
    </row>
    <row r="7376" spans="14:14" s="264" customFormat="1" x14ac:dyDescent="0.3">
      <c r="N7376" s="275"/>
    </row>
    <row r="7377" spans="14:14" s="264" customFormat="1" x14ac:dyDescent="0.3">
      <c r="N7377" s="275"/>
    </row>
    <row r="7378" spans="14:14" s="264" customFormat="1" x14ac:dyDescent="0.3">
      <c r="N7378" s="275"/>
    </row>
    <row r="7379" spans="14:14" s="264" customFormat="1" x14ac:dyDescent="0.3">
      <c r="N7379" s="275"/>
    </row>
    <row r="7380" spans="14:14" s="264" customFormat="1" x14ac:dyDescent="0.3">
      <c r="N7380" s="275"/>
    </row>
    <row r="7381" spans="14:14" s="264" customFormat="1" x14ac:dyDescent="0.3">
      <c r="N7381" s="275"/>
    </row>
    <row r="7382" spans="14:14" s="264" customFormat="1" x14ac:dyDescent="0.3">
      <c r="N7382" s="275"/>
    </row>
    <row r="7383" spans="14:14" s="264" customFormat="1" x14ac:dyDescent="0.3">
      <c r="N7383" s="275"/>
    </row>
    <row r="7384" spans="14:14" s="264" customFormat="1" x14ac:dyDescent="0.3">
      <c r="N7384" s="275"/>
    </row>
    <row r="7385" spans="14:14" s="264" customFormat="1" x14ac:dyDescent="0.3">
      <c r="N7385" s="275"/>
    </row>
    <row r="7386" spans="14:14" s="264" customFormat="1" x14ac:dyDescent="0.3">
      <c r="N7386" s="275"/>
    </row>
    <row r="7387" spans="14:14" s="264" customFormat="1" x14ac:dyDescent="0.3">
      <c r="N7387" s="275"/>
    </row>
    <row r="7388" spans="14:14" s="264" customFormat="1" x14ac:dyDescent="0.3">
      <c r="N7388" s="275"/>
    </row>
    <row r="7389" spans="14:14" s="264" customFormat="1" x14ac:dyDescent="0.3">
      <c r="N7389" s="275"/>
    </row>
    <row r="7390" spans="14:14" s="264" customFormat="1" x14ac:dyDescent="0.3">
      <c r="N7390" s="275"/>
    </row>
    <row r="7391" spans="14:14" s="264" customFormat="1" x14ac:dyDescent="0.3">
      <c r="N7391" s="275"/>
    </row>
    <row r="7392" spans="14:14" s="264" customFormat="1" x14ac:dyDescent="0.3">
      <c r="N7392" s="275"/>
    </row>
    <row r="7393" spans="14:14" s="264" customFormat="1" x14ac:dyDescent="0.3">
      <c r="N7393" s="275"/>
    </row>
    <row r="7394" spans="14:14" s="264" customFormat="1" x14ac:dyDescent="0.3">
      <c r="N7394" s="275"/>
    </row>
    <row r="7395" spans="14:14" s="264" customFormat="1" x14ac:dyDescent="0.3">
      <c r="N7395" s="275"/>
    </row>
    <row r="7396" spans="14:14" s="264" customFormat="1" x14ac:dyDescent="0.3">
      <c r="N7396" s="275"/>
    </row>
    <row r="7397" spans="14:14" s="264" customFormat="1" x14ac:dyDescent="0.3">
      <c r="N7397" s="275"/>
    </row>
    <row r="7398" spans="14:14" s="264" customFormat="1" x14ac:dyDescent="0.3">
      <c r="N7398" s="275"/>
    </row>
    <row r="7399" spans="14:14" s="264" customFormat="1" x14ac:dyDescent="0.3">
      <c r="N7399" s="275"/>
    </row>
    <row r="7400" spans="14:14" s="264" customFormat="1" x14ac:dyDescent="0.3">
      <c r="N7400" s="275"/>
    </row>
    <row r="7401" spans="14:14" s="264" customFormat="1" x14ac:dyDescent="0.3">
      <c r="N7401" s="275"/>
    </row>
    <row r="7402" spans="14:14" s="264" customFormat="1" x14ac:dyDescent="0.3">
      <c r="N7402" s="275"/>
    </row>
    <row r="7403" spans="14:14" s="264" customFormat="1" x14ac:dyDescent="0.3">
      <c r="N7403" s="275"/>
    </row>
    <row r="7404" spans="14:14" s="264" customFormat="1" x14ac:dyDescent="0.3">
      <c r="N7404" s="275"/>
    </row>
    <row r="7405" spans="14:14" s="264" customFormat="1" x14ac:dyDescent="0.3">
      <c r="N7405" s="275"/>
    </row>
    <row r="7406" spans="14:14" s="264" customFormat="1" x14ac:dyDescent="0.3">
      <c r="N7406" s="275"/>
    </row>
    <row r="7407" spans="14:14" s="264" customFormat="1" x14ac:dyDescent="0.3">
      <c r="N7407" s="275"/>
    </row>
    <row r="7408" spans="14:14" s="264" customFormat="1" x14ac:dyDescent="0.3">
      <c r="N7408" s="275"/>
    </row>
    <row r="7409" spans="14:14" s="264" customFormat="1" x14ac:dyDescent="0.3">
      <c r="N7409" s="275"/>
    </row>
    <row r="7410" spans="14:14" s="264" customFormat="1" x14ac:dyDescent="0.3">
      <c r="N7410" s="275"/>
    </row>
    <row r="7411" spans="14:14" s="264" customFormat="1" x14ac:dyDescent="0.3">
      <c r="N7411" s="275"/>
    </row>
    <row r="7412" spans="14:14" s="264" customFormat="1" x14ac:dyDescent="0.3">
      <c r="N7412" s="275"/>
    </row>
    <row r="7413" spans="14:14" s="264" customFormat="1" x14ac:dyDescent="0.3">
      <c r="N7413" s="275"/>
    </row>
    <row r="7414" spans="14:14" s="264" customFormat="1" x14ac:dyDescent="0.3">
      <c r="N7414" s="275"/>
    </row>
    <row r="7415" spans="14:14" s="264" customFormat="1" x14ac:dyDescent="0.3">
      <c r="N7415" s="275"/>
    </row>
    <row r="7416" spans="14:14" s="264" customFormat="1" x14ac:dyDescent="0.3">
      <c r="N7416" s="275"/>
    </row>
    <row r="7417" spans="14:14" s="264" customFormat="1" x14ac:dyDescent="0.3">
      <c r="N7417" s="275"/>
    </row>
    <row r="7418" spans="14:14" s="264" customFormat="1" x14ac:dyDescent="0.3">
      <c r="N7418" s="275"/>
    </row>
    <row r="7419" spans="14:14" s="264" customFormat="1" x14ac:dyDescent="0.3">
      <c r="N7419" s="275"/>
    </row>
    <row r="7420" spans="14:14" s="264" customFormat="1" x14ac:dyDescent="0.3">
      <c r="N7420" s="275"/>
    </row>
    <row r="7421" spans="14:14" s="264" customFormat="1" x14ac:dyDescent="0.3">
      <c r="N7421" s="275"/>
    </row>
    <row r="7422" spans="14:14" s="264" customFormat="1" x14ac:dyDescent="0.3">
      <c r="N7422" s="275"/>
    </row>
    <row r="7423" spans="14:14" s="264" customFormat="1" x14ac:dyDescent="0.3">
      <c r="N7423" s="275"/>
    </row>
    <row r="7424" spans="14:14" s="264" customFormat="1" x14ac:dyDescent="0.3">
      <c r="N7424" s="275"/>
    </row>
    <row r="7425" spans="14:14" s="264" customFormat="1" x14ac:dyDescent="0.3">
      <c r="N7425" s="275"/>
    </row>
    <row r="7426" spans="14:14" s="264" customFormat="1" x14ac:dyDescent="0.3">
      <c r="N7426" s="275"/>
    </row>
    <row r="7427" spans="14:14" s="264" customFormat="1" x14ac:dyDescent="0.3">
      <c r="N7427" s="275"/>
    </row>
    <row r="7428" spans="14:14" s="264" customFormat="1" x14ac:dyDescent="0.3">
      <c r="N7428" s="275"/>
    </row>
    <row r="7429" spans="14:14" s="264" customFormat="1" x14ac:dyDescent="0.3">
      <c r="N7429" s="275"/>
    </row>
    <row r="7430" spans="14:14" s="264" customFormat="1" x14ac:dyDescent="0.3">
      <c r="N7430" s="275"/>
    </row>
    <row r="7431" spans="14:14" s="264" customFormat="1" x14ac:dyDescent="0.3">
      <c r="N7431" s="275"/>
    </row>
    <row r="7432" spans="14:14" s="264" customFormat="1" x14ac:dyDescent="0.3">
      <c r="N7432" s="275"/>
    </row>
    <row r="7433" spans="14:14" s="264" customFormat="1" x14ac:dyDescent="0.3">
      <c r="N7433" s="275"/>
    </row>
    <row r="7434" spans="14:14" s="264" customFormat="1" x14ac:dyDescent="0.3">
      <c r="N7434" s="275"/>
    </row>
    <row r="7435" spans="14:14" s="264" customFormat="1" x14ac:dyDescent="0.3">
      <c r="N7435" s="275"/>
    </row>
    <row r="7436" spans="14:14" s="264" customFormat="1" x14ac:dyDescent="0.3">
      <c r="N7436" s="275"/>
    </row>
    <row r="7437" spans="14:14" s="264" customFormat="1" x14ac:dyDescent="0.3">
      <c r="N7437" s="275"/>
    </row>
    <row r="7438" spans="14:14" s="264" customFormat="1" x14ac:dyDescent="0.3">
      <c r="N7438" s="275"/>
    </row>
    <row r="7439" spans="14:14" s="264" customFormat="1" x14ac:dyDescent="0.3">
      <c r="N7439" s="275"/>
    </row>
    <row r="7440" spans="14:14" s="264" customFormat="1" x14ac:dyDescent="0.3">
      <c r="N7440" s="275"/>
    </row>
    <row r="7441" spans="14:14" s="264" customFormat="1" x14ac:dyDescent="0.3">
      <c r="N7441" s="275"/>
    </row>
    <row r="7442" spans="14:14" s="264" customFormat="1" x14ac:dyDescent="0.3">
      <c r="N7442" s="275"/>
    </row>
    <row r="7443" spans="14:14" s="264" customFormat="1" x14ac:dyDescent="0.3">
      <c r="N7443" s="275"/>
    </row>
    <row r="7444" spans="14:14" s="264" customFormat="1" x14ac:dyDescent="0.3">
      <c r="N7444" s="275"/>
    </row>
    <row r="7445" spans="14:14" s="264" customFormat="1" x14ac:dyDescent="0.3">
      <c r="N7445" s="275"/>
    </row>
    <row r="7446" spans="14:14" s="264" customFormat="1" x14ac:dyDescent="0.3">
      <c r="N7446" s="275"/>
    </row>
    <row r="7447" spans="14:14" s="264" customFormat="1" x14ac:dyDescent="0.3">
      <c r="N7447" s="275"/>
    </row>
    <row r="7448" spans="14:14" s="264" customFormat="1" x14ac:dyDescent="0.3">
      <c r="N7448" s="275"/>
    </row>
    <row r="7449" spans="14:14" s="264" customFormat="1" x14ac:dyDescent="0.3">
      <c r="N7449" s="275"/>
    </row>
    <row r="7450" spans="14:14" s="264" customFormat="1" x14ac:dyDescent="0.3">
      <c r="N7450" s="275"/>
    </row>
    <row r="7451" spans="14:14" s="264" customFormat="1" x14ac:dyDescent="0.3">
      <c r="N7451" s="275"/>
    </row>
    <row r="7452" spans="14:14" s="264" customFormat="1" x14ac:dyDescent="0.3">
      <c r="N7452" s="275"/>
    </row>
    <row r="7453" spans="14:14" s="264" customFormat="1" x14ac:dyDescent="0.3">
      <c r="N7453" s="275"/>
    </row>
    <row r="7454" spans="14:14" s="264" customFormat="1" x14ac:dyDescent="0.3">
      <c r="N7454" s="275"/>
    </row>
    <row r="7455" spans="14:14" s="264" customFormat="1" x14ac:dyDescent="0.3">
      <c r="N7455" s="275"/>
    </row>
    <row r="7456" spans="14:14" s="264" customFormat="1" x14ac:dyDescent="0.3">
      <c r="N7456" s="275"/>
    </row>
    <row r="7457" spans="14:14" s="264" customFormat="1" x14ac:dyDescent="0.3">
      <c r="N7457" s="275"/>
    </row>
    <row r="7458" spans="14:14" s="264" customFormat="1" x14ac:dyDescent="0.3">
      <c r="N7458" s="275"/>
    </row>
    <row r="7459" spans="14:14" s="264" customFormat="1" x14ac:dyDescent="0.3">
      <c r="N7459" s="275"/>
    </row>
    <row r="7460" spans="14:14" s="264" customFormat="1" x14ac:dyDescent="0.3">
      <c r="N7460" s="275"/>
    </row>
    <row r="7461" spans="14:14" s="264" customFormat="1" x14ac:dyDescent="0.3">
      <c r="N7461" s="275"/>
    </row>
    <row r="7462" spans="14:14" s="264" customFormat="1" x14ac:dyDescent="0.3">
      <c r="N7462" s="275"/>
    </row>
    <row r="7463" spans="14:14" s="264" customFormat="1" x14ac:dyDescent="0.3">
      <c r="N7463" s="275"/>
    </row>
    <row r="7464" spans="14:14" s="264" customFormat="1" x14ac:dyDescent="0.3">
      <c r="N7464" s="275"/>
    </row>
    <row r="7465" spans="14:14" s="264" customFormat="1" x14ac:dyDescent="0.3">
      <c r="N7465" s="275"/>
    </row>
    <row r="7466" spans="14:14" s="264" customFormat="1" x14ac:dyDescent="0.3">
      <c r="N7466" s="275"/>
    </row>
    <row r="7467" spans="14:14" s="264" customFormat="1" x14ac:dyDescent="0.3">
      <c r="N7467" s="275"/>
    </row>
    <row r="7468" spans="14:14" s="264" customFormat="1" x14ac:dyDescent="0.3">
      <c r="N7468" s="275"/>
    </row>
    <row r="7469" spans="14:14" s="264" customFormat="1" x14ac:dyDescent="0.3">
      <c r="N7469" s="275"/>
    </row>
    <row r="7470" spans="14:14" s="264" customFormat="1" x14ac:dyDescent="0.3">
      <c r="N7470" s="275"/>
    </row>
    <row r="7471" spans="14:14" s="264" customFormat="1" x14ac:dyDescent="0.3">
      <c r="N7471" s="275"/>
    </row>
    <row r="7472" spans="14:14" s="264" customFormat="1" x14ac:dyDescent="0.3">
      <c r="N7472" s="275"/>
    </row>
    <row r="7473" spans="14:14" s="264" customFormat="1" x14ac:dyDescent="0.3">
      <c r="N7473" s="275"/>
    </row>
    <row r="7474" spans="14:14" s="264" customFormat="1" x14ac:dyDescent="0.3">
      <c r="N7474" s="275"/>
    </row>
    <row r="7475" spans="14:14" s="264" customFormat="1" x14ac:dyDescent="0.3">
      <c r="N7475" s="275"/>
    </row>
    <row r="7476" spans="14:14" s="264" customFormat="1" x14ac:dyDescent="0.3">
      <c r="N7476" s="275"/>
    </row>
    <row r="7477" spans="14:14" s="264" customFormat="1" x14ac:dyDescent="0.3">
      <c r="N7477" s="275"/>
    </row>
    <row r="7478" spans="14:14" s="264" customFormat="1" x14ac:dyDescent="0.3">
      <c r="N7478" s="275"/>
    </row>
    <row r="7479" spans="14:14" s="264" customFormat="1" x14ac:dyDescent="0.3">
      <c r="N7479" s="275"/>
    </row>
    <row r="7480" spans="14:14" s="264" customFormat="1" x14ac:dyDescent="0.3">
      <c r="N7480" s="275"/>
    </row>
    <row r="7481" spans="14:14" s="264" customFormat="1" x14ac:dyDescent="0.3">
      <c r="N7481" s="275"/>
    </row>
    <row r="7482" spans="14:14" s="264" customFormat="1" x14ac:dyDescent="0.3">
      <c r="N7482" s="275"/>
    </row>
    <row r="7483" spans="14:14" s="264" customFormat="1" x14ac:dyDescent="0.3">
      <c r="N7483" s="275"/>
    </row>
    <row r="7484" spans="14:14" s="264" customFormat="1" x14ac:dyDescent="0.3">
      <c r="N7484" s="275"/>
    </row>
    <row r="7485" spans="14:14" s="264" customFormat="1" x14ac:dyDescent="0.3">
      <c r="N7485" s="275"/>
    </row>
    <row r="7486" spans="14:14" s="264" customFormat="1" x14ac:dyDescent="0.3">
      <c r="N7486" s="275"/>
    </row>
    <row r="7487" spans="14:14" s="264" customFormat="1" x14ac:dyDescent="0.3">
      <c r="N7487" s="275"/>
    </row>
    <row r="7488" spans="14:14" s="264" customFormat="1" x14ac:dyDescent="0.3">
      <c r="N7488" s="275"/>
    </row>
    <row r="7489" spans="14:14" s="264" customFormat="1" x14ac:dyDescent="0.3">
      <c r="N7489" s="275"/>
    </row>
    <row r="7490" spans="14:14" s="264" customFormat="1" x14ac:dyDescent="0.3">
      <c r="N7490" s="275"/>
    </row>
    <row r="7491" spans="14:14" s="264" customFormat="1" x14ac:dyDescent="0.3">
      <c r="N7491" s="275"/>
    </row>
    <row r="7492" spans="14:14" s="264" customFormat="1" x14ac:dyDescent="0.3">
      <c r="N7492" s="275"/>
    </row>
    <row r="7493" spans="14:14" s="264" customFormat="1" x14ac:dyDescent="0.3">
      <c r="N7493" s="275"/>
    </row>
    <row r="7494" spans="14:14" s="264" customFormat="1" x14ac:dyDescent="0.3">
      <c r="N7494" s="275"/>
    </row>
    <row r="7495" spans="14:14" s="264" customFormat="1" x14ac:dyDescent="0.3">
      <c r="N7495" s="275"/>
    </row>
    <row r="7496" spans="14:14" s="264" customFormat="1" x14ac:dyDescent="0.3">
      <c r="N7496" s="275"/>
    </row>
    <row r="7497" spans="14:14" s="264" customFormat="1" x14ac:dyDescent="0.3">
      <c r="N7497" s="275"/>
    </row>
    <row r="7498" spans="14:14" s="264" customFormat="1" x14ac:dyDescent="0.3">
      <c r="N7498" s="275"/>
    </row>
    <row r="7499" spans="14:14" s="264" customFormat="1" x14ac:dyDescent="0.3">
      <c r="N7499" s="275"/>
    </row>
    <row r="7500" spans="14:14" s="264" customFormat="1" x14ac:dyDescent="0.3">
      <c r="N7500" s="275"/>
    </row>
    <row r="7501" spans="14:14" s="264" customFormat="1" x14ac:dyDescent="0.3">
      <c r="N7501" s="275"/>
    </row>
  </sheetData>
  <mergeCells count="14">
    <mergeCell ref="K3:L3"/>
    <mergeCell ref="M3:N3"/>
    <mergeCell ref="G3:G4"/>
    <mergeCell ref="H3:H4"/>
    <mergeCell ref="A2:A4"/>
    <mergeCell ref="B2:B4"/>
    <mergeCell ref="C2:E2"/>
    <mergeCell ref="F2:N2"/>
    <mergeCell ref="C3:C4"/>
    <mergeCell ref="D3:D4"/>
    <mergeCell ref="E3:E4"/>
    <mergeCell ref="F3:F4"/>
    <mergeCell ref="I3:I4"/>
    <mergeCell ref="J3:J4"/>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0C4B5-A674-406E-BC0F-17A0A5FFBCF4}">
  <dimension ref="A2:T39"/>
  <sheetViews>
    <sheetView workbookViewId="0">
      <selection activeCell="E23" sqref="E23"/>
    </sheetView>
  </sheetViews>
  <sheetFormatPr defaultRowHeight="14.4" x14ac:dyDescent="0.3"/>
  <cols>
    <col min="1" max="1" width="13.109375" customWidth="1"/>
    <col min="3" max="3" width="25.6640625" customWidth="1"/>
    <col min="4" max="4" width="45.88671875" bestFit="1" customWidth="1"/>
    <col min="5" max="5" width="37.33203125" customWidth="1"/>
  </cols>
  <sheetData>
    <row r="2" spans="1:20" x14ac:dyDescent="0.3">
      <c r="A2" s="328" t="s">
        <v>607</v>
      </c>
      <c r="B2" s="328" t="s">
        <v>0</v>
      </c>
      <c r="C2" s="328" t="s">
        <v>753</v>
      </c>
      <c r="D2" s="328" t="s">
        <v>751</v>
      </c>
      <c r="E2" s="328" t="s">
        <v>780</v>
      </c>
    </row>
    <row r="3" spans="1:20" x14ac:dyDescent="0.3">
      <c r="A3" t="s">
        <v>731</v>
      </c>
      <c r="B3" t="s">
        <v>748</v>
      </c>
      <c r="C3" t="s">
        <v>754</v>
      </c>
      <c r="D3" t="s">
        <v>674</v>
      </c>
      <c r="E3" t="s">
        <v>820</v>
      </c>
    </row>
    <row r="4" spans="1:20" x14ac:dyDescent="0.3">
      <c r="A4" t="s">
        <v>732</v>
      </c>
      <c r="B4" t="s">
        <v>749</v>
      </c>
      <c r="C4" t="s">
        <v>755</v>
      </c>
      <c r="D4" t="s">
        <v>676</v>
      </c>
      <c r="E4" t="s">
        <v>812</v>
      </c>
      <c r="F4" s="284"/>
      <c r="G4" s="284"/>
      <c r="H4" s="284"/>
      <c r="I4" s="284"/>
      <c r="J4" s="284"/>
      <c r="K4" s="284"/>
      <c r="L4" s="284"/>
      <c r="M4" s="284"/>
    </row>
    <row r="5" spans="1:20" x14ac:dyDescent="0.3">
      <c r="A5" t="s">
        <v>733</v>
      </c>
      <c r="B5" t="s">
        <v>750</v>
      </c>
      <c r="C5" t="s">
        <v>756</v>
      </c>
      <c r="D5" t="s">
        <v>678</v>
      </c>
      <c r="E5" t="s">
        <v>813</v>
      </c>
      <c r="F5" s="284"/>
      <c r="G5" s="284"/>
      <c r="H5" s="284"/>
      <c r="I5" s="284"/>
      <c r="J5" s="284"/>
      <c r="K5" s="284"/>
      <c r="L5" s="284"/>
      <c r="M5" s="284"/>
    </row>
    <row r="6" spans="1:20" x14ac:dyDescent="0.3">
      <c r="A6" t="s">
        <v>734</v>
      </c>
      <c r="C6" t="s">
        <v>773</v>
      </c>
      <c r="D6" t="s">
        <v>680</v>
      </c>
      <c r="E6" t="s">
        <v>814</v>
      </c>
      <c r="F6" s="284"/>
      <c r="G6" s="284"/>
      <c r="H6" s="284"/>
      <c r="I6" s="284"/>
      <c r="J6" s="284"/>
      <c r="K6" s="284"/>
      <c r="L6" s="284"/>
      <c r="M6" s="284"/>
    </row>
    <row r="7" spans="1:20" x14ac:dyDescent="0.3">
      <c r="A7" t="s">
        <v>735</v>
      </c>
      <c r="C7" t="s">
        <v>766</v>
      </c>
      <c r="D7" t="s">
        <v>682</v>
      </c>
      <c r="E7" t="s">
        <v>766</v>
      </c>
      <c r="F7" s="284"/>
      <c r="G7" s="284"/>
      <c r="H7" s="284"/>
      <c r="I7" s="284"/>
      <c r="J7" s="284"/>
      <c r="K7" s="284"/>
      <c r="L7" s="284"/>
      <c r="M7" s="284"/>
    </row>
    <row r="8" spans="1:20" ht="15" customHeight="1" x14ac:dyDescent="0.3">
      <c r="A8" t="s">
        <v>736</v>
      </c>
      <c r="D8" t="s">
        <v>766</v>
      </c>
      <c r="F8" s="285"/>
      <c r="G8" s="285"/>
      <c r="H8" s="285"/>
      <c r="I8" s="285"/>
      <c r="J8" s="285"/>
      <c r="K8" s="285"/>
      <c r="L8" s="285"/>
      <c r="M8" s="285"/>
    </row>
    <row r="9" spans="1:20" x14ac:dyDescent="0.3">
      <c r="A9" t="s">
        <v>737</v>
      </c>
      <c r="E9" s="284"/>
      <c r="F9" s="284"/>
      <c r="G9" s="284"/>
      <c r="H9" s="284"/>
      <c r="I9" s="284"/>
      <c r="J9" s="284"/>
      <c r="K9" s="284"/>
      <c r="L9" s="284"/>
      <c r="M9" s="284"/>
    </row>
    <row r="10" spans="1:20" x14ac:dyDescent="0.3">
      <c r="A10" t="s">
        <v>738</v>
      </c>
    </row>
    <row r="11" spans="1:20" x14ac:dyDescent="0.3">
      <c r="A11" t="s">
        <v>739</v>
      </c>
      <c r="C11" s="328" t="s">
        <v>761</v>
      </c>
      <c r="D11" s="328" t="s">
        <v>767</v>
      </c>
      <c r="E11" s="328" t="s">
        <v>779</v>
      </c>
    </row>
    <row r="12" spans="1:20" x14ac:dyDescent="0.3">
      <c r="A12" t="s">
        <v>742</v>
      </c>
      <c r="C12" t="s">
        <v>762</v>
      </c>
      <c r="D12" t="s">
        <v>770</v>
      </c>
      <c r="E12" t="s">
        <v>784</v>
      </c>
    </row>
    <row r="13" spans="1:20" x14ac:dyDescent="0.3">
      <c r="A13" t="s">
        <v>743</v>
      </c>
      <c r="C13" t="s">
        <v>763</v>
      </c>
      <c r="D13" t="s">
        <v>771</v>
      </c>
      <c r="E13" t="s">
        <v>783</v>
      </c>
    </row>
    <row r="14" spans="1:20" x14ac:dyDescent="0.3">
      <c r="A14" t="s">
        <v>740</v>
      </c>
      <c r="C14" t="s">
        <v>765</v>
      </c>
      <c r="D14" t="s">
        <v>768</v>
      </c>
      <c r="E14" t="s">
        <v>782</v>
      </c>
    </row>
    <row r="15" spans="1:20" x14ac:dyDescent="0.3">
      <c r="A15" t="s">
        <v>741</v>
      </c>
      <c r="C15" t="s">
        <v>764</v>
      </c>
      <c r="D15" t="s">
        <v>769</v>
      </c>
      <c r="E15" t="s">
        <v>778</v>
      </c>
    </row>
    <row r="16" spans="1:20" x14ac:dyDescent="0.3">
      <c r="A16" t="s">
        <v>744</v>
      </c>
      <c r="C16" t="s">
        <v>766</v>
      </c>
      <c r="D16" t="s">
        <v>766</v>
      </c>
      <c r="E16" t="s">
        <v>766</v>
      </c>
      <c r="F16" s="281"/>
      <c r="G16" s="281"/>
      <c r="H16" s="282"/>
      <c r="I16" s="293"/>
      <c r="J16" s="281"/>
      <c r="K16" s="281"/>
      <c r="L16" s="281"/>
      <c r="M16" s="281"/>
      <c r="N16" s="282"/>
      <c r="O16" s="293"/>
      <c r="P16" s="281"/>
      <c r="Q16" s="281"/>
      <c r="R16" s="281"/>
      <c r="S16" s="281"/>
      <c r="T16" s="282"/>
    </row>
    <row r="17" spans="1:5" x14ac:dyDescent="0.3">
      <c r="A17" t="s">
        <v>745</v>
      </c>
    </row>
    <row r="18" spans="1:5" x14ac:dyDescent="0.3">
      <c r="A18" t="s">
        <v>746</v>
      </c>
      <c r="C18" s="328" t="s">
        <v>772</v>
      </c>
      <c r="D18" s="328" t="s">
        <v>752</v>
      </c>
      <c r="E18" s="328" t="s">
        <v>656</v>
      </c>
    </row>
    <row r="19" spans="1:5" x14ac:dyDescent="0.3">
      <c r="A19" t="s">
        <v>747</v>
      </c>
      <c r="C19" t="s">
        <v>754</v>
      </c>
      <c r="D19" t="s">
        <v>774</v>
      </c>
      <c r="E19" t="s">
        <v>864</v>
      </c>
    </row>
    <row r="20" spans="1:5" x14ac:dyDescent="0.3">
      <c r="C20" t="s">
        <v>755</v>
      </c>
      <c r="D20" t="s">
        <v>781</v>
      </c>
      <c r="E20" t="s">
        <v>862</v>
      </c>
    </row>
    <row r="21" spans="1:5" x14ac:dyDescent="0.3">
      <c r="C21" t="s">
        <v>756</v>
      </c>
      <c r="D21" t="s">
        <v>775</v>
      </c>
      <c r="E21" t="s">
        <v>863</v>
      </c>
    </row>
    <row r="22" spans="1:5" x14ac:dyDescent="0.3">
      <c r="C22" t="s">
        <v>773</v>
      </c>
      <c r="D22" t="s">
        <v>776</v>
      </c>
    </row>
    <row r="23" spans="1:5" x14ac:dyDescent="0.3">
      <c r="C23" t="s">
        <v>766</v>
      </c>
      <c r="D23" t="s">
        <v>777</v>
      </c>
    </row>
    <row r="24" spans="1:5" x14ac:dyDescent="0.3">
      <c r="D24" t="s">
        <v>766</v>
      </c>
    </row>
    <row r="26" spans="1:5" x14ac:dyDescent="0.3">
      <c r="C26" s="328" t="s">
        <v>847</v>
      </c>
      <c r="D26" s="328" t="s">
        <v>830</v>
      </c>
      <c r="E26" s="328" t="s">
        <v>815</v>
      </c>
    </row>
    <row r="27" spans="1:5" x14ac:dyDescent="0.3">
      <c r="C27" t="s">
        <v>848</v>
      </c>
      <c r="D27" t="s">
        <v>860</v>
      </c>
      <c r="E27" s="318" t="s">
        <v>797</v>
      </c>
    </row>
    <row r="28" spans="1:5" x14ac:dyDescent="0.3">
      <c r="C28" s="70" t="s">
        <v>853</v>
      </c>
      <c r="D28" t="s">
        <v>843</v>
      </c>
      <c r="E28" s="318" t="s">
        <v>798</v>
      </c>
    </row>
    <row r="29" spans="1:5" ht="14.25" customHeight="1" x14ac:dyDescent="0.3">
      <c r="C29" t="s">
        <v>852</v>
      </c>
      <c r="D29" t="s">
        <v>844</v>
      </c>
      <c r="E29" t="s">
        <v>821</v>
      </c>
    </row>
    <row r="30" spans="1:5" ht="15.75" customHeight="1" x14ac:dyDescent="0.3">
      <c r="C30" s="70" t="s">
        <v>849</v>
      </c>
      <c r="D30" t="s">
        <v>845</v>
      </c>
      <c r="E30" t="s">
        <v>766</v>
      </c>
    </row>
    <row r="31" spans="1:5" x14ac:dyDescent="0.3">
      <c r="C31" s="70" t="s">
        <v>850</v>
      </c>
      <c r="D31" t="s">
        <v>859</v>
      </c>
    </row>
    <row r="32" spans="1:5" x14ac:dyDescent="0.3">
      <c r="C32" s="70" t="s">
        <v>851</v>
      </c>
      <c r="D32" t="s">
        <v>846</v>
      </c>
    </row>
    <row r="33" spans="3:5" x14ac:dyDescent="0.3">
      <c r="E33" s="329" t="s">
        <v>816</v>
      </c>
    </row>
    <row r="34" spans="3:5" x14ac:dyDescent="0.3">
      <c r="C34" s="70"/>
      <c r="E34" s="318" t="s">
        <v>817</v>
      </c>
    </row>
    <row r="35" spans="3:5" x14ac:dyDescent="0.3">
      <c r="C35" s="70"/>
      <c r="E35" s="318" t="s">
        <v>818</v>
      </c>
    </row>
    <row r="36" spans="3:5" x14ac:dyDescent="0.3">
      <c r="C36" s="70"/>
      <c r="E36" s="318" t="s">
        <v>819</v>
      </c>
    </row>
    <row r="37" spans="3:5" x14ac:dyDescent="0.3">
      <c r="C37" s="70"/>
    </row>
    <row r="38" spans="3:5" x14ac:dyDescent="0.3">
      <c r="C38" s="70"/>
    </row>
    <row r="39" spans="3:5" x14ac:dyDescent="0.3">
      <c r="C39" s="7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C4C0C-0F22-4DAE-A595-CF52FB1DC1A0}">
  <dimension ref="A1:AQ224"/>
  <sheetViews>
    <sheetView showGridLines="0" topLeftCell="U1" zoomScale="140" zoomScaleNormal="140" workbookViewId="0">
      <selection activeCell="AP22" sqref="AP22"/>
    </sheetView>
  </sheetViews>
  <sheetFormatPr defaultColWidth="5.6640625" defaultRowHeight="14.4" x14ac:dyDescent="0.3"/>
  <cols>
    <col min="1" max="1" width="2.6640625" customWidth="1"/>
    <col min="2" max="2" width="3.5546875" customWidth="1"/>
    <col min="3" max="3" width="1" customWidth="1"/>
    <col min="4" max="5" width="2.6640625" customWidth="1"/>
    <col min="6" max="6" width="2.88671875" customWidth="1"/>
    <col min="7" max="7" width="7.44140625" customWidth="1"/>
    <col min="8" max="8" width="7.109375" customWidth="1"/>
    <col min="9" max="10" width="2.6640625" customWidth="1"/>
    <col min="11" max="11" width="1" customWidth="1"/>
    <col min="12" max="12" width="0.88671875" customWidth="1"/>
    <col min="13" max="13" width="4.33203125" customWidth="1"/>
    <col min="14" max="14" width="0.88671875" customWidth="1"/>
    <col min="15" max="15" width="4" customWidth="1"/>
    <col min="16" max="32" width="2.6640625" customWidth="1"/>
    <col min="33" max="33" width="2.5546875" customWidth="1"/>
    <col min="34" max="34" width="1.33203125" customWidth="1"/>
    <col min="35" max="36" width="2.6640625" customWidth="1"/>
    <col min="37" max="37" width="3.109375" customWidth="1"/>
    <col min="38" max="38" width="2.6640625" customWidth="1"/>
    <col min="39" max="39" width="3.109375" customWidth="1"/>
    <col min="40" max="40" width="2" customWidth="1"/>
    <col min="41" max="41" width="1.44140625" customWidth="1"/>
    <col min="42" max="42" width="18.88671875" style="111" customWidth="1"/>
    <col min="43" max="43" width="12.6640625" style="222" customWidth="1"/>
    <col min="56" max="56" width="18.33203125" customWidth="1"/>
  </cols>
  <sheetData>
    <row r="1" spans="1:43" ht="22.5" customHeight="1" x14ac:dyDescent="0.3">
      <c r="A1" s="503" t="s">
        <v>604</v>
      </c>
      <c r="B1" s="503"/>
      <c r="C1" s="503"/>
      <c r="D1" s="503"/>
      <c r="E1" s="503"/>
      <c r="F1" s="503"/>
      <c r="G1" s="503"/>
      <c r="H1" s="503"/>
      <c r="I1" s="503"/>
      <c r="J1" s="503"/>
      <c r="K1" s="503"/>
      <c r="L1" s="503"/>
      <c r="M1" s="503"/>
      <c r="N1" s="503"/>
      <c r="O1" s="503"/>
      <c r="P1" s="503"/>
      <c r="Q1" s="503"/>
      <c r="R1" s="503"/>
      <c r="S1" s="503"/>
      <c r="T1" s="503"/>
      <c r="U1" s="503"/>
      <c r="V1" s="503"/>
      <c r="W1" s="503"/>
      <c r="X1" s="503"/>
      <c r="Y1" s="503"/>
      <c r="Z1" s="503"/>
      <c r="AA1" s="503"/>
      <c r="AB1" s="503"/>
      <c r="AC1" s="503"/>
      <c r="AD1" s="503"/>
      <c r="AE1" s="503"/>
      <c r="AF1" s="503"/>
      <c r="AG1" s="499" t="s">
        <v>605</v>
      </c>
      <c r="AH1" s="500"/>
      <c r="AI1" s="500"/>
      <c r="AJ1" s="500"/>
      <c r="AK1" s="501">
        <v>45046</v>
      </c>
      <c r="AL1" s="500"/>
      <c r="AM1" s="500"/>
    </row>
    <row r="2" spans="1:43" ht="5.0999999999999996" customHeight="1" x14ac:dyDescent="0.3"/>
    <row r="3" spans="1:43" ht="15" customHeight="1" x14ac:dyDescent="0.3">
      <c r="A3" s="504" t="s">
        <v>606</v>
      </c>
      <c r="B3" s="504"/>
      <c r="C3" s="504"/>
      <c r="D3" s="504"/>
      <c r="F3" s="506" t="s">
        <v>607</v>
      </c>
      <c r="G3" s="506"/>
      <c r="H3" s="506"/>
      <c r="I3" s="505"/>
      <c r="J3" s="505"/>
      <c r="K3" s="505"/>
      <c r="L3" s="505"/>
      <c r="M3" s="505"/>
      <c r="N3" s="505"/>
      <c r="O3" s="505"/>
      <c r="P3" s="110"/>
      <c r="Q3" s="511" t="s">
        <v>608</v>
      </c>
      <c r="R3" s="512"/>
      <c r="S3" s="512"/>
      <c r="T3" s="513"/>
      <c r="U3" s="513"/>
      <c r="V3" s="513"/>
      <c r="W3" s="513"/>
      <c r="X3" s="513"/>
      <c r="Y3" s="513"/>
      <c r="Z3" s="514"/>
      <c r="AA3" s="110"/>
      <c r="AB3" s="515" t="s">
        <v>609</v>
      </c>
      <c r="AC3" s="516"/>
      <c r="AD3" s="516"/>
      <c r="AE3" s="516"/>
      <c r="AF3" s="516"/>
      <c r="AG3" s="517"/>
      <c r="AH3" s="517"/>
      <c r="AI3" s="517"/>
      <c r="AJ3" s="517"/>
      <c r="AK3" s="517"/>
      <c r="AL3" s="517"/>
      <c r="AM3" s="518"/>
    </row>
    <row r="4" spans="1:43" ht="5.0999999999999996" customHeight="1" x14ac:dyDescent="0.3">
      <c r="A4" s="504"/>
      <c r="B4" s="504"/>
      <c r="C4" s="504"/>
      <c r="D4" s="504"/>
      <c r="F4" s="110"/>
      <c r="G4" s="110"/>
      <c r="H4" s="110"/>
      <c r="I4" s="110"/>
      <c r="J4" s="110"/>
      <c r="K4" s="110"/>
      <c r="L4" s="110"/>
      <c r="M4" s="110"/>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row>
    <row r="5" spans="1:43" s="5" customFormat="1" x14ac:dyDescent="0.3">
      <c r="A5" s="504"/>
      <c r="B5" s="504"/>
      <c r="C5" s="504"/>
      <c r="D5" s="504"/>
      <c r="F5" s="507" t="s">
        <v>610</v>
      </c>
      <c r="G5" s="508"/>
      <c r="H5" s="508"/>
      <c r="I5" s="508"/>
      <c r="J5" s="508"/>
      <c r="K5" s="509"/>
      <c r="L5" s="398"/>
      <c r="M5" s="399"/>
      <c r="N5" s="399"/>
      <c r="O5" s="510"/>
      <c r="P5" s="111"/>
      <c r="Q5" s="511" t="s">
        <v>612</v>
      </c>
      <c r="R5" s="512"/>
      <c r="S5" s="512"/>
      <c r="T5" s="512"/>
      <c r="U5" s="512"/>
      <c r="V5" s="512"/>
      <c r="W5" s="210"/>
      <c r="X5" s="210"/>
      <c r="Y5" s="210"/>
      <c r="Z5" s="211"/>
      <c r="AA5" s="111"/>
      <c r="AB5" s="407" t="s">
        <v>611</v>
      </c>
      <c r="AC5" s="408"/>
      <c r="AD5" s="408"/>
      <c r="AE5" s="408"/>
      <c r="AF5" s="408"/>
      <c r="AG5" s="408"/>
      <c r="AH5" s="519"/>
      <c r="AI5" s="519"/>
      <c r="AJ5" s="519"/>
      <c r="AK5" s="519"/>
      <c r="AL5" s="519"/>
      <c r="AM5" s="520"/>
      <c r="AP5" s="111"/>
      <c r="AQ5" s="212"/>
    </row>
    <row r="6" spans="1:43" ht="5.0999999999999996" customHeight="1" x14ac:dyDescent="0.3"/>
    <row r="7" spans="1:43" ht="15" customHeight="1" x14ac:dyDescent="0.3">
      <c r="A7" s="466" t="s">
        <v>613</v>
      </c>
      <c r="B7" s="466"/>
      <c r="C7" s="466"/>
      <c r="D7" s="466"/>
      <c r="E7" s="466"/>
      <c r="F7" s="466"/>
      <c r="G7" s="466"/>
      <c r="H7" s="466"/>
      <c r="I7" s="466"/>
      <c r="J7" s="466"/>
      <c r="K7" s="466"/>
      <c r="L7" s="466"/>
      <c r="M7" s="466"/>
      <c r="N7" s="466"/>
      <c r="O7" s="466"/>
      <c r="P7" s="466"/>
      <c r="Q7" s="466"/>
      <c r="R7" s="466"/>
      <c r="S7" s="466"/>
      <c r="T7" s="466"/>
      <c r="U7" s="466"/>
      <c r="V7" s="466"/>
      <c r="W7" s="466"/>
      <c r="X7" s="466"/>
      <c r="Y7" s="466"/>
      <c r="Z7" s="466"/>
      <c r="AA7" s="466"/>
      <c r="AB7" s="466"/>
      <c r="AC7" s="466"/>
      <c r="AD7" s="466"/>
      <c r="AE7" s="466"/>
      <c r="AF7" s="466"/>
      <c r="AG7" s="466"/>
      <c r="AH7" s="466"/>
      <c r="AI7" s="466"/>
      <c r="AJ7" s="466"/>
      <c r="AK7" s="466"/>
      <c r="AL7" s="467">
        <f>'Battery and speedometer chart'!R16</f>
        <v>0.35714285714285715</v>
      </c>
      <c r="AM7" s="468"/>
      <c r="AP7" s="200" t="s">
        <v>629</v>
      </c>
      <c r="AQ7" s="204" t="s">
        <v>630</v>
      </c>
    </row>
    <row r="8" spans="1:43" ht="15" customHeight="1" x14ac:dyDescent="0.3">
      <c r="AP8" s="209" t="s">
        <v>632</v>
      </c>
      <c r="AQ8" s="230">
        <v>0.4</v>
      </c>
    </row>
    <row r="9" spans="1:43" ht="15" customHeight="1" x14ac:dyDescent="0.3">
      <c r="AP9" s="209" t="s">
        <v>633</v>
      </c>
      <c r="AQ9" s="230">
        <v>0.3</v>
      </c>
    </row>
    <row r="10" spans="1:43" ht="15" customHeight="1" x14ac:dyDescent="0.3">
      <c r="AP10" s="209" t="s">
        <v>634</v>
      </c>
      <c r="AQ10" s="230">
        <v>0.2</v>
      </c>
    </row>
    <row r="11" spans="1:43" ht="15" customHeight="1" x14ac:dyDescent="0.3">
      <c r="AN11" t="s">
        <v>293</v>
      </c>
      <c r="AP11" s="209" t="s">
        <v>635</v>
      </c>
      <c r="AQ11" s="230">
        <v>0.1</v>
      </c>
    </row>
    <row r="12" spans="1:43" ht="15" customHeight="1" x14ac:dyDescent="0.3"/>
    <row r="13" spans="1:43" ht="15" customHeight="1" x14ac:dyDescent="0.3">
      <c r="AP13" s="200" t="s">
        <v>631</v>
      </c>
      <c r="AQ13" s="204" t="s">
        <v>630</v>
      </c>
    </row>
    <row r="14" spans="1:43" ht="15" customHeight="1" x14ac:dyDescent="0.3">
      <c r="AP14" s="209" t="s">
        <v>867</v>
      </c>
      <c r="AQ14" s="238">
        <v>0.2</v>
      </c>
    </row>
    <row r="15" spans="1:43" ht="15" customHeight="1" x14ac:dyDescent="0.3">
      <c r="AP15" s="209" t="s">
        <v>868</v>
      </c>
      <c r="AQ15" s="238">
        <v>0.45</v>
      </c>
    </row>
    <row r="16" spans="1:43" ht="15" customHeight="1" x14ac:dyDescent="0.3">
      <c r="AP16" s="209" t="s">
        <v>869</v>
      </c>
      <c r="AQ16" s="238">
        <f>1-AQ14-AQ15</f>
        <v>0.35000000000000003</v>
      </c>
    </row>
    <row r="17" spans="1:43" ht="15" customHeight="1" x14ac:dyDescent="0.3">
      <c r="AP17" s="209"/>
      <c r="AQ17" s="221"/>
    </row>
    <row r="18" spans="1:43" ht="15" customHeight="1" x14ac:dyDescent="0.3"/>
    <row r="19" spans="1:43" ht="15" customHeight="1" x14ac:dyDescent="0.3"/>
    <row r="20" spans="1:43" ht="6" customHeight="1" x14ac:dyDescent="0.3"/>
    <row r="21" spans="1:43" ht="2.25" customHeight="1" x14ac:dyDescent="0.3"/>
    <row r="22" spans="1:43" ht="21.75" customHeight="1" x14ac:dyDescent="0.3">
      <c r="A22" s="521" t="s">
        <v>615</v>
      </c>
      <c r="B22" s="521"/>
      <c r="C22" s="521"/>
      <c r="D22" s="521"/>
      <c r="E22" s="521"/>
      <c r="F22" s="836"/>
      <c r="G22" s="836"/>
      <c r="H22" s="836"/>
      <c r="I22" s="836"/>
      <c r="J22" s="836"/>
      <c r="K22" s="836"/>
      <c r="L22" s="836"/>
      <c r="M22" s="836"/>
      <c r="N22" s="836"/>
      <c r="O22" s="836"/>
      <c r="P22" s="836"/>
      <c r="Q22" s="836"/>
      <c r="R22" s="836"/>
      <c r="S22" s="836"/>
      <c r="T22" s="836"/>
      <c r="U22" s="836"/>
      <c r="V22" s="836"/>
      <c r="W22" s="836"/>
      <c r="X22" s="836"/>
      <c r="Y22" s="836"/>
      <c r="Z22" s="836"/>
      <c r="AA22" s="836"/>
      <c r="AB22" s="836"/>
      <c r="AC22" s="836"/>
      <c r="AD22" s="836"/>
      <c r="AE22" s="836"/>
      <c r="AF22" s="836"/>
      <c r="AG22" s="836"/>
      <c r="AH22" s="836"/>
      <c r="AI22" s="836"/>
      <c r="AJ22" s="836"/>
      <c r="AK22" s="836"/>
      <c r="AL22" s="836"/>
      <c r="AM22" s="836"/>
    </row>
    <row r="23" spans="1:43" ht="21.75" customHeight="1" x14ac:dyDescent="0.3">
      <c r="A23" s="521"/>
      <c r="B23" s="521"/>
      <c r="C23" s="521"/>
      <c r="D23" s="521"/>
      <c r="E23" s="521"/>
      <c r="F23" s="836"/>
      <c r="G23" s="836"/>
      <c r="H23" s="836"/>
      <c r="I23" s="836"/>
      <c r="J23" s="836"/>
      <c r="K23" s="836"/>
      <c r="L23" s="836"/>
      <c r="M23" s="836"/>
      <c r="N23" s="836"/>
      <c r="O23" s="836"/>
      <c r="P23" s="836"/>
      <c r="Q23" s="836"/>
      <c r="R23" s="836"/>
      <c r="S23" s="836"/>
      <c r="T23" s="836"/>
      <c r="U23" s="836"/>
      <c r="V23" s="836"/>
      <c r="W23" s="836"/>
      <c r="X23" s="836"/>
      <c r="Y23" s="836"/>
      <c r="Z23" s="836"/>
      <c r="AA23" s="836"/>
      <c r="AB23" s="836"/>
      <c r="AC23" s="836"/>
      <c r="AD23" s="836"/>
      <c r="AE23" s="836"/>
      <c r="AF23" s="836"/>
      <c r="AG23" s="836"/>
      <c r="AH23" s="836"/>
      <c r="AI23" s="836"/>
      <c r="AJ23" s="836"/>
      <c r="AK23" s="836"/>
      <c r="AL23" s="836"/>
      <c r="AM23" s="836"/>
    </row>
    <row r="24" spans="1:43" ht="5.0999999999999996" customHeight="1" x14ac:dyDescent="0.3"/>
    <row r="25" spans="1:43" ht="15" customHeight="1" x14ac:dyDescent="0.3">
      <c r="A25" s="421" t="s">
        <v>614</v>
      </c>
      <c r="B25" s="421"/>
      <c r="C25" s="421"/>
      <c r="D25" s="421"/>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row>
    <row r="26" spans="1:43" ht="5.0999999999999996" customHeight="1" x14ac:dyDescent="0.3">
      <c r="A26" s="102"/>
      <c r="B26" s="102"/>
      <c r="C26" s="102"/>
      <c r="D26" s="102"/>
      <c r="E26" s="102"/>
      <c r="F26" s="102"/>
      <c r="G26" s="102"/>
      <c r="H26" s="102"/>
      <c r="I26" s="102"/>
      <c r="J26" s="102"/>
      <c r="K26" s="102"/>
      <c r="L26" s="102"/>
      <c r="M26" s="102"/>
      <c r="N26" s="102"/>
      <c r="O26" s="102"/>
      <c r="P26" s="102"/>
      <c r="Q26" s="102"/>
      <c r="R26" s="102"/>
    </row>
    <row r="27" spans="1:43" ht="17.25" customHeight="1" x14ac:dyDescent="0.3">
      <c r="A27" s="492" t="s">
        <v>627</v>
      </c>
      <c r="B27" s="493"/>
      <c r="C27" s="218"/>
      <c r="D27" s="619" t="s">
        <v>622</v>
      </c>
      <c r="E27" s="620"/>
      <c r="F27" s="620"/>
      <c r="G27" s="620"/>
      <c r="H27" s="620"/>
      <c r="I27" s="620"/>
      <c r="J27" s="620"/>
      <c r="K27" s="621"/>
      <c r="M27" s="202">
        <v>0.8</v>
      </c>
      <c r="N27" s="222"/>
      <c r="O27" s="837">
        <v>2430000</v>
      </c>
      <c r="P27" s="838"/>
      <c r="Q27" s="839"/>
    </row>
    <row r="28" spans="1:43" s="101" customFormat="1" ht="5.0999999999999996" customHeight="1" x14ac:dyDescent="0.3">
      <c r="A28" s="494"/>
      <c r="B28" s="374"/>
      <c r="C28" s="217"/>
      <c r="D28" s="214"/>
      <c r="E28" s="214"/>
      <c r="F28" s="214"/>
      <c r="G28" s="214"/>
      <c r="H28" s="214"/>
      <c r="I28" s="215"/>
      <c r="J28" s="109"/>
      <c r="K28" s="109"/>
      <c r="M28" s="225"/>
      <c r="N28" s="223"/>
      <c r="O28" s="223"/>
      <c r="P28" s="223"/>
      <c r="Q28" s="223"/>
      <c r="AP28" s="126"/>
      <c r="AQ28" s="223"/>
    </row>
    <row r="29" spans="1:43" ht="15" customHeight="1" x14ac:dyDescent="0.3">
      <c r="A29" s="495"/>
      <c r="B29" s="496"/>
      <c r="C29" s="218"/>
      <c r="D29" s="619" t="s">
        <v>616</v>
      </c>
      <c r="E29" s="620"/>
      <c r="F29" s="620"/>
      <c r="G29" s="620"/>
      <c r="H29" s="620"/>
      <c r="I29" s="620"/>
      <c r="J29" s="620"/>
      <c r="K29" s="621"/>
      <c r="M29" s="202">
        <v>0.7</v>
      </c>
      <c r="N29" s="222"/>
      <c r="O29" s="832">
        <v>0.7</v>
      </c>
      <c r="P29" s="833"/>
      <c r="Q29" s="834"/>
    </row>
    <row r="30" spans="1:43" ht="5.0999999999999996" customHeight="1" x14ac:dyDescent="0.3">
      <c r="M30" s="226"/>
      <c r="N30" s="222"/>
      <c r="O30" s="222"/>
      <c r="P30" s="222"/>
      <c r="Q30" s="222"/>
    </row>
    <row r="31" spans="1:43" ht="23.4" customHeight="1" x14ac:dyDescent="0.3">
      <c r="A31" s="492" t="s">
        <v>618</v>
      </c>
      <c r="B31" s="493"/>
      <c r="C31" s="218"/>
      <c r="D31" s="619" t="s">
        <v>619</v>
      </c>
      <c r="E31" s="620"/>
      <c r="F31" s="620"/>
      <c r="G31" s="620"/>
      <c r="H31" s="620"/>
      <c r="I31" s="620"/>
      <c r="J31" s="620"/>
      <c r="K31" s="621"/>
      <c r="M31" s="227">
        <f>O31</f>
        <v>0.5</v>
      </c>
      <c r="N31" s="222"/>
      <c r="O31" s="835">
        <v>0.5</v>
      </c>
      <c r="P31" s="571"/>
      <c r="Q31" s="572"/>
    </row>
    <row r="32" spans="1:43" ht="5.0999999999999996" customHeight="1" x14ac:dyDescent="0.3">
      <c r="A32" s="494"/>
      <c r="B32" s="374"/>
      <c r="C32" s="217"/>
      <c r="D32" s="214"/>
      <c r="E32" s="214"/>
      <c r="F32" s="214"/>
      <c r="G32" s="214"/>
      <c r="H32" s="214"/>
      <c r="I32" s="215"/>
      <c r="J32" s="109"/>
      <c r="K32" s="109"/>
      <c r="M32" s="226"/>
      <c r="N32" s="222"/>
      <c r="O32" s="223"/>
      <c r="P32" s="223"/>
      <c r="Q32" s="223"/>
    </row>
    <row r="33" spans="1:39" ht="23.4" customHeight="1" x14ac:dyDescent="0.3">
      <c r="A33" s="494"/>
      <c r="B33" s="374"/>
      <c r="C33" s="218"/>
      <c r="D33" s="619" t="s">
        <v>620</v>
      </c>
      <c r="E33" s="620"/>
      <c r="F33" s="620"/>
      <c r="G33" s="620"/>
      <c r="H33" s="620"/>
      <c r="I33" s="620"/>
      <c r="J33" s="620"/>
      <c r="K33" s="621"/>
      <c r="M33" s="227">
        <f>O33</f>
        <v>0.3</v>
      </c>
      <c r="N33" s="222"/>
      <c r="O33" s="832">
        <v>0.3</v>
      </c>
      <c r="P33" s="833"/>
      <c r="Q33" s="834"/>
    </row>
    <row r="34" spans="1:39" ht="5.0999999999999996" customHeight="1" x14ac:dyDescent="0.3">
      <c r="A34" s="494"/>
      <c r="B34" s="374"/>
      <c r="C34" s="217"/>
      <c r="D34" s="214"/>
      <c r="E34" s="214"/>
      <c r="F34" s="214"/>
      <c r="G34" s="214"/>
      <c r="H34" s="214"/>
      <c r="I34" s="215"/>
      <c r="J34" s="109"/>
      <c r="K34" s="109"/>
      <c r="M34" s="226"/>
      <c r="N34" s="222"/>
      <c r="O34" s="224"/>
      <c r="P34" s="224"/>
      <c r="Q34" s="224"/>
    </row>
    <row r="35" spans="1:39" ht="23.4" customHeight="1" x14ac:dyDescent="0.3">
      <c r="A35" s="495"/>
      <c r="B35" s="496"/>
      <c r="C35" s="115"/>
      <c r="D35" s="619" t="s">
        <v>621</v>
      </c>
      <c r="E35" s="620"/>
      <c r="F35" s="620"/>
      <c r="G35" s="620"/>
      <c r="H35" s="620"/>
      <c r="I35" s="620"/>
      <c r="J35" s="620"/>
      <c r="K35" s="621"/>
      <c r="M35" s="202">
        <v>0.8</v>
      </c>
      <c r="N35" s="222"/>
      <c r="O35" s="832"/>
      <c r="P35" s="833"/>
      <c r="Q35" s="834"/>
    </row>
    <row r="36" spans="1:39" ht="5.0999999999999996" customHeight="1" x14ac:dyDescent="0.3">
      <c r="A36" s="116"/>
      <c r="B36" s="117"/>
      <c r="C36" s="117"/>
      <c r="D36" s="117"/>
      <c r="E36" s="117"/>
      <c r="F36" s="116"/>
      <c r="G36" s="116"/>
      <c r="H36" s="116"/>
      <c r="I36" s="116"/>
      <c r="J36" s="116"/>
      <c r="K36" s="117"/>
      <c r="M36" s="226"/>
      <c r="N36" s="222"/>
      <c r="O36" s="223"/>
      <c r="P36" s="222"/>
      <c r="Q36" s="222"/>
    </row>
    <row r="37" spans="1:39" ht="23.4" customHeight="1" x14ac:dyDescent="0.3">
      <c r="A37" s="492" t="s">
        <v>623</v>
      </c>
      <c r="B37" s="493"/>
      <c r="C37" s="218"/>
      <c r="D37" s="619" t="s">
        <v>624</v>
      </c>
      <c r="E37" s="620"/>
      <c r="F37" s="620"/>
      <c r="G37" s="620"/>
      <c r="H37" s="620"/>
      <c r="I37" s="620"/>
      <c r="J37" s="620"/>
      <c r="K37" s="621"/>
      <c r="M37" s="202">
        <v>0.7</v>
      </c>
      <c r="N37" s="222"/>
      <c r="O37" s="829"/>
      <c r="P37" s="830"/>
      <c r="Q37" s="831"/>
    </row>
    <row r="38" spans="1:39" ht="5.0999999999999996" customHeight="1" x14ac:dyDescent="0.3">
      <c r="A38" s="494"/>
      <c r="B38" s="374"/>
      <c r="C38" s="217"/>
      <c r="D38" s="214"/>
      <c r="E38" s="214"/>
      <c r="F38" s="214"/>
      <c r="G38" s="214"/>
      <c r="H38" s="214"/>
      <c r="I38" s="215"/>
      <c r="J38" s="109"/>
      <c r="K38" s="109"/>
      <c r="M38" s="226"/>
      <c r="N38" s="222"/>
      <c r="O38" s="223"/>
      <c r="P38" s="223"/>
      <c r="Q38" s="223"/>
    </row>
    <row r="39" spans="1:39" ht="23.4" customHeight="1" x14ac:dyDescent="0.3">
      <c r="A39" s="494"/>
      <c r="B39" s="374"/>
      <c r="C39" s="218"/>
      <c r="D39" s="619" t="s">
        <v>625</v>
      </c>
      <c r="E39" s="620"/>
      <c r="F39" s="620"/>
      <c r="G39" s="620"/>
      <c r="H39" s="620"/>
      <c r="I39" s="620"/>
      <c r="J39" s="620"/>
      <c r="K39" s="621"/>
      <c r="M39" s="202">
        <v>0.8</v>
      </c>
      <c r="N39" s="222"/>
      <c r="O39" s="832"/>
      <c r="P39" s="833"/>
      <c r="Q39" s="834"/>
    </row>
    <row r="40" spans="1:39" ht="5.0999999999999996" customHeight="1" x14ac:dyDescent="0.3">
      <c r="A40" s="494"/>
      <c r="B40" s="374"/>
      <c r="C40" s="217"/>
      <c r="D40" s="214"/>
      <c r="E40" s="214"/>
      <c r="F40" s="214"/>
      <c r="G40" s="214"/>
      <c r="H40" s="214"/>
      <c r="I40" s="215"/>
      <c r="J40" s="109"/>
      <c r="K40" s="109"/>
      <c r="M40" s="226"/>
      <c r="N40" s="222"/>
      <c r="O40" s="223"/>
      <c r="P40" s="223"/>
      <c r="Q40" s="223"/>
    </row>
    <row r="41" spans="1:39" ht="23.4" customHeight="1" x14ac:dyDescent="0.3">
      <c r="A41" s="495"/>
      <c r="B41" s="496"/>
      <c r="C41" s="115"/>
      <c r="D41" s="619" t="s">
        <v>626</v>
      </c>
      <c r="E41" s="620"/>
      <c r="F41" s="620"/>
      <c r="G41" s="620"/>
      <c r="H41" s="620"/>
      <c r="I41" s="620"/>
      <c r="J41" s="620"/>
      <c r="K41" s="621"/>
      <c r="M41" s="202">
        <v>0.5</v>
      </c>
      <c r="N41" s="222"/>
      <c r="O41" s="832"/>
      <c r="P41" s="833"/>
      <c r="Q41" s="834"/>
    </row>
    <row r="46" spans="1:39" x14ac:dyDescent="0.3">
      <c r="V46" s="483" t="s">
        <v>395</v>
      </c>
      <c r="W46" s="483"/>
      <c r="X46" s="483"/>
      <c r="Y46" s="483"/>
      <c r="Z46" s="483"/>
      <c r="AA46" s="483"/>
      <c r="AB46" s="483"/>
      <c r="AC46" s="483"/>
      <c r="AE46" s="799" t="s">
        <v>397</v>
      </c>
      <c r="AF46" s="799"/>
      <c r="AG46" s="799"/>
      <c r="AH46" s="799"/>
      <c r="AI46" s="799"/>
      <c r="AJ46" s="799"/>
      <c r="AK46" s="799"/>
      <c r="AL46" s="799"/>
      <c r="AM46" s="799"/>
    </row>
    <row r="47" spans="1:39" ht="5.0999999999999996" customHeight="1" x14ac:dyDescent="0.3">
      <c r="V47" s="483"/>
      <c r="W47" s="483"/>
      <c r="X47" s="483"/>
      <c r="Y47" s="483"/>
      <c r="Z47" s="483"/>
      <c r="AA47" s="483"/>
      <c r="AB47" s="483"/>
      <c r="AC47" s="483"/>
    </row>
    <row r="48" spans="1:39" ht="22.5" customHeight="1" x14ac:dyDescent="0.3">
      <c r="I48" s="126"/>
      <c r="K48" s="126"/>
      <c r="L48" s="126"/>
      <c r="M48" s="126"/>
      <c r="N48" s="126"/>
      <c r="O48" s="126"/>
      <c r="V48" s="486"/>
      <c r="W48" s="486"/>
      <c r="X48" s="486"/>
      <c r="Y48" s="486"/>
      <c r="Z48" s="486"/>
      <c r="AA48" s="486"/>
      <c r="AB48" s="486"/>
      <c r="AC48" s="486"/>
      <c r="AD48" s="126"/>
      <c r="AE48" s="820"/>
      <c r="AF48" s="821"/>
      <c r="AG48" s="821"/>
      <c r="AH48" s="821"/>
      <c r="AI48" s="821"/>
      <c r="AJ48" s="821"/>
      <c r="AK48" s="821"/>
      <c r="AL48" s="821"/>
      <c r="AM48" s="822"/>
    </row>
    <row r="49" spans="1:43" ht="5.0999999999999996" customHeight="1" x14ac:dyDescent="0.3">
      <c r="J49" s="126"/>
      <c r="K49" s="126"/>
      <c r="L49" s="126"/>
      <c r="M49" s="126"/>
      <c r="N49" s="126"/>
      <c r="O49" s="126"/>
      <c r="AD49" s="126"/>
      <c r="AE49" s="823"/>
      <c r="AF49" s="824"/>
      <c r="AG49" s="824"/>
      <c r="AH49" s="824"/>
      <c r="AI49" s="824"/>
      <c r="AJ49" s="824"/>
      <c r="AK49" s="824"/>
      <c r="AL49" s="824"/>
      <c r="AM49" s="825"/>
    </row>
    <row r="50" spans="1:43" ht="15" customHeight="1" x14ac:dyDescent="0.3">
      <c r="J50" s="126"/>
      <c r="K50" s="126"/>
      <c r="L50" s="126"/>
      <c r="M50" s="126"/>
      <c r="N50" s="126"/>
      <c r="O50" s="126"/>
      <c r="V50" s="413" t="s">
        <v>106</v>
      </c>
      <c r="W50" s="414"/>
      <c r="X50" s="414"/>
      <c r="Y50" s="414"/>
      <c r="Z50" s="817"/>
      <c r="AB50" s="815">
        <f>'Woreda scorecard'!BM17</f>
        <v>3</v>
      </c>
      <c r="AC50" s="816"/>
      <c r="AD50" s="126"/>
      <c r="AE50" s="823"/>
      <c r="AF50" s="824"/>
      <c r="AG50" s="824"/>
      <c r="AH50" s="824"/>
      <c r="AI50" s="824"/>
      <c r="AJ50" s="824"/>
      <c r="AK50" s="824"/>
      <c r="AL50" s="824"/>
      <c r="AM50" s="825"/>
    </row>
    <row r="51" spans="1:43" ht="5.0999999999999996" customHeight="1" x14ac:dyDescent="0.3">
      <c r="I51" s="119"/>
      <c r="J51" s="126"/>
      <c r="K51" s="126"/>
      <c r="L51" s="126"/>
      <c r="M51" s="126"/>
      <c r="N51" s="126"/>
      <c r="O51" s="126"/>
      <c r="V51" s="67"/>
      <c r="W51" s="67"/>
      <c r="X51" s="67"/>
      <c r="Y51" s="67"/>
      <c r="Z51" s="67"/>
      <c r="AA51" s="119"/>
      <c r="AB51" s="123"/>
      <c r="AC51" s="123"/>
      <c r="AD51" s="126"/>
      <c r="AE51" s="823"/>
      <c r="AF51" s="824"/>
      <c r="AG51" s="824"/>
      <c r="AH51" s="824"/>
      <c r="AI51" s="824"/>
      <c r="AJ51" s="824"/>
      <c r="AK51" s="824"/>
      <c r="AL51" s="824"/>
      <c r="AM51" s="825"/>
    </row>
    <row r="52" spans="1:43" s="101" customFormat="1" x14ac:dyDescent="0.3">
      <c r="J52" s="126"/>
      <c r="K52" s="126"/>
      <c r="L52" s="126"/>
      <c r="M52" s="126"/>
      <c r="N52" s="126"/>
      <c r="O52" s="126"/>
      <c r="V52" s="413" t="s">
        <v>391</v>
      </c>
      <c r="W52" s="414"/>
      <c r="X52" s="414"/>
      <c r="Y52" s="414"/>
      <c r="Z52" s="817"/>
      <c r="AA52" s="120"/>
      <c r="AB52" s="815">
        <f>'Woreda scorecard'!BJ17</f>
        <v>3.8571428571428572</v>
      </c>
      <c r="AC52" s="816"/>
      <c r="AD52" s="126"/>
      <c r="AE52" s="823"/>
      <c r="AF52" s="824"/>
      <c r="AG52" s="824"/>
      <c r="AH52" s="824"/>
      <c r="AI52" s="824"/>
      <c r="AJ52" s="824"/>
      <c r="AK52" s="824"/>
      <c r="AL52" s="824"/>
      <c r="AM52" s="825"/>
      <c r="AP52" s="126"/>
      <c r="AQ52" s="223"/>
    </row>
    <row r="53" spans="1:43" ht="5.0999999999999996" customHeight="1" x14ac:dyDescent="0.3">
      <c r="J53" s="126"/>
      <c r="K53" s="126"/>
      <c r="L53" s="126"/>
      <c r="M53" s="126"/>
      <c r="N53" s="126"/>
      <c r="O53" s="126"/>
      <c r="V53" s="121"/>
      <c r="W53" s="121"/>
      <c r="X53" s="121"/>
      <c r="Y53" s="121"/>
      <c r="Z53" s="121"/>
      <c r="AA53" s="205"/>
      <c r="AB53" s="124"/>
      <c r="AC53" s="125"/>
      <c r="AD53" s="126"/>
      <c r="AE53" s="823"/>
      <c r="AF53" s="824"/>
      <c r="AG53" s="824"/>
      <c r="AH53" s="824"/>
      <c r="AI53" s="824"/>
      <c r="AJ53" s="824"/>
      <c r="AK53" s="824"/>
      <c r="AL53" s="824"/>
      <c r="AM53" s="825"/>
    </row>
    <row r="54" spans="1:43" x14ac:dyDescent="0.3">
      <c r="J54" s="126"/>
      <c r="K54" s="126"/>
      <c r="L54" s="126"/>
      <c r="M54" s="126"/>
      <c r="N54" s="126"/>
      <c r="O54" s="126"/>
      <c r="V54" s="413" t="s">
        <v>392</v>
      </c>
      <c r="W54" s="414"/>
      <c r="X54" s="414"/>
      <c r="Y54" s="414"/>
      <c r="Z54" s="817"/>
      <c r="AA54" s="119"/>
      <c r="AB54" s="815">
        <f>'Woreda scorecard'!BI17</f>
        <v>3.7142857142857144</v>
      </c>
      <c r="AC54" s="816"/>
      <c r="AD54" s="126"/>
      <c r="AE54" s="823"/>
      <c r="AF54" s="824"/>
      <c r="AG54" s="824"/>
      <c r="AH54" s="824"/>
      <c r="AI54" s="824"/>
      <c r="AJ54" s="824"/>
      <c r="AK54" s="824"/>
      <c r="AL54" s="824"/>
      <c r="AM54" s="825"/>
    </row>
    <row r="55" spans="1:43" ht="5.0999999999999996" customHeight="1" x14ac:dyDescent="0.3">
      <c r="J55" s="126"/>
      <c r="K55" s="126"/>
      <c r="L55" s="126"/>
      <c r="M55" s="126"/>
      <c r="N55" s="126"/>
      <c r="O55" s="126"/>
      <c r="V55" s="122"/>
      <c r="W55" s="122"/>
      <c r="X55" s="122"/>
      <c r="Y55" s="122"/>
      <c r="Z55" s="122"/>
      <c r="AB55" s="125"/>
      <c r="AC55" s="125"/>
      <c r="AD55" s="126"/>
      <c r="AE55" s="823"/>
      <c r="AF55" s="824"/>
      <c r="AG55" s="824"/>
      <c r="AH55" s="824"/>
      <c r="AI55" s="824"/>
      <c r="AJ55" s="824"/>
      <c r="AK55" s="824"/>
      <c r="AL55" s="824"/>
      <c r="AM55" s="825"/>
    </row>
    <row r="56" spans="1:43" x14ac:dyDescent="0.3">
      <c r="J56" s="126"/>
      <c r="K56" s="126"/>
      <c r="L56" s="126"/>
      <c r="M56" s="126"/>
      <c r="N56" s="126"/>
      <c r="O56" s="126"/>
      <c r="V56" s="413" t="s">
        <v>393</v>
      </c>
      <c r="W56" s="414"/>
      <c r="X56" s="414"/>
      <c r="Y56" s="414"/>
      <c r="Z56" s="817"/>
      <c r="AB56" s="815">
        <f>'Woreda scorecard'!BK17</f>
        <v>2.9285714285714284</v>
      </c>
      <c r="AC56" s="816"/>
      <c r="AD56" s="126"/>
      <c r="AE56" s="823"/>
      <c r="AF56" s="824"/>
      <c r="AG56" s="824"/>
      <c r="AH56" s="824"/>
      <c r="AI56" s="824"/>
      <c r="AJ56" s="824"/>
      <c r="AK56" s="824"/>
      <c r="AL56" s="824"/>
      <c r="AM56" s="825"/>
    </row>
    <row r="57" spans="1:43" ht="5.0999999999999996" customHeight="1" x14ac:dyDescent="0.3">
      <c r="J57" s="126"/>
      <c r="K57" s="126"/>
      <c r="L57" s="126"/>
      <c r="M57" s="126"/>
      <c r="N57" s="126"/>
      <c r="O57" s="126"/>
      <c r="V57" s="67"/>
      <c r="W57" s="67"/>
      <c r="X57" s="67"/>
      <c r="Y57" s="67"/>
      <c r="Z57" s="67"/>
      <c r="AB57" s="125"/>
      <c r="AC57" s="125"/>
      <c r="AD57" s="126"/>
      <c r="AE57" s="823"/>
      <c r="AF57" s="824"/>
      <c r="AG57" s="824"/>
      <c r="AH57" s="824"/>
      <c r="AI57" s="824"/>
      <c r="AJ57" s="824"/>
      <c r="AK57" s="824"/>
      <c r="AL57" s="824"/>
      <c r="AM57" s="825"/>
    </row>
    <row r="58" spans="1:43" x14ac:dyDescent="0.3">
      <c r="J58" s="126"/>
      <c r="K58" s="126"/>
      <c r="L58" s="126"/>
      <c r="M58" s="126"/>
      <c r="N58" s="126"/>
      <c r="O58" s="126"/>
      <c r="V58" s="413" t="s">
        <v>394</v>
      </c>
      <c r="W58" s="414"/>
      <c r="X58" s="414"/>
      <c r="Y58" s="414"/>
      <c r="Z58" s="817"/>
      <c r="AB58" s="815">
        <f>'Woreda scorecard'!BL17</f>
        <v>3</v>
      </c>
      <c r="AC58" s="816"/>
      <c r="AD58" s="126"/>
      <c r="AE58" s="826"/>
      <c r="AF58" s="827"/>
      <c r="AG58" s="827"/>
      <c r="AH58" s="827"/>
      <c r="AI58" s="827"/>
      <c r="AJ58" s="827"/>
      <c r="AK58" s="827"/>
      <c r="AL58" s="827"/>
      <c r="AM58" s="828"/>
    </row>
    <row r="59" spans="1:43" ht="5.0999999999999996" customHeight="1" x14ac:dyDescent="0.3"/>
    <row r="60" spans="1:43" ht="5.0999999999999996" customHeight="1" x14ac:dyDescent="0.3"/>
    <row r="61" spans="1:43" ht="5.0999999999999996" customHeight="1" x14ac:dyDescent="0.3"/>
    <row r="62" spans="1:43" ht="5.0999999999999996" customHeight="1" x14ac:dyDescent="0.3"/>
    <row r="63" spans="1:43" x14ac:dyDescent="0.3">
      <c r="A63" s="421" t="s">
        <v>358</v>
      </c>
      <c r="B63" s="421"/>
      <c r="C63" s="421"/>
      <c r="D63" s="421"/>
      <c r="E63" s="421"/>
      <c r="F63" s="421"/>
      <c r="G63" s="421"/>
      <c r="H63" s="421"/>
      <c r="I63" s="421"/>
      <c r="J63" s="421"/>
      <c r="K63" s="421"/>
      <c r="L63" s="421"/>
      <c r="M63" s="421"/>
      <c r="N63" s="421"/>
      <c r="O63" s="421"/>
      <c r="P63" s="421"/>
      <c r="Q63" s="421"/>
      <c r="R63" s="421"/>
      <c r="S63" s="421"/>
      <c r="T63" s="421"/>
      <c r="U63" s="421"/>
      <c r="V63" s="421"/>
      <c r="W63" s="421"/>
      <c r="X63" s="421"/>
      <c r="Y63" s="421"/>
      <c r="Z63" s="421"/>
      <c r="AA63" s="421"/>
      <c r="AB63" s="421"/>
      <c r="AC63" s="421"/>
      <c r="AD63" s="421"/>
      <c r="AE63" s="421"/>
      <c r="AF63" s="421"/>
      <c r="AG63" s="421"/>
      <c r="AH63" s="421"/>
      <c r="AI63" s="421"/>
      <c r="AJ63" s="421"/>
      <c r="AK63" s="421"/>
      <c r="AL63" s="421"/>
      <c r="AM63" s="421"/>
    </row>
    <row r="64" spans="1:43" ht="5.0999999999999996" customHeight="1" x14ac:dyDescent="0.3"/>
    <row r="65" spans="1:43" ht="15" customHeight="1" x14ac:dyDescent="0.3">
      <c r="AC65" s="818" t="s">
        <v>401</v>
      </c>
      <c r="AD65" s="818"/>
      <c r="AE65" s="818"/>
      <c r="AF65" s="818"/>
      <c r="AG65" s="818"/>
      <c r="AI65" s="422" t="s">
        <v>399</v>
      </c>
      <c r="AJ65" s="422"/>
      <c r="AK65" s="422">
        <f>COUNTIFS('Woreda scorecard'!AP3:AP16, 3, 'Woreda scorecard'!AQ3:AQ16, 3, 'Woreda scorecard'!AR3:AR16, 3)</f>
        <v>0</v>
      </c>
      <c r="AL65" s="422"/>
      <c r="AM65" s="422"/>
    </row>
    <row r="66" spans="1:43" x14ac:dyDescent="0.3">
      <c r="AC66" s="818"/>
      <c r="AD66" s="818"/>
      <c r="AE66" s="818"/>
      <c r="AF66" s="818"/>
      <c r="AG66" s="818"/>
      <c r="AI66" s="422"/>
      <c r="AJ66" s="422"/>
      <c r="AK66" s="422"/>
      <c r="AL66" s="422"/>
      <c r="AM66" s="422"/>
    </row>
    <row r="67" spans="1:43" ht="5.0999999999999996" customHeight="1" x14ac:dyDescent="0.3">
      <c r="AC67" s="818"/>
      <c r="AD67" s="818"/>
      <c r="AE67" s="818"/>
      <c r="AF67" s="818"/>
      <c r="AG67" s="818"/>
      <c r="AI67" s="127"/>
      <c r="AJ67" s="127"/>
      <c r="AK67" s="127"/>
      <c r="AL67" s="127"/>
    </row>
    <row r="68" spans="1:43" ht="15" customHeight="1" x14ac:dyDescent="0.3">
      <c r="A68" s="804" t="s">
        <v>398</v>
      </c>
      <c r="B68" s="804"/>
      <c r="C68" s="804"/>
      <c r="D68" s="804"/>
      <c r="E68" s="804"/>
      <c r="F68" s="804"/>
      <c r="G68" s="804"/>
      <c r="H68" s="804"/>
      <c r="I68" s="804"/>
      <c r="J68" s="819"/>
      <c r="L68" s="811" t="s">
        <v>399</v>
      </c>
      <c r="M68" s="811"/>
      <c r="N68" s="811"/>
      <c r="O68" s="811"/>
      <c r="Q68" s="755">
        <f>COUNTIF('Woreda scorecard'!AP3:AP16, 3)</f>
        <v>1</v>
      </c>
      <c r="R68" s="812"/>
      <c r="S68" s="813"/>
      <c r="U68" s="755">
        <f>COUNTIF('Woreda scorecard'!AQ3:AQ16, 3)</f>
        <v>6</v>
      </c>
      <c r="V68" s="812"/>
      <c r="W68" s="813"/>
      <c r="Y68" s="755">
        <f>COUNTIF('Woreda scorecard'!AR3:AR16, 3)</f>
        <v>8</v>
      </c>
      <c r="Z68" s="812"/>
      <c r="AA68" s="813"/>
      <c r="AC68" s="818"/>
      <c r="AD68" s="818"/>
      <c r="AE68" s="818"/>
      <c r="AF68" s="818"/>
      <c r="AG68" s="818"/>
      <c r="AI68" s="798" t="s">
        <v>400</v>
      </c>
      <c r="AJ68" s="798"/>
      <c r="AK68" s="814" t="e">
        <f>AK65/X3</f>
        <v>#DIV/0!</v>
      </c>
      <c r="AL68" s="814"/>
      <c r="AM68" s="814"/>
    </row>
    <row r="69" spans="1:43" s="101" customFormat="1" ht="5.0999999999999996" customHeight="1" x14ac:dyDescent="0.3">
      <c r="A69" s="804"/>
      <c r="B69" s="804"/>
      <c r="C69" s="804"/>
      <c r="D69" s="804"/>
      <c r="E69" s="804"/>
      <c r="F69" s="804"/>
      <c r="G69" s="804"/>
      <c r="H69" s="804"/>
      <c r="I69" s="804"/>
      <c r="J69" s="819"/>
      <c r="AC69" s="818"/>
      <c r="AD69" s="818"/>
      <c r="AE69" s="818"/>
      <c r="AF69" s="818"/>
      <c r="AG69" s="818"/>
      <c r="AI69" s="798"/>
      <c r="AJ69" s="798"/>
      <c r="AK69" s="814"/>
      <c r="AL69" s="814"/>
      <c r="AM69" s="814"/>
      <c r="AP69" s="126"/>
      <c r="AQ69" s="223"/>
    </row>
    <row r="70" spans="1:43" x14ac:dyDescent="0.3">
      <c r="A70" s="804"/>
      <c r="B70" s="804"/>
      <c r="C70" s="804"/>
      <c r="D70" s="804"/>
      <c r="E70" s="804"/>
      <c r="F70" s="804"/>
      <c r="G70" s="804"/>
      <c r="H70" s="804"/>
      <c r="I70" s="804"/>
      <c r="J70" s="819"/>
      <c r="L70" s="422" t="s">
        <v>400</v>
      </c>
      <c r="M70" s="422"/>
      <c r="N70" s="422"/>
      <c r="O70" s="422"/>
      <c r="Q70" s="573" t="e">
        <f>Q68/X3</f>
        <v>#DIV/0!</v>
      </c>
      <c r="R70" s="367"/>
      <c r="S70" s="401"/>
      <c r="U70" s="573" t="e">
        <f>U68/X3</f>
        <v>#DIV/0!</v>
      </c>
      <c r="V70" s="367"/>
      <c r="W70" s="401"/>
      <c r="Y70" s="573" t="e">
        <f>Y68/X3</f>
        <v>#DIV/0!</v>
      </c>
      <c r="Z70" s="367"/>
      <c r="AA70" s="401"/>
      <c r="AC70" s="818"/>
      <c r="AD70" s="818"/>
      <c r="AE70" s="818"/>
      <c r="AF70" s="818"/>
      <c r="AG70" s="818"/>
      <c r="AI70" s="798"/>
      <c r="AJ70" s="798"/>
      <c r="AK70" s="814"/>
      <c r="AL70" s="814"/>
      <c r="AM70" s="814"/>
    </row>
    <row r="71" spans="1:43" ht="5.0999999999999996" customHeight="1" x14ac:dyDescent="0.3"/>
    <row r="72" spans="1:43" ht="5.0999999999999996" customHeight="1" x14ac:dyDescent="0.3"/>
    <row r="73" spans="1:43" ht="16.95" customHeight="1" x14ac:dyDescent="0.3">
      <c r="A73" s="799" t="s">
        <v>397</v>
      </c>
      <c r="B73" s="799"/>
      <c r="C73" s="799"/>
      <c r="D73" s="799"/>
    </row>
    <row r="74" spans="1:43" ht="5.0999999999999996" customHeight="1" x14ac:dyDescent="0.3"/>
    <row r="75" spans="1:43" ht="5.0999999999999996" customHeight="1" x14ac:dyDescent="0.3">
      <c r="A75" s="781"/>
      <c r="B75" s="782"/>
      <c r="C75" s="782"/>
      <c r="D75" s="782"/>
      <c r="E75" s="782"/>
      <c r="F75" s="782"/>
      <c r="G75" s="782"/>
      <c r="H75" s="782"/>
      <c r="I75" s="782"/>
      <c r="J75" s="782"/>
      <c r="K75" s="782"/>
      <c r="L75" s="782"/>
      <c r="M75" s="782"/>
      <c r="N75" s="782"/>
      <c r="O75" s="783"/>
    </row>
    <row r="76" spans="1:43" ht="5.0999999999999996" customHeight="1" x14ac:dyDescent="0.3">
      <c r="A76" s="784"/>
      <c r="B76" s="785"/>
      <c r="C76" s="785"/>
      <c r="D76" s="785"/>
      <c r="E76" s="785"/>
      <c r="F76" s="785"/>
      <c r="G76" s="785"/>
      <c r="H76" s="785"/>
      <c r="I76" s="785"/>
      <c r="J76" s="785"/>
      <c r="K76" s="785"/>
      <c r="L76" s="785"/>
      <c r="M76" s="785"/>
      <c r="N76" s="785"/>
      <c r="O76" s="786"/>
    </row>
    <row r="77" spans="1:43" ht="5.0999999999999996" customHeight="1" x14ac:dyDescent="0.3">
      <c r="A77" s="784"/>
      <c r="B77" s="785"/>
      <c r="C77" s="785"/>
      <c r="D77" s="785"/>
      <c r="E77" s="785"/>
      <c r="F77" s="785"/>
      <c r="G77" s="785"/>
      <c r="H77" s="785"/>
      <c r="I77" s="785"/>
      <c r="J77" s="785"/>
      <c r="K77" s="785"/>
      <c r="L77" s="785"/>
      <c r="M77" s="785"/>
      <c r="N77" s="785"/>
      <c r="O77" s="786"/>
    </row>
    <row r="78" spans="1:43" ht="5.0999999999999996" customHeight="1" x14ac:dyDescent="0.3">
      <c r="A78" s="784"/>
      <c r="B78" s="785"/>
      <c r="C78" s="785"/>
      <c r="D78" s="785"/>
      <c r="E78" s="785"/>
      <c r="F78" s="785"/>
      <c r="G78" s="785"/>
      <c r="H78" s="785"/>
      <c r="I78" s="785"/>
      <c r="J78" s="785"/>
      <c r="K78" s="785"/>
      <c r="L78" s="785"/>
      <c r="M78" s="785"/>
      <c r="N78" s="785"/>
      <c r="O78" s="786"/>
    </row>
    <row r="79" spans="1:43" ht="5.0999999999999996" customHeight="1" x14ac:dyDescent="0.3">
      <c r="A79" s="784"/>
      <c r="B79" s="785"/>
      <c r="C79" s="785"/>
      <c r="D79" s="785"/>
      <c r="E79" s="785"/>
      <c r="F79" s="785"/>
      <c r="G79" s="785"/>
      <c r="H79" s="785"/>
      <c r="I79" s="785"/>
      <c r="J79" s="785"/>
      <c r="K79" s="785"/>
      <c r="L79" s="785"/>
      <c r="M79" s="785"/>
      <c r="N79" s="785"/>
      <c r="O79" s="786"/>
    </row>
    <row r="80" spans="1:43" ht="5.0999999999999996" customHeight="1" x14ac:dyDescent="0.3">
      <c r="A80" s="784"/>
      <c r="B80" s="785"/>
      <c r="C80" s="785"/>
      <c r="D80" s="785"/>
      <c r="E80" s="785"/>
      <c r="F80" s="785"/>
      <c r="G80" s="785"/>
      <c r="H80" s="785"/>
      <c r="I80" s="785"/>
      <c r="J80" s="785"/>
      <c r="K80" s="785"/>
      <c r="L80" s="785"/>
      <c r="M80" s="785"/>
      <c r="N80" s="785"/>
      <c r="O80" s="786"/>
    </row>
    <row r="81" spans="1:15" ht="5.0999999999999996" customHeight="1" x14ac:dyDescent="0.3">
      <c r="A81" s="784"/>
      <c r="B81" s="785"/>
      <c r="C81" s="785"/>
      <c r="D81" s="785"/>
      <c r="E81" s="785"/>
      <c r="F81" s="785"/>
      <c r="G81" s="785"/>
      <c r="H81" s="785"/>
      <c r="I81" s="785"/>
      <c r="J81" s="785"/>
      <c r="K81" s="785"/>
      <c r="L81" s="785"/>
      <c r="M81" s="785"/>
      <c r="N81" s="785"/>
      <c r="O81" s="786"/>
    </row>
    <row r="82" spans="1:15" ht="5.0999999999999996" customHeight="1" x14ac:dyDescent="0.3">
      <c r="A82" s="784"/>
      <c r="B82" s="785"/>
      <c r="C82" s="785"/>
      <c r="D82" s="785"/>
      <c r="E82" s="785"/>
      <c r="F82" s="785"/>
      <c r="G82" s="785"/>
      <c r="H82" s="785"/>
      <c r="I82" s="785"/>
      <c r="J82" s="785"/>
      <c r="K82" s="785"/>
      <c r="L82" s="785"/>
      <c r="M82" s="785"/>
      <c r="N82" s="785"/>
      <c r="O82" s="786"/>
    </row>
    <row r="83" spans="1:15" ht="5.0999999999999996" customHeight="1" x14ac:dyDescent="0.3">
      <c r="A83" s="784"/>
      <c r="B83" s="785"/>
      <c r="C83" s="785"/>
      <c r="D83" s="785"/>
      <c r="E83" s="785"/>
      <c r="F83" s="785"/>
      <c r="G83" s="785"/>
      <c r="H83" s="785"/>
      <c r="I83" s="785"/>
      <c r="J83" s="785"/>
      <c r="K83" s="785"/>
      <c r="L83" s="785"/>
      <c r="M83" s="785"/>
      <c r="N83" s="785"/>
      <c r="O83" s="786"/>
    </row>
    <row r="84" spans="1:15" ht="5.0999999999999996" customHeight="1" x14ac:dyDescent="0.3">
      <c r="A84" s="784"/>
      <c r="B84" s="785"/>
      <c r="C84" s="785"/>
      <c r="D84" s="785"/>
      <c r="E84" s="785"/>
      <c r="F84" s="785"/>
      <c r="G84" s="785"/>
      <c r="H84" s="785"/>
      <c r="I84" s="785"/>
      <c r="J84" s="785"/>
      <c r="K84" s="785"/>
      <c r="L84" s="785"/>
      <c r="M84" s="785"/>
      <c r="N84" s="785"/>
      <c r="O84" s="786"/>
    </row>
    <row r="85" spans="1:15" ht="5.0999999999999996" customHeight="1" x14ac:dyDescent="0.3">
      <c r="A85" s="784"/>
      <c r="B85" s="785"/>
      <c r="C85" s="785"/>
      <c r="D85" s="785"/>
      <c r="E85" s="785"/>
      <c r="F85" s="785"/>
      <c r="G85" s="785"/>
      <c r="H85" s="785"/>
      <c r="I85" s="785"/>
      <c r="J85" s="785"/>
      <c r="K85" s="785"/>
      <c r="L85" s="785"/>
      <c r="M85" s="785"/>
      <c r="N85" s="785"/>
      <c r="O85" s="786"/>
    </row>
    <row r="86" spans="1:15" ht="5.0999999999999996" customHeight="1" x14ac:dyDescent="0.3">
      <c r="A86" s="784"/>
      <c r="B86" s="785"/>
      <c r="C86" s="785"/>
      <c r="D86" s="785"/>
      <c r="E86" s="785"/>
      <c r="F86" s="785"/>
      <c r="G86" s="785"/>
      <c r="H86" s="785"/>
      <c r="I86" s="785"/>
      <c r="J86" s="785"/>
      <c r="K86" s="785"/>
      <c r="L86" s="785"/>
      <c r="M86" s="785"/>
      <c r="N86" s="785"/>
      <c r="O86" s="786"/>
    </row>
    <row r="87" spans="1:15" ht="5.0999999999999996" customHeight="1" x14ac:dyDescent="0.3">
      <c r="A87" s="784"/>
      <c r="B87" s="785"/>
      <c r="C87" s="785"/>
      <c r="D87" s="785"/>
      <c r="E87" s="785"/>
      <c r="F87" s="785"/>
      <c r="G87" s="785"/>
      <c r="H87" s="785"/>
      <c r="I87" s="785"/>
      <c r="J87" s="785"/>
      <c r="K87" s="785"/>
      <c r="L87" s="785"/>
      <c r="M87" s="785"/>
      <c r="N87" s="785"/>
      <c r="O87" s="786"/>
    </row>
    <row r="88" spans="1:15" ht="5.0999999999999996" customHeight="1" x14ac:dyDescent="0.3">
      <c r="A88" s="784"/>
      <c r="B88" s="785"/>
      <c r="C88" s="785"/>
      <c r="D88" s="785"/>
      <c r="E88" s="785"/>
      <c r="F88" s="785"/>
      <c r="G88" s="785"/>
      <c r="H88" s="785"/>
      <c r="I88" s="785"/>
      <c r="J88" s="785"/>
      <c r="K88" s="785"/>
      <c r="L88" s="785"/>
      <c r="M88" s="785"/>
      <c r="N88" s="785"/>
      <c r="O88" s="786"/>
    </row>
    <row r="89" spans="1:15" ht="5.0999999999999996" customHeight="1" x14ac:dyDescent="0.3">
      <c r="A89" s="784"/>
      <c r="B89" s="785"/>
      <c r="C89" s="785"/>
      <c r="D89" s="785"/>
      <c r="E89" s="785"/>
      <c r="F89" s="785"/>
      <c r="G89" s="785"/>
      <c r="H89" s="785"/>
      <c r="I89" s="785"/>
      <c r="J89" s="785"/>
      <c r="K89" s="785"/>
      <c r="L89" s="785"/>
      <c r="M89" s="785"/>
      <c r="N89" s="785"/>
      <c r="O89" s="786"/>
    </row>
    <row r="90" spans="1:15" ht="5.0999999999999996" customHeight="1" x14ac:dyDescent="0.3">
      <c r="A90" s="784"/>
      <c r="B90" s="785"/>
      <c r="C90" s="785"/>
      <c r="D90" s="785"/>
      <c r="E90" s="785"/>
      <c r="F90" s="785"/>
      <c r="G90" s="785"/>
      <c r="H90" s="785"/>
      <c r="I90" s="785"/>
      <c r="J90" s="785"/>
      <c r="K90" s="785"/>
      <c r="L90" s="785"/>
      <c r="M90" s="785"/>
      <c r="N90" s="785"/>
      <c r="O90" s="786"/>
    </row>
    <row r="91" spans="1:15" ht="5.0999999999999996" customHeight="1" x14ac:dyDescent="0.3">
      <c r="A91" s="784"/>
      <c r="B91" s="785"/>
      <c r="C91" s="785"/>
      <c r="D91" s="785"/>
      <c r="E91" s="785"/>
      <c r="F91" s="785"/>
      <c r="G91" s="785"/>
      <c r="H91" s="785"/>
      <c r="I91" s="785"/>
      <c r="J91" s="785"/>
      <c r="K91" s="785"/>
      <c r="L91" s="785"/>
      <c r="M91" s="785"/>
      <c r="N91" s="785"/>
      <c r="O91" s="786"/>
    </row>
    <row r="92" spans="1:15" ht="5.0999999999999996" customHeight="1" x14ac:dyDescent="0.3">
      <c r="A92" s="784"/>
      <c r="B92" s="785"/>
      <c r="C92" s="785"/>
      <c r="D92" s="785"/>
      <c r="E92" s="785"/>
      <c r="F92" s="785"/>
      <c r="G92" s="785"/>
      <c r="H92" s="785"/>
      <c r="I92" s="785"/>
      <c r="J92" s="785"/>
      <c r="K92" s="785"/>
      <c r="L92" s="785"/>
      <c r="M92" s="785"/>
      <c r="N92" s="785"/>
      <c r="O92" s="786"/>
    </row>
    <row r="93" spans="1:15" ht="5.0999999999999996" customHeight="1" x14ac:dyDescent="0.3">
      <c r="A93" s="784"/>
      <c r="B93" s="785"/>
      <c r="C93" s="785"/>
      <c r="D93" s="785"/>
      <c r="E93" s="785"/>
      <c r="F93" s="785"/>
      <c r="G93" s="785"/>
      <c r="H93" s="785"/>
      <c r="I93" s="785"/>
      <c r="J93" s="785"/>
      <c r="K93" s="785"/>
      <c r="L93" s="785"/>
      <c r="M93" s="785"/>
      <c r="N93" s="785"/>
      <c r="O93" s="786"/>
    </row>
    <row r="94" spans="1:15" ht="5.0999999999999996" customHeight="1" x14ac:dyDescent="0.3">
      <c r="A94" s="784"/>
      <c r="B94" s="785"/>
      <c r="C94" s="785"/>
      <c r="D94" s="785"/>
      <c r="E94" s="785"/>
      <c r="F94" s="785"/>
      <c r="G94" s="785"/>
      <c r="H94" s="785"/>
      <c r="I94" s="785"/>
      <c r="J94" s="785"/>
      <c r="K94" s="785"/>
      <c r="L94" s="785"/>
      <c r="M94" s="785"/>
      <c r="N94" s="785"/>
      <c r="O94" s="786"/>
    </row>
    <row r="95" spans="1:15" ht="5.0999999999999996" customHeight="1" x14ac:dyDescent="0.3">
      <c r="A95" s="784"/>
      <c r="B95" s="785"/>
      <c r="C95" s="785"/>
      <c r="D95" s="785"/>
      <c r="E95" s="785"/>
      <c r="F95" s="785"/>
      <c r="G95" s="785"/>
      <c r="H95" s="785"/>
      <c r="I95" s="785"/>
      <c r="J95" s="785"/>
      <c r="K95" s="785"/>
      <c r="L95" s="785"/>
      <c r="M95" s="785"/>
      <c r="N95" s="785"/>
      <c r="O95" s="786"/>
    </row>
    <row r="96" spans="1:15" ht="5.0999999999999996" customHeight="1" x14ac:dyDescent="0.3">
      <c r="A96" s="784"/>
      <c r="B96" s="785"/>
      <c r="C96" s="785"/>
      <c r="D96" s="785"/>
      <c r="E96" s="785"/>
      <c r="F96" s="785"/>
      <c r="G96" s="785"/>
      <c r="H96" s="785"/>
      <c r="I96" s="785"/>
      <c r="J96" s="785"/>
      <c r="K96" s="785"/>
      <c r="L96" s="785"/>
      <c r="M96" s="785"/>
      <c r="N96" s="785"/>
      <c r="O96" s="786"/>
    </row>
    <row r="97" spans="1:15" ht="5.0999999999999996" customHeight="1" x14ac:dyDescent="0.3">
      <c r="A97" s="784"/>
      <c r="B97" s="785"/>
      <c r="C97" s="785"/>
      <c r="D97" s="785"/>
      <c r="E97" s="785"/>
      <c r="F97" s="785"/>
      <c r="G97" s="785"/>
      <c r="H97" s="785"/>
      <c r="I97" s="785"/>
      <c r="J97" s="785"/>
      <c r="K97" s="785"/>
      <c r="L97" s="785"/>
      <c r="M97" s="785"/>
      <c r="N97" s="785"/>
      <c r="O97" s="786"/>
    </row>
    <row r="98" spans="1:15" ht="5.0999999999999996" customHeight="1" x14ac:dyDescent="0.3">
      <c r="A98" s="784"/>
      <c r="B98" s="785"/>
      <c r="C98" s="785"/>
      <c r="D98" s="785"/>
      <c r="E98" s="785"/>
      <c r="F98" s="785"/>
      <c r="G98" s="785"/>
      <c r="H98" s="785"/>
      <c r="I98" s="785"/>
      <c r="J98" s="785"/>
      <c r="K98" s="785"/>
      <c r="L98" s="785"/>
      <c r="M98" s="785"/>
      <c r="N98" s="785"/>
      <c r="O98" s="786"/>
    </row>
    <row r="99" spans="1:15" ht="5.0999999999999996" customHeight="1" x14ac:dyDescent="0.3">
      <c r="A99" s="784"/>
      <c r="B99" s="785"/>
      <c r="C99" s="785"/>
      <c r="D99" s="785"/>
      <c r="E99" s="785"/>
      <c r="F99" s="785"/>
      <c r="G99" s="785"/>
      <c r="H99" s="785"/>
      <c r="I99" s="785"/>
      <c r="J99" s="785"/>
      <c r="K99" s="785"/>
      <c r="L99" s="785"/>
      <c r="M99" s="785"/>
      <c r="N99" s="785"/>
      <c r="O99" s="786"/>
    </row>
    <row r="100" spans="1:15" ht="5.0999999999999996" customHeight="1" x14ac:dyDescent="0.3">
      <c r="A100" s="784"/>
      <c r="B100" s="785"/>
      <c r="C100" s="785"/>
      <c r="D100" s="785"/>
      <c r="E100" s="785"/>
      <c r="F100" s="785"/>
      <c r="G100" s="785"/>
      <c r="H100" s="785"/>
      <c r="I100" s="785"/>
      <c r="J100" s="785"/>
      <c r="K100" s="785"/>
      <c r="L100" s="785"/>
      <c r="M100" s="785"/>
      <c r="N100" s="785"/>
      <c r="O100" s="786"/>
    </row>
    <row r="101" spans="1:15" ht="5.0999999999999996" customHeight="1" x14ac:dyDescent="0.3">
      <c r="A101" s="784"/>
      <c r="B101" s="785"/>
      <c r="C101" s="785"/>
      <c r="D101" s="785"/>
      <c r="E101" s="785"/>
      <c r="F101" s="785"/>
      <c r="G101" s="785"/>
      <c r="H101" s="785"/>
      <c r="I101" s="785"/>
      <c r="J101" s="785"/>
      <c r="K101" s="785"/>
      <c r="L101" s="785"/>
      <c r="M101" s="785"/>
      <c r="N101" s="785"/>
      <c r="O101" s="786"/>
    </row>
    <row r="102" spans="1:15" ht="5.0999999999999996" customHeight="1" x14ac:dyDescent="0.3">
      <c r="A102" s="784"/>
      <c r="B102" s="785"/>
      <c r="C102" s="785"/>
      <c r="D102" s="785"/>
      <c r="E102" s="785"/>
      <c r="F102" s="785"/>
      <c r="G102" s="785"/>
      <c r="H102" s="785"/>
      <c r="I102" s="785"/>
      <c r="J102" s="785"/>
      <c r="K102" s="785"/>
      <c r="L102" s="785"/>
      <c r="M102" s="785"/>
      <c r="N102" s="785"/>
      <c r="O102" s="786"/>
    </row>
    <row r="103" spans="1:15" ht="5.0999999999999996" customHeight="1" x14ac:dyDescent="0.3">
      <c r="A103" s="784"/>
      <c r="B103" s="785"/>
      <c r="C103" s="785"/>
      <c r="D103" s="785"/>
      <c r="E103" s="785"/>
      <c r="F103" s="785"/>
      <c r="G103" s="785"/>
      <c r="H103" s="785"/>
      <c r="I103" s="785"/>
      <c r="J103" s="785"/>
      <c r="K103" s="785"/>
      <c r="L103" s="785"/>
      <c r="M103" s="785"/>
      <c r="N103" s="785"/>
      <c r="O103" s="786"/>
    </row>
    <row r="104" spans="1:15" ht="5.0999999999999996" customHeight="1" x14ac:dyDescent="0.3">
      <c r="A104" s="784"/>
      <c r="B104" s="785"/>
      <c r="C104" s="785"/>
      <c r="D104" s="785"/>
      <c r="E104" s="785"/>
      <c r="F104" s="785"/>
      <c r="G104" s="785"/>
      <c r="H104" s="785"/>
      <c r="I104" s="785"/>
      <c r="J104" s="785"/>
      <c r="K104" s="785"/>
      <c r="L104" s="785"/>
      <c r="M104" s="785"/>
      <c r="N104" s="785"/>
      <c r="O104" s="786"/>
    </row>
    <row r="105" spans="1:15" ht="5.0999999999999996" customHeight="1" x14ac:dyDescent="0.3">
      <c r="A105" s="784"/>
      <c r="B105" s="785"/>
      <c r="C105" s="785"/>
      <c r="D105" s="785"/>
      <c r="E105" s="785"/>
      <c r="F105" s="785"/>
      <c r="G105" s="785"/>
      <c r="H105" s="785"/>
      <c r="I105" s="785"/>
      <c r="J105" s="785"/>
      <c r="K105" s="785"/>
      <c r="L105" s="785"/>
      <c r="M105" s="785"/>
      <c r="N105" s="785"/>
      <c r="O105" s="786"/>
    </row>
    <row r="106" spans="1:15" ht="5.0999999999999996" customHeight="1" x14ac:dyDescent="0.3">
      <c r="A106" s="784"/>
      <c r="B106" s="785"/>
      <c r="C106" s="785"/>
      <c r="D106" s="785"/>
      <c r="E106" s="785"/>
      <c r="F106" s="785"/>
      <c r="G106" s="785"/>
      <c r="H106" s="785"/>
      <c r="I106" s="785"/>
      <c r="J106" s="785"/>
      <c r="K106" s="785"/>
      <c r="L106" s="785"/>
      <c r="M106" s="785"/>
      <c r="N106" s="785"/>
      <c r="O106" s="786"/>
    </row>
    <row r="107" spans="1:15" ht="5.0999999999999996" customHeight="1" x14ac:dyDescent="0.3">
      <c r="A107" s="784"/>
      <c r="B107" s="785"/>
      <c r="C107" s="785"/>
      <c r="D107" s="785"/>
      <c r="E107" s="785"/>
      <c r="F107" s="785"/>
      <c r="G107" s="785"/>
      <c r="H107" s="785"/>
      <c r="I107" s="785"/>
      <c r="J107" s="785"/>
      <c r="K107" s="785"/>
      <c r="L107" s="785"/>
      <c r="M107" s="785"/>
      <c r="N107" s="785"/>
      <c r="O107" s="786"/>
    </row>
    <row r="108" spans="1:15" ht="5.0999999999999996" customHeight="1" x14ac:dyDescent="0.3">
      <c r="A108" s="784"/>
      <c r="B108" s="785"/>
      <c r="C108" s="785"/>
      <c r="D108" s="785"/>
      <c r="E108" s="785"/>
      <c r="F108" s="785"/>
      <c r="G108" s="785"/>
      <c r="H108" s="785"/>
      <c r="I108" s="785"/>
      <c r="J108" s="785"/>
      <c r="K108" s="785"/>
      <c r="L108" s="785"/>
      <c r="M108" s="785"/>
      <c r="N108" s="785"/>
      <c r="O108" s="786"/>
    </row>
    <row r="109" spans="1:15" ht="5.0999999999999996" customHeight="1" x14ac:dyDescent="0.3">
      <c r="A109" s="784"/>
      <c r="B109" s="785"/>
      <c r="C109" s="785"/>
      <c r="D109" s="785"/>
      <c r="E109" s="785"/>
      <c r="F109" s="785"/>
      <c r="G109" s="785"/>
      <c r="H109" s="785"/>
      <c r="I109" s="785"/>
      <c r="J109" s="785"/>
      <c r="K109" s="785"/>
      <c r="L109" s="785"/>
      <c r="M109" s="785"/>
      <c r="N109" s="785"/>
      <c r="O109" s="786"/>
    </row>
    <row r="110" spans="1:15" ht="5.0999999999999996" customHeight="1" x14ac:dyDescent="0.3">
      <c r="A110" s="784"/>
      <c r="B110" s="785"/>
      <c r="C110" s="785"/>
      <c r="D110" s="785"/>
      <c r="E110" s="785"/>
      <c r="F110" s="785"/>
      <c r="G110" s="785"/>
      <c r="H110" s="785"/>
      <c r="I110" s="785"/>
      <c r="J110" s="785"/>
      <c r="K110" s="785"/>
      <c r="L110" s="785"/>
      <c r="M110" s="785"/>
      <c r="N110" s="785"/>
      <c r="O110" s="786"/>
    </row>
    <row r="111" spans="1:15" ht="5.0999999999999996" customHeight="1" x14ac:dyDescent="0.3">
      <c r="A111" s="784"/>
      <c r="B111" s="785"/>
      <c r="C111" s="785"/>
      <c r="D111" s="785"/>
      <c r="E111" s="785"/>
      <c r="F111" s="785"/>
      <c r="G111" s="785"/>
      <c r="H111" s="785"/>
      <c r="I111" s="785"/>
      <c r="J111" s="785"/>
      <c r="K111" s="785"/>
      <c r="L111" s="785"/>
      <c r="M111" s="785"/>
      <c r="N111" s="785"/>
      <c r="O111" s="786"/>
    </row>
    <row r="112" spans="1:15" ht="5.0999999999999996" customHeight="1" x14ac:dyDescent="0.3">
      <c r="A112" s="784"/>
      <c r="B112" s="785"/>
      <c r="C112" s="785"/>
      <c r="D112" s="785"/>
      <c r="E112" s="785"/>
      <c r="F112" s="785"/>
      <c r="G112" s="785"/>
      <c r="H112" s="785"/>
      <c r="I112" s="785"/>
      <c r="J112" s="785"/>
      <c r="K112" s="785"/>
      <c r="L112" s="785"/>
      <c r="M112" s="785"/>
      <c r="N112" s="785"/>
      <c r="O112" s="786"/>
    </row>
    <row r="113" spans="1:39" ht="5.0999999999999996" customHeight="1" x14ac:dyDescent="0.3">
      <c r="A113" s="784"/>
      <c r="B113" s="785"/>
      <c r="C113" s="785"/>
      <c r="D113" s="785"/>
      <c r="E113" s="785"/>
      <c r="F113" s="785"/>
      <c r="G113" s="785"/>
      <c r="H113" s="785"/>
      <c r="I113" s="785"/>
      <c r="J113" s="785"/>
      <c r="K113" s="785"/>
      <c r="L113" s="785"/>
      <c r="M113" s="785"/>
      <c r="N113" s="785"/>
      <c r="O113" s="786"/>
    </row>
    <row r="114" spans="1:39" ht="5.0999999999999996" customHeight="1" x14ac:dyDescent="0.3">
      <c r="A114" s="784"/>
      <c r="B114" s="785"/>
      <c r="C114" s="785"/>
      <c r="D114" s="785"/>
      <c r="E114" s="785"/>
      <c r="F114" s="785"/>
      <c r="G114" s="785"/>
      <c r="H114" s="785"/>
      <c r="I114" s="785"/>
      <c r="J114" s="785"/>
      <c r="K114" s="785"/>
      <c r="L114" s="785"/>
      <c r="M114" s="785"/>
      <c r="N114" s="785"/>
      <c r="O114" s="786"/>
    </row>
    <row r="115" spans="1:39" ht="5.0999999999999996" customHeight="1" x14ac:dyDescent="0.3">
      <c r="A115" s="784"/>
      <c r="B115" s="785"/>
      <c r="C115" s="785"/>
      <c r="D115" s="785"/>
      <c r="E115" s="785"/>
      <c r="F115" s="785"/>
      <c r="G115" s="785"/>
      <c r="H115" s="785"/>
      <c r="I115" s="785"/>
      <c r="J115" s="785"/>
      <c r="K115" s="785"/>
      <c r="L115" s="785"/>
      <c r="M115" s="785"/>
      <c r="N115" s="785"/>
      <c r="O115" s="786"/>
    </row>
    <row r="116" spans="1:39" ht="5.0999999999999996" customHeight="1" x14ac:dyDescent="0.3">
      <c r="A116" s="784"/>
      <c r="B116" s="785"/>
      <c r="C116" s="785"/>
      <c r="D116" s="785"/>
      <c r="E116" s="785"/>
      <c r="F116" s="785"/>
      <c r="G116" s="785"/>
      <c r="H116" s="785"/>
      <c r="I116" s="785"/>
      <c r="J116" s="785"/>
      <c r="K116" s="785"/>
      <c r="L116" s="785"/>
      <c r="M116" s="785"/>
      <c r="N116" s="785"/>
      <c r="O116" s="786"/>
    </row>
    <row r="117" spans="1:39" ht="5.0999999999999996" customHeight="1" x14ac:dyDescent="0.3">
      <c r="A117" s="784"/>
      <c r="B117" s="785"/>
      <c r="C117" s="785"/>
      <c r="D117" s="785"/>
      <c r="E117" s="785"/>
      <c r="F117" s="785"/>
      <c r="G117" s="785"/>
      <c r="H117" s="785"/>
      <c r="I117" s="785"/>
      <c r="J117" s="785"/>
      <c r="K117" s="785"/>
      <c r="L117" s="785"/>
      <c r="M117" s="785"/>
      <c r="N117" s="785"/>
      <c r="O117" s="786"/>
    </row>
    <row r="118" spans="1:39" ht="5.0999999999999996" customHeight="1" x14ac:dyDescent="0.3">
      <c r="A118" s="784"/>
      <c r="B118" s="785"/>
      <c r="C118" s="785"/>
      <c r="D118" s="785"/>
      <c r="E118" s="785"/>
      <c r="F118" s="785"/>
      <c r="G118" s="785"/>
      <c r="H118" s="785"/>
      <c r="I118" s="785"/>
      <c r="J118" s="785"/>
      <c r="K118" s="785"/>
      <c r="L118" s="785"/>
      <c r="M118" s="785"/>
      <c r="N118" s="785"/>
      <c r="O118" s="786"/>
    </row>
    <row r="119" spans="1:39" ht="5.0999999999999996" customHeight="1" x14ac:dyDescent="0.3">
      <c r="A119" s="784"/>
      <c r="B119" s="785"/>
      <c r="C119" s="785"/>
      <c r="D119" s="785"/>
      <c r="E119" s="785"/>
      <c r="F119" s="785"/>
      <c r="G119" s="785"/>
      <c r="H119" s="785"/>
      <c r="I119" s="785"/>
      <c r="J119" s="785"/>
      <c r="K119" s="785"/>
      <c r="L119" s="785"/>
      <c r="M119" s="785"/>
      <c r="N119" s="785"/>
      <c r="O119" s="786"/>
    </row>
    <row r="120" spans="1:39" ht="5.0999999999999996" customHeight="1" x14ac:dyDescent="0.3">
      <c r="A120" s="784"/>
      <c r="B120" s="785"/>
      <c r="C120" s="785"/>
      <c r="D120" s="785"/>
      <c r="E120" s="785"/>
      <c r="F120" s="785"/>
      <c r="G120" s="785"/>
      <c r="H120" s="785"/>
      <c r="I120" s="785"/>
      <c r="J120" s="785"/>
      <c r="K120" s="785"/>
      <c r="L120" s="785"/>
      <c r="M120" s="785"/>
      <c r="N120" s="785"/>
      <c r="O120" s="786"/>
    </row>
    <row r="121" spans="1:39" ht="5.0999999999999996" customHeight="1" x14ac:dyDescent="0.3">
      <c r="A121" s="787"/>
      <c r="B121" s="788"/>
      <c r="C121" s="788"/>
      <c r="D121" s="788"/>
      <c r="E121" s="788"/>
      <c r="F121" s="788"/>
      <c r="G121" s="788"/>
      <c r="H121" s="788"/>
      <c r="I121" s="788"/>
      <c r="J121" s="788"/>
      <c r="K121" s="788"/>
      <c r="L121" s="788"/>
      <c r="M121" s="788"/>
      <c r="N121" s="788"/>
      <c r="O121" s="789"/>
    </row>
    <row r="122" spans="1:39" ht="5.0999999999999996" customHeight="1" x14ac:dyDescent="0.3"/>
    <row r="123" spans="1:39" ht="5.0999999999999996" customHeight="1" x14ac:dyDescent="0.3"/>
    <row r="124" spans="1:39" x14ac:dyDescent="0.3">
      <c r="A124" s="421" t="s">
        <v>402</v>
      </c>
      <c r="B124" s="421"/>
      <c r="C124" s="421"/>
      <c r="D124" s="421"/>
      <c r="E124" s="421"/>
      <c r="F124" s="421"/>
      <c r="G124" s="421"/>
      <c r="H124" s="421"/>
      <c r="I124" s="421"/>
      <c r="J124" s="421"/>
      <c r="K124" s="421"/>
      <c r="L124" s="421"/>
      <c r="M124" s="421"/>
      <c r="N124" s="421"/>
      <c r="O124" s="421"/>
      <c r="P124" s="421"/>
      <c r="Q124" s="421"/>
      <c r="R124" s="421"/>
      <c r="S124" s="421"/>
      <c r="T124" s="421"/>
      <c r="U124" s="421"/>
      <c r="V124" s="421"/>
      <c r="W124" s="421"/>
      <c r="X124" s="421"/>
      <c r="Y124" s="421"/>
      <c r="Z124" s="421"/>
      <c r="AA124" s="421"/>
      <c r="AB124" s="421"/>
      <c r="AC124" s="421"/>
      <c r="AD124" s="421"/>
      <c r="AE124" s="421"/>
      <c r="AF124" s="421"/>
      <c r="AG124" s="421"/>
      <c r="AH124" s="421"/>
      <c r="AI124" s="421"/>
      <c r="AJ124" s="421"/>
      <c r="AK124" s="421"/>
      <c r="AL124" s="421"/>
      <c r="AM124" s="421"/>
    </row>
    <row r="125" spans="1:39" ht="5.0999999999999996" customHeight="1" x14ac:dyDescent="0.3"/>
    <row r="126" spans="1:39" ht="15" customHeight="1" x14ac:dyDescent="0.3">
      <c r="Q126" s="798" t="s">
        <v>404</v>
      </c>
      <c r="R126" s="798"/>
      <c r="S126" s="798"/>
      <c r="T126" s="99"/>
      <c r="U126" s="798" t="s">
        <v>405</v>
      </c>
      <c r="V126" s="798"/>
      <c r="W126" s="798"/>
      <c r="X126" s="99"/>
      <c r="Y126" s="798" t="s">
        <v>406</v>
      </c>
      <c r="Z126" s="798"/>
      <c r="AA126" s="798"/>
      <c r="AC126" s="800" t="s">
        <v>407</v>
      </c>
      <c r="AD126" s="801"/>
      <c r="AE126" s="801"/>
      <c r="AF126" s="802"/>
      <c r="AG126" s="116"/>
      <c r="AH126" s="422" t="s">
        <v>399</v>
      </c>
      <c r="AI126" s="422"/>
      <c r="AJ126" s="422"/>
      <c r="AK126" s="422" t="s">
        <v>400</v>
      </c>
      <c r="AL126" s="422"/>
      <c r="AM126" s="422"/>
    </row>
    <row r="127" spans="1:39" ht="5.0999999999999996" customHeight="1" x14ac:dyDescent="0.3">
      <c r="AC127" s="803"/>
      <c r="AD127" s="804"/>
      <c r="AE127" s="804"/>
      <c r="AF127" s="805"/>
      <c r="AG127" s="116"/>
      <c r="AH127" s="422"/>
      <c r="AI127" s="422"/>
      <c r="AJ127" s="422"/>
      <c r="AK127" s="422"/>
      <c r="AL127" s="422"/>
      <c r="AM127" s="422"/>
    </row>
    <row r="128" spans="1:39" ht="15" customHeight="1" x14ac:dyDescent="0.3">
      <c r="A128" s="790" t="s">
        <v>403</v>
      </c>
      <c r="B128" s="791"/>
      <c r="C128" s="791"/>
      <c r="D128" s="791"/>
      <c r="E128" s="791"/>
      <c r="F128" s="791"/>
      <c r="G128" s="791"/>
      <c r="H128" s="791"/>
      <c r="I128" s="791"/>
      <c r="J128" s="792"/>
      <c r="L128" s="811" t="s">
        <v>399</v>
      </c>
      <c r="M128" s="811"/>
      <c r="N128" s="811"/>
      <c r="O128" s="811"/>
      <c r="Q128" s="755">
        <f>X3-COUNTBLANK('Woreda scorecard'!CA3:CA16)</f>
        <v>-3</v>
      </c>
      <c r="R128" s="812"/>
      <c r="S128" s="813"/>
      <c r="U128" s="755">
        <f>X3-COUNTBLANK('Woreda scorecard'!CB3:CB16)</f>
        <v>-1</v>
      </c>
      <c r="V128" s="812"/>
      <c r="W128" s="813"/>
      <c r="Y128" s="755">
        <f>X3-COUNTBLANK('Woreda scorecard'!CD3:CD16)</f>
        <v>-11</v>
      </c>
      <c r="Z128" s="812"/>
      <c r="AA128" s="813"/>
      <c r="AC128" s="803"/>
      <c r="AD128" s="804"/>
      <c r="AE128" s="804"/>
      <c r="AF128" s="805"/>
      <c r="AG128" s="116"/>
      <c r="AH128" s="649">
        <v>4</v>
      </c>
      <c r="AI128" s="649"/>
      <c r="AJ128" s="649"/>
      <c r="AK128" s="402" t="e">
        <f>AH128/X3</f>
        <v>#DIV/0!</v>
      </c>
      <c r="AL128" s="402"/>
      <c r="AM128" s="402"/>
    </row>
    <row r="129" spans="1:43" ht="5.0999999999999996" customHeight="1" x14ac:dyDescent="0.3">
      <c r="A129" s="809"/>
      <c r="B129" s="483"/>
      <c r="C129" s="483"/>
      <c r="D129" s="483"/>
      <c r="E129" s="483"/>
      <c r="F129" s="483"/>
      <c r="G129" s="483"/>
      <c r="H129" s="483"/>
      <c r="I129" s="483"/>
      <c r="J129" s="810"/>
      <c r="K129" s="101"/>
      <c r="L129" s="101"/>
      <c r="M129" s="101"/>
      <c r="N129" s="101"/>
      <c r="O129" s="101"/>
      <c r="P129" s="101"/>
      <c r="Q129" s="101"/>
      <c r="R129" s="101"/>
      <c r="S129" s="101"/>
      <c r="T129" s="101"/>
      <c r="U129" s="101"/>
      <c r="V129" s="101"/>
      <c r="W129" s="101"/>
      <c r="X129" s="101"/>
      <c r="Y129" s="101"/>
      <c r="Z129" s="101"/>
      <c r="AA129" s="101"/>
      <c r="AC129" s="803"/>
      <c r="AD129" s="804"/>
      <c r="AE129" s="804"/>
      <c r="AF129" s="805"/>
      <c r="AG129" s="116"/>
      <c r="AH129" s="649"/>
      <c r="AI129" s="649"/>
      <c r="AJ129" s="649"/>
      <c r="AK129" s="402"/>
      <c r="AL129" s="402"/>
      <c r="AM129" s="402"/>
    </row>
    <row r="130" spans="1:43" x14ac:dyDescent="0.3">
      <c r="A130" s="793"/>
      <c r="B130" s="794"/>
      <c r="C130" s="794"/>
      <c r="D130" s="794"/>
      <c r="E130" s="794"/>
      <c r="F130" s="794"/>
      <c r="G130" s="794"/>
      <c r="H130" s="794"/>
      <c r="I130" s="794"/>
      <c r="J130" s="795"/>
      <c r="L130" s="422" t="s">
        <v>400</v>
      </c>
      <c r="M130" s="422"/>
      <c r="N130" s="422"/>
      <c r="O130" s="422"/>
      <c r="Q130" s="573" t="e">
        <f>Q128/X3</f>
        <v>#DIV/0!</v>
      </c>
      <c r="R130" s="367"/>
      <c r="S130" s="401"/>
      <c r="U130" s="573" t="e">
        <f>U128/X3</f>
        <v>#DIV/0!</v>
      </c>
      <c r="V130" s="367"/>
      <c r="W130" s="401"/>
      <c r="Y130" s="573" t="e">
        <f>Y128/X3</f>
        <v>#DIV/0!</v>
      </c>
      <c r="Z130" s="367"/>
      <c r="AA130" s="401"/>
      <c r="AC130" s="806"/>
      <c r="AD130" s="807"/>
      <c r="AE130" s="807"/>
      <c r="AF130" s="808"/>
      <c r="AG130" s="116"/>
      <c r="AH130" s="649"/>
      <c r="AI130" s="649"/>
      <c r="AJ130" s="649"/>
      <c r="AK130" s="402"/>
      <c r="AL130" s="402"/>
      <c r="AM130" s="402"/>
    </row>
    <row r="131" spans="1:43" ht="5.0999999999999996" customHeight="1" x14ac:dyDescent="0.3">
      <c r="AC131" s="128"/>
      <c r="AD131" s="128"/>
      <c r="AE131" s="128"/>
      <c r="AF131" s="128"/>
      <c r="AG131" s="128"/>
      <c r="AJ131" s="116"/>
      <c r="AK131" s="116"/>
      <c r="AL131" s="116"/>
      <c r="AM131" s="116"/>
    </row>
    <row r="132" spans="1:43" ht="15" customHeight="1" x14ac:dyDescent="0.3">
      <c r="A132" s="10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C132" s="790" t="s">
        <v>448</v>
      </c>
      <c r="AD132" s="791"/>
      <c r="AE132" s="791"/>
      <c r="AF132" s="792"/>
      <c r="AH132" s="422" t="s">
        <v>450</v>
      </c>
      <c r="AI132" s="422"/>
      <c r="AJ132" s="422"/>
      <c r="AK132" s="632" t="s">
        <v>449</v>
      </c>
      <c r="AL132" s="632"/>
      <c r="AM132" s="632"/>
    </row>
    <row r="133" spans="1:43" x14ac:dyDescent="0.3">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c r="AA133" s="131"/>
      <c r="AC133" s="793"/>
      <c r="AD133" s="794"/>
      <c r="AE133" s="794"/>
      <c r="AF133" s="795"/>
      <c r="AH133" s="649">
        <v>10</v>
      </c>
      <c r="AI133" s="649"/>
      <c r="AJ133" s="649"/>
      <c r="AK133" s="796" t="e">
        <f>AH133*1000000/(AH5*90%)</f>
        <v>#DIV/0!</v>
      </c>
      <c r="AL133" s="796"/>
      <c r="AM133" s="796"/>
    </row>
    <row r="134" spans="1:43" ht="5.0999999999999996" customHeight="1" x14ac:dyDescent="0.3">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c r="AA134" s="131"/>
      <c r="AC134" s="128"/>
      <c r="AD134" s="128"/>
      <c r="AE134" s="128"/>
      <c r="AF134" s="128"/>
    </row>
    <row r="135" spans="1:43" ht="19.2" customHeight="1" x14ac:dyDescent="0.3">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c r="AA135" s="131"/>
      <c r="AC135" s="778" t="s">
        <v>451</v>
      </c>
      <c r="AD135" s="779"/>
      <c r="AE135" s="779"/>
      <c r="AF135" s="779"/>
      <c r="AG135" s="779"/>
      <c r="AH135" s="779"/>
      <c r="AI135" s="779"/>
      <c r="AJ135" s="780"/>
      <c r="AK135" s="797">
        <f>0</f>
        <v>0</v>
      </c>
      <c r="AL135" s="798"/>
      <c r="AM135" s="798"/>
    </row>
    <row r="136" spans="1:43" s="22" customFormat="1" ht="5.0999999999999996" customHeight="1" x14ac:dyDescent="0.3">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c r="AA136" s="131"/>
      <c r="AC136" s="129"/>
      <c r="AD136" s="129"/>
      <c r="AE136" s="129"/>
      <c r="AF136" s="129"/>
      <c r="AG136" s="129"/>
      <c r="AH136" s="129"/>
      <c r="AI136" s="129"/>
      <c r="AJ136" s="129"/>
      <c r="AP136" s="228"/>
      <c r="AQ136" s="231"/>
    </row>
    <row r="137" spans="1:43" ht="16.95" customHeight="1" x14ac:dyDescent="0.3">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c r="Z137" s="131"/>
      <c r="AA137" s="131"/>
      <c r="AC137" s="778" t="s">
        <v>396</v>
      </c>
      <c r="AD137" s="779"/>
      <c r="AE137" s="779"/>
      <c r="AF137" s="779"/>
      <c r="AG137" s="779"/>
      <c r="AH137" s="779"/>
      <c r="AI137" s="779"/>
      <c r="AJ137" s="780"/>
    </row>
    <row r="138" spans="1:43" ht="4.95" customHeight="1" x14ac:dyDescent="0.3">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c r="AA138" s="131"/>
    </row>
    <row r="139" spans="1:43" x14ac:dyDescent="0.3">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c r="AA139" s="131"/>
      <c r="AC139" s="781"/>
      <c r="AD139" s="782"/>
      <c r="AE139" s="782"/>
      <c r="AF139" s="782"/>
      <c r="AG139" s="782"/>
      <c r="AH139" s="782"/>
      <c r="AI139" s="782"/>
      <c r="AJ139" s="782"/>
      <c r="AK139" s="782"/>
      <c r="AL139" s="782"/>
      <c r="AM139" s="783"/>
    </row>
    <row r="140" spans="1:43" x14ac:dyDescent="0.3">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131"/>
      <c r="AA140" s="131"/>
      <c r="AC140" s="784"/>
      <c r="AD140" s="785"/>
      <c r="AE140" s="785"/>
      <c r="AF140" s="785"/>
      <c r="AG140" s="785"/>
      <c r="AH140" s="785"/>
      <c r="AI140" s="785"/>
      <c r="AJ140" s="785"/>
      <c r="AK140" s="785"/>
      <c r="AL140" s="785"/>
      <c r="AM140" s="786"/>
    </row>
    <row r="141" spans="1:43" x14ac:dyDescent="0.3">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c r="Z141" s="131"/>
      <c r="AA141" s="131"/>
      <c r="AC141" s="784"/>
      <c r="AD141" s="785"/>
      <c r="AE141" s="785"/>
      <c r="AF141" s="785"/>
      <c r="AG141" s="785"/>
      <c r="AH141" s="785"/>
      <c r="AI141" s="785"/>
      <c r="AJ141" s="785"/>
      <c r="AK141" s="785"/>
      <c r="AL141" s="785"/>
      <c r="AM141" s="786"/>
    </row>
    <row r="142" spans="1:43" x14ac:dyDescent="0.3">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c r="Z142" s="131"/>
      <c r="AA142" s="131"/>
      <c r="AC142" s="784"/>
      <c r="AD142" s="785"/>
      <c r="AE142" s="785"/>
      <c r="AF142" s="785"/>
      <c r="AG142" s="785"/>
      <c r="AH142" s="785"/>
      <c r="AI142" s="785"/>
      <c r="AJ142" s="785"/>
      <c r="AK142" s="785"/>
      <c r="AL142" s="785"/>
      <c r="AM142" s="786"/>
    </row>
    <row r="143" spans="1:43" x14ac:dyDescent="0.3">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C143" s="784"/>
      <c r="AD143" s="785"/>
      <c r="AE143" s="785"/>
      <c r="AF143" s="785"/>
      <c r="AG143" s="785"/>
      <c r="AH143" s="785"/>
      <c r="AI143" s="785"/>
      <c r="AJ143" s="785"/>
      <c r="AK143" s="785"/>
      <c r="AL143" s="785"/>
      <c r="AM143" s="786"/>
    </row>
    <row r="144" spans="1:43" x14ac:dyDescent="0.3">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c r="AA144" s="131"/>
      <c r="AC144" s="784"/>
      <c r="AD144" s="785"/>
      <c r="AE144" s="785"/>
      <c r="AF144" s="785"/>
      <c r="AG144" s="785"/>
      <c r="AH144" s="785"/>
      <c r="AI144" s="785"/>
      <c r="AJ144" s="785"/>
      <c r="AK144" s="785"/>
      <c r="AL144" s="785"/>
      <c r="AM144" s="786"/>
    </row>
    <row r="145" spans="1:43" x14ac:dyDescent="0.3">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c r="AA145" s="131"/>
      <c r="AC145" s="784"/>
      <c r="AD145" s="785"/>
      <c r="AE145" s="785"/>
      <c r="AF145" s="785"/>
      <c r="AG145" s="785"/>
      <c r="AH145" s="785"/>
      <c r="AI145" s="785"/>
      <c r="AJ145" s="785"/>
      <c r="AK145" s="785"/>
      <c r="AL145" s="785"/>
      <c r="AM145" s="786"/>
    </row>
    <row r="146" spans="1:43" x14ac:dyDescent="0.3">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c r="Z146" s="131"/>
      <c r="AA146" s="131"/>
      <c r="AC146" s="784"/>
      <c r="AD146" s="785"/>
      <c r="AE146" s="785"/>
      <c r="AF146" s="785"/>
      <c r="AG146" s="785"/>
      <c r="AH146" s="785"/>
      <c r="AI146" s="785"/>
      <c r="AJ146" s="785"/>
      <c r="AK146" s="785"/>
      <c r="AL146" s="785"/>
      <c r="AM146" s="786"/>
    </row>
    <row r="147" spans="1:43" x14ac:dyDescent="0.3">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c r="AA147" s="131"/>
      <c r="AC147" s="784"/>
      <c r="AD147" s="785"/>
      <c r="AE147" s="785"/>
      <c r="AF147" s="785"/>
      <c r="AG147" s="785"/>
      <c r="AH147" s="785"/>
      <c r="AI147" s="785"/>
      <c r="AJ147" s="785"/>
      <c r="AK147" s="785"/>
      <c r="AL147" s="785"/>
      <c r="AM147" s="786"/>
    </row>
    <row r="148" spans="1:43" x14ac:dyDescent="0.3">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c r="AA148" s="131"/>
      <c r="AC148" s="784"/>
      <c r="AD148" s="785"/>
      <c r="AE148" s="785"/>
      <c r="AF148" s="785"/>
      <c r="AG148" s="785"/>
      <c r="AH148" s="785"/>
      <c r="AI148" s="785"/>
      <c r="AJ148" s="785"/>
      <c r="AK148" s="785"/>
      <c r="AL148" s="785"/>
      <c r="AM148" s="786"/>
    </row>
    <row r="149" spans="1:43" x14ac:dyDescent="0.3">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c r="Z149" s="131"/>
      <c r="AA149" s="131"/>
      <c r="AC149" s="784"/>
      <c r="AD149" s="785"/>
      <c r="AE149" s="785"/>
      <c r="AF149" s="785"/>
      <c r="AG149" s="785"/>
      <c r="AH149" s="785"/>
      <c r="AI149" s="785"/>
      <c r="AJ149" s="785"/>
      <c r="AK149" s="785"/>
      <c r="AL149" s="785"/>
      <c r="AM149" s="786"/>
    </row>
    <row r="150" spans="1:43" x14ac:dyDescent="0.3">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c r="Z150" s="131"/>
      <c r="AA150" s="131"/>
      <c r="AC150" s="784"/>
      <c r="AD150" s="785"/>
      <c r="AE150" s="785"/>
      <c r="AF150" s="785"/>
      <c r="AG150" s="785"/>
      <c r="AH150" s="785"/>
      <c r="AI150" s="785"/>
      <c r="AJ150" s="785"/>
      <c r="AK150" s="785"/>
      <c r="AL150" s="785"/>
      <c r="AM150" s="786"/>
    </row>
    <row r="151" spans="1:43" x14ac:dyDescent="0.3">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c r="Z151" s="131"/>
      <c r="AA151" s="131"/>
      <c r="AC151" s="787"/>
      <c r="AD151" s="788"/>
      <c r="AE151" s="788"/>
      <c r="AF151" s="788"/>
      <c r="AG151" s="788"/>
      <c r="AH151" s="788"/>
      <c r="AI151" s="788"/>
      <c r="AJ151" s="788"/>
      <c r="AK151" s="788"/>
      <c r="AL151" s="788"/>
      <c r="AM151" s="789"/>
    </row>
    <row r="152" spans="1:43" x14ac:dyDescent="0.3">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row>
    <row r="153" spans="1:43" x14ac:dyDescent="0.3">
      <c r="A153" s="421" t="s">
        <v>367</v>
      </c>
      <c r="B153" s="421"/>
      <c r="C153" s="421"/>
      <c r="D153" s="421"/>
      <c r="E153" s="421"/>
      <c r="F153" s="421"/>
      <c r="G153" s="421"/>
      <c r="H153" s="421"/>
      <c r="I153" s="421"/>
      <c r="J153" s="421"/>
      <c r="K153" s="421"/>
      <c r="L153" s="421"/>
      <c r="M153" s="421"/>
      <c r="N153" s="421"/>
      <c r="O153" s="421"/>
      <c r="P153" s="421"/>
      <c r="Q153" s="421"/>
      <c r="R153" s="421"/>
      <c r="S153" s="421"/>
      <c r="T153" s="421"/>
      <c r="U153" s="421"/>
      <c r="V153" s="421"/>
      <c r="W153" s="421"/>
      <c r="X153" s="421"/>
      <c r="Y153" s="421"/>
      <c r="Z153" s="421"/>
      <c r="AA153" s="421"/>
      <c r="AB153" s="421"/>
      <c r="AC153" s="421"/>
      <c r="AD153" s="421"/>
      <c r="AE153" s="421"/>
      <c r="AF153" s="421"/>
      <c r="AG153" s="421"/>
      <c r="AH153" s="421"/>
      <c r="AI153" s="421"/>
      <c r="AJ153" s="421"/>
      <c r="AK153" s="421"/>
      <c r="AL153" s="421"/>
      <c r="AM153" s="421"/>
    </row>
    <row r="154" spans="1:43" ht="5.0999999999999996" customHeight="1" x14ac:dyDescent="0.3"/>
    <row r="155" spans="1:43" s="99" customFormat="1" ht="15" customHeight="1" x14ac:dyDescent="0.3">
      <c r="A155" s="407" t="s">
        <v>408</v>
      </c>
      <c r="B155" s="408"/>
      <c r="C155" s="408"/>
      <c r="D155" s="408"/>
      <c r="E155" s="408"/>
      <c r="F155" s="408"/>
      <c r="G155" s="408"/>
      <c r="H155" s="408"/>
      <c r="I155" s="408"/>
      <c r="J155" s="408"/>
      <c r="K155" s="408"/>
      <c r="L155" s="408"/>
      <c r="M155" s="408"/>
      <c r="N155" s="408"/>
      <c r="O155" s="408"/>
      <c r="P155" s="408"/>
      <c r="Q155" s="408"/>
      <c r="R155" s="409"/>
      <c r="S155" s="422" t="s">
        <v>412</v>
      </c>
      <c r="T155" s="422"/>
      <c r="U155" s="422"/>
      <c r="V155" s="422"/>
      <c r="W155" s="422"/>
      <c r="X155" s="422" t="s">
        <v>409</v>
      </c>
      <c r="Y155" s="422"/>
      <c r="Z155" s="422"/>
      <c r="AA155" s="422"/>
      <c r="AB155" s="422"/>
      <c r="AC155" s="422" t="s">
        <v>410</v>
      </c>
      <c r="AD155" s="422"/>
      <c r="AE155" s="422"/>
      <c r="AF155" s="422"/>
      <c r="AG155" s="422"/>
      <c r="AH155" s="422" t="s">
        <v>411</v>
      </c>
      <c r="AI155" s="422"/>
      <c r="AJ155" s="422"/>
      <c r="AK155" s="422"/>
      <c r="AL155" s="422"/>
      <c r="AM155" s="422"/>
      <c r="AQ155" s="232"/>
    </row>
    <row r="156" spans="1:43" s="130" customFormat="1" x14ac:dyDescent="0.3">
      <c r="A156" s="410" t="s">
        <v>413</v>
      </c>
      <c r="B156" s="411"/>
      <c r="C156" s="411"/>
      <c r="D156" s="411"/>
      <c r="E156" s="411"/>
      <c r="F156" s="411"/>
      <c r="G156" s="411"/>
      <c r="H156" s="411"/>
      <c r="I156" s="411"/>
      <c r="J156" s="411"/>
      <c r="K156" s="411"/>
      <c r="L156" s="411"/>
      <c r="M156" s="411"/>
      <c r="N156" s="411"/>
      <c r="O156" s="411"/>
      <c r="P156" s="411"/>
      <c r="Q156" s="411"/>
      <c r="R156" s="412"/>
      <c r="S156" s="418"/>
      <c r="T156" s="418"/>
      <c r="U156" s="418"/>
      <c r="V156" s="418"/>
      <c r="W156" s="418"/>
      <c r="X156" s="418"/>
      <c r="Y156" s="418"/>
      <c r="Z156" s="418"/>
      <c r="AA156" s="418"/>
      <c r="AB156" s="418"/>
      <c r="AC156" s="418"/>
      <c r="AD156" s="418"/>
      <c r="AE156" s="418"/>
      <c r="AF156" s="418"/>
      <c r="AG156" s="418"/>
      <c r="AH156" s="418"/>
      <c r="AI156" s="418"/>
      <c r="AJ156" s="418"/>
      <c r="AK156" s="418"/>
      <c r="AL156" s="418"/>
      <c r="AM156" s="418"/>
      <c r="AP156" s="122"/>
      <c r="AQ156" s="233"/>
    </row>
    <row r="157" spans="1:43" s="130" customFormat="1" x14ac:dyDescent="0.3">
      <c r="A157" s="775"/>
      <c r="B157" s="776"/>
      <c r="C157" s="776"/>
      <c r="D157" s="776"/>
      <c r="E157" s="776"/>
      <c r="F157" s="776"/>
      <c r="G157" s="776"/>
      <c r="H157" s="776"/>
      <c r="I157" s="776"/>
      <c r="J157" s="776"/>
      <c r="K157" s="776"/>
      <c r="L157" s="776"/>
      <c r="M157" s="776"/>
      <c r="N157" s="776"/>
      <c r="O157" s="776"/>
      <c r="P157" s="776"/>
      <c r="Q157" s="776"/>
      <c r="R157" s="777"/>
      <c r="S157" s="423"/>
      <c r="T157" s="423"/>
      <c r="U157" s="423"/>
      <c r="V157" s="423"/>
      <c r="W157" s="423"/>
      <c r="X157" s="423"/>
      <c r="Y157" s="423"/>
      <c r="Z157" s="423"/>
      <c r="AA157" s="423"/>
      <c r="AB157" s="423"/>
      <c r="AC157" s="423"/>
      <c r="AD157" s="423"/>
      <c r="AE157" s="423"/>
      <c r="AF157" s="423"/>
      <c r="AG157" s="423"/>
      <c r="AH157" s="423"/>
      <c r="AI157" s="423"/>
      <c r="AJ157" s="423"/>
      <c r="AK157" s="423"/>
      <c r="AL157" s="423"/>
      <c r="AM157" s="423"/>
      <c r="AP157" s="122"/>
      <c r="AQ157" s="233"/>
    </row>
    <row r="158" spans="1:43" s="130" customFormat="1" x14ac:dyDescent="0.3">
      <c r="A158" s="775"/>
      <c r="B158" s="776"/>
      <c r="C158" s="776"/>
      <c r="D158" s="776"/>
      <c r="E158" s="776"/>
      <c r="F158" s="776"/>
      <c r="G158" s="776"/>
      <c r="H158" s="776"/>
      <c r="I158" s="776"/>
      <c r="J158" s="776"/>
      <c r="K158" s="776"/>
      <c r="L158" s="776"/>
      <c r="M158" s="776"/>
      <c r="N158" s="776"/>
      <c r="O158" s="776"/>
      <c r="P158" s="776"/>
      <c r="Q158" s="776"/>
      <c r="R158" s="777"/>
      <c r="S158" s="423"/>
      <c r="T158" s="423"/>
      <c r="U158" s="423"/>
      <c r="V158" s="423"/>
      <c r="W158" s="423"/>
      <c r="X158" s="423"/>
      <c r="Y158" s="423"/>
      <c r="Z158" s="423"/>
      <c r="AA158" s="423"/>
      <c r="AB158" s="423"/>
      <c r="AC158" s="423"/>
      <c r="AD158" s="423"/>
      <c r="AE158" s="423"/>
      <c r="AF158" s="423"/>
      <c r="AG158" s="423"/>
      <c r="AH158" s="423"/>
      <c r="AI158" s="423"/>
      <c r="AJ158" s="423"/>
      <c r="AK158" s="423"/>
      <c r="AL158" s="423"/>
      <c r="AM158" s="423"/>
      <c r="AP158" s="122"/>
      <c r="AQ158" s="233"/>
    </row>
    <row r="159" spans="1:43" x14ac:dyDescent="0.3">
      <c r="A159" s="775"/>
      <c r="B159" s="776"/>
      <c r="C159" s="776"/>
      <c r="D159" s="776"/>
      <c r="E159" s="776"/>
      <c r="F159" s="776"/>
      <c r="G159" s="776"/>
      <c r="H159" s="776"/>
      <c r="I159" s="776"/>
      <c r="J159" s="776"/>
      <c r="K159" s="776"/>
      <c r="L159" s="776"/>
      <c r="M159" s="776"/>
      <c r="N159" s="776"/>
      <c r="O159" s="776"/>
      <c r="P159" s="776"/>
      <c r="Q159" s="776"/>
      <c r="R159" s="777"/>
      <c r="S159" s="423"/>
      <c r="T159" s="423"/>
      <c r="U159" s="423"/>
      <c r="V159" s="423"/>
      <c r="W159" s="423"/>
      <c r="X159" s="423"/>
      <c r="Y159" s="423"/>
      <c r="Z159" s="423"/>
      <c r="AA159" s="423"/>
      <c r="AB159" s="423"/>
      <c r="AC159" s="423"/>
      <c r="AD159" s="423"/>
      <c r="AE159" s="423"/>
      <c r="AF159" s="423"/>
      <c r="AG159" s="423"/>
      <c r="AH159" s="423"/>
      <c r="AI159" s="423"/>
      <c r="AJ159" s="423"/>
      <c r="AK159" s="423"/>
      <c r="AL159" s="423"/>
      <c r="AM159" s="423"/>
    </row>
    <row r="160" spans="1:43" x14ac:dyDescent="0.3">
      <c r="A160" s="775"/>
      <c r="B160" s="776"/>
      <c r="C160" s="776"/>
      <c r="D160" s="776"/>
      <c r="E160" s="776"/>
      <c r="F160" s="776"/>
      <c r="G160" s="776"/>
      <c r="H160" s="776"/>
      <c r="I160" s="776"/>
      <c r="J160" s="776"/>
      <c r="K160" s="776"/>
      <c r="L160" s="776"/>
      <c r="M160" s="776"/>
      <c r="N160" s="776"/>
      <c r="O160" s="776"/>
      <c r="P160" s="776"/>
      <c r="Q160" s="776"/>
      <c r="R160" s="777"/>
      <c r="S160" s="423"/>
      <c r="T160" s="423"/>
      <c r="U160" s="423"/>
      <c r="V160" s="423"/>
      <c r="W160" s="423"/>
      <c r="X160" s="423"/>
      <c r="Y160" s="423"/>
      <c r="Z160" s="423"/>
      <c r="AA160" s="423"/>
      <c r="AB160" s="423"/>
      <c r="AC160" s="423"/>
      <c r="AD160" s="423"/>
      <c r="AE160" s="423"/>
      <c r="AF160" s="423"/>
      <c r="AG160" s="423"/>
      <c r="AH160" s="423"/>
      <c r="AI160" s="423"/>
      <c r="AJ160" s="423"/>
      <c r="AK160" s="423"/>
      <c r="AL160" s="423"/>
      <c r="AM160" s="423"/>
    </row>
    <row r="161" spans="1:39" x14ac:dyDescent="0.3">
      <c r="A161" s="775"/>
      <c r="B161" s="776"/>
      <c r="C161" s="776"/>
      <c r="D161" s="776"/>
      <c r="E161" s="776"/>
      <c r="F161" s="776"/>
      <c r="G161" s="776"/>
      <c r="H161" s="776"/>
      <c r="I161" s="776"/>
      <c r="J161" s="776"/>
      <c r="K161" s="776"/>
      <c r="L161" s="776"/>
      <c r="M161" s="776"/>
      <c r="N161" s="776"/>
      <c r="O161" s="776"/>
      <c r="P161" s="776"/>
      <c r="Q161" s="776"/>
      <c r="R161" s="777"/>
      <c r="S161" s="423"/>
      <c r="T161" s="423"/>
      <c r="U161" s="423"/>
      <c r="V161" s="423"/>
      <c r="W161" s="423"/>
      <c r="X161" s="423"/>
      <c r="Y161" s="423"/>
      <c r="Z161" s="423"/>
      <c r="AA161" s="423"/>
      <c r="AB161" s="423"/>
      <c r="AC161" s="423"/>
      <c r="AD161" s="423"/>
      <c r="AE161" s="423"/>
      <c r="AF161" s="423"/>
      <c r="AG161" s="423"/>
      <c r="AH161" s="423"/>
      <c r="AI161" s="423"/>
      <c r="AJ161" s="423"/>
      <c r="AK161" s="423"/>
      <c r="AL161" s="423"/>
      <c r="AM161" s="423"/>
    </row>
    <row r="162" spans="1:39" x14ac:dyDescent="0.3">
      <c r="A162" s="410" t="s">
        <v>358</v>
      </c>
      <c r="B162" s="411"/>
      <c r="C162" s="411"/>
      <c r="D162" s="411"/>
      <c r="E162" s="411"/>
      <c r="F162" s="411"/>
      <c r="G162" s="411"/>
      <c r="H162" s="411"/>
      <c r="I162" s="411"/>
      <c r="J162" s="411"/>
      <c r="K162" s="411"/>
      <c r="L162" s="411"/>
      <c r="M162" s="411"/>
      <c r="N162" s="411"/>
      <c r="O162" s="411"/>
      <c r="P162" s="411"/>
      <c r="Q162" s="411"/>
      <c r="R162" s="412"/>
      <c r="S162" s="418"/>
      <c r="T162" s="418"/>
      <c r="U162" s="418"/>
      <c r="V162" s="418"/>
      <c r="W162" s="418"/>
      <c r="X162" s="418"/>
      <c r="Y162" s="418"/>
      <c r="Z162" s="418"/>
      <c r="AA162" s="418"/>
      <c r="AB162" s="418"/>
      <c r="AC162" s="418"/>
      <c r="AD162" s="418"/>
      <c r="AE162" s="418"/>
      <c r="AF162" s="418"/>
      <c r="AG162" s="418"/>
      <c r="AH162" s="418"/>
      <c r="AI162" s="418"/>
      <c r="AJ162" s="418"/>
      <c r="AK162" s="418"/>
      <c r="AL162" s="418"/>
      <c r="AM162" s="418"/>
    </row>
    <row r="163" spans="1:39" x14ac:dyDescent="0.3">
      <c r="A163" s="775"/>
      <c r="B163" s="776"/>
      <c r="C163" s="776"/>
      <c r="D163" s="776"/>
      <c r="E163" s="776"/>
      <c r="F163" s="776"/>
      <c r="G163" s="776"/>
      <c r="H163" s="776"/>
      <c r="I163" s="776"/>
      <c r="J163" s="776"/>
      <c r="K163" s="776"/>
      <c r="L163" s="776"/>
      <c r="M163" s="776"/>
      <c r="N163" s="776"/>
      <c r="O163" s="776"/>
      <c r="P163" s="776"/>
      <c r="Q163" s="776"/>
      <c r="R163" s="777"/>
      <c r="S163" s="423"/>
      <c r="T163" s="423"/>
      <c r="U163" s="423"/>
      <c r="V163" s="423"/>
      <c r="W163" s="423"/>
      <c r="X163" s="423"/>
      <c r="Y163" s="423"/>
      <c r="Z163" s="423"/>
      <c r="AA163" s="423"/>
      <c r="AB163" s="423"/>
      <c r="AC163" s="423"/>
      <c r="AD163" s="423"/>
      <c r="AE163" s="423"/>
      <c r="AF163" s="423"/>
      <c r="AG163" s="423"/>
      <c r="AH163" s="423"/>
      <c r="AI163" s="423"/>
      <c r="AJ163" s="423"/>
      <c r="AK163" s="423"/>
      <c r="AL163" s="423"/>
      <c r="AM163" s="423"/>
    </row>
    <row r="164" spans="1:39" x14ac:dyDescent="0.3">
      <c r="A164" s="775"/>
      <c r="B164" s="776"/>
      <c r="C164" s="776"/>
      <c r="D164" s="776"/>
      <c r="E164" s="776"/>
      <c r="F164" s="776"/>
      <c r="G164" s="776"/>
      <c r="H164" s="776"/>
      <c r="I164" s="776"/>
      <c r="J164" s="776"/>
      <c r="K164" s="776"/>
      <c r="L164" s="776"/>
      <c r="M164" s="776"/>
      <c r="N164" s="776"/>
      <c r="O164" s="776"/>
      <c r="P164" s="776"/>
      <c r="Q164" s="776"/>
      <c r="R164" s="777"/>
      <c r="S164" s="423"/>
      <c r="T164" s="423"/>
      <c r="U164" s="423"/>
      <c r="V164" s="423"/>
      <c r="W164" s="423"/>
      <c r="X164" s="423"/>
      <c r="Y164" s="423"/>
      <c r="Z164" s="423"/>
      <c r="AA164" s="423"/>
      <c r="AB164" s="423"/>
      <c r="AC164" s="423"/>
      <c r="AD164" s="423"/>
      <c r="AE164" s="423"/>
      <c r="AF164" s="423"/>
      <c r="AG164" s="423"/>
      <c r="AH164" s="423"/>
      <c r="AI164" s="423"/>
      <c r="AJ164" s="423"/>
      <c r="AK164" s="423"/>
      <c r="AL164" s="423"/>
      <c r="AM164" s="423"/>
    </row>
    <row r="165" spans="1:39" x14ac:dyDescent="0.3">
      <c r="A165" s="775"/>
      <c r="B165" s="776"/>
      <c r="C165" s="776"/>
      <c r="D165" s="776"/>
      <c r="E165" s="776"/>
      <c r="F165" s="776"/>
      <c r="G165" s="776"/>
      <c r="H165" s="776"/>
      <c r="I165" s="776"/>
      <c r="J165" s="776"/>
      <c r="K165" s="776"/>
      <c r="L165" s="776"/>
      <c r="M165" s="776"/>
      <c r="N165" s="776"/>
      <c r="O165" s="776"/>
      <c r="P165" s="776"/>
      <c r="Q165" s="776"/>
      <c r="R165" s="777"/>
      <c r="S165" s="423"/>
      <c r="T165" s="423"/>
      <c r="U165" s="423"/>
      <c r="V165" s="423"/>
      <c r="W165" s="423"/>
      <c r="X165" s="423"/>
      <c r="Y165" s="423"/>
      <c r="Z165" s="423"/>
      <c r="AA165" s="423"/>
      <c r="AB165" s="423"/>
      <c r="AC165" s="423"/>
      <c r="AD165" s="423"/>
      <c r="AE165" s="423"/>
      <c r="AF165" s="423"/>
      <c r="AG165" s="423"/>
      <c r="AH165" s="423"/>
      <c r="AI165" s="423"/>
      <c r="AJ165" s="423"/>
      <c r="AK165" s="423"/>
      <c r="AL165" s="423"/>
      <c r="AM165" s="423"/>
    </row>
    <row r="166" spans="1:39" x14ac:dyDescent="0.3">
      <c r="A166" s="775"/>
      <c r="B166" s="776"/>
      <c r="C166" s="776"/>
      <c r="D166" s="776"/>
      <c r="E166" s="776"/>
      <c r="F166" s="776"/>
      <c r="G166" s="776"/>
      <c r="H166" s="776"/>
      <c r="I166" s="776"/>
      <c r="J166" s="776"/>
      <c r="K166" s="776"/>
      <c r="L166" s="776"/>
      <c r="M166" s="776"/>
      <c r="N166" s="776"/>
      <c r="O166" s="776"/>
      <c r="P166" s="776"/>
      <c r="Q166" s="776"/>
      <c r="R166" s="777"/>
      <c r="S166" s="423"/>
      <c r="T166" s="423"/>
      <c r="U166" s="423"/>
      <c r="V166" s="423"/>
      <c r="W166" s="423"/>
      <c r="X166" s="423"/>
      <c r="Y166" s="423"/>
      <c r="Z166" s="423"/>
      <c r="AA166" s="423"/>
      <c r="AB166" s="423"/>
      <c r="AC166" s="423"/>
      <c r="AD166" s="423"/>
      <c r="AE166" s="423"/>
      <c r="AF166" s="423"/>
      <c r="AG166" s="423"/>
      <c r="AH166" s="423"/>
      <c r="AI166" s="423"/>
      <c r="AJ166" s="423"/>
      <c r="AK166" s="423"/>
      <c r="AL166" s="423"/>
      <c r="AM166" s="423"/>
    </row>
    <row r="167" spans="1:39" x14ac:dyDescent="0.3">
      <c r="A167" s="775"/>
      <c r="B167" s="776"/>
      <c r="C167" s="776"/>
      <c r="D167" s="776"/>
      <c r="E167" s="776"/>
      <c r="F167" s="776"/>
      <c r="G167" s="776"/>
      <c r="H167" s="776"/>
      <c r="I167" s="776"/>
      <c r="J167" s="776"/>
      <c r="K167" s="776"/>
      <c r="L167" s="776"/>
      <c r="M167" s="776"/>
      <c r="N167" s="776"/>
      <c r="O167" s="776"/>
      <c r="P167" s="776"/>
      <c r="Q167" s="776"/>
      <c r="R167" s="777"/>
      <c r="S167" s="423"/>
      <c r="T167" s="423"/>
      <c r="U167" s="423"/>
      <c r="V167" s="423"/>
      <c r="W167" s="423"/>
      <c r="X167" s="423"/>
      <c r="Y167" s="423"/>
      <c r="Z167" s="423"/>
      <c r="AA167" s="423"/>
      <c r="AB167" s="423"/>
      <c r="AC167" s="423"/>
      <c r="AD167" s="423"/>
      <c r="AE167" s="423"/>
      <c r="AF167" s="423"/>
      <c r="AG167" s="423"/>
      <c r="AH167" s="423"/>
      <c r="AI167" s="423"/>
      <c r="AJ167" s="423"/>
      <c r="AK167" s="423"/>
      <c r="AL167" s="423"/>
      <c r="AM167" s="423"/>
    </row>
    <row r="168" spans="1:39" x14ac:dyDescent="0.3">
      <c r="A168" s="410" t="s">
        <v>421</v>
      </c>
      <c r="B168" s="411"/>
      <c r="C168" s="411"/>
      <c r="D168" s="411"/>
      <c r="E168" s="411"/>
      <c r="F168" s="411"/>
      <c r="G168" s="411"/>
      <c r="H168" s="411"/>
      <c r="I168" s="411"/>
      <c r="J168" s="411"/>
      <c r="K168" s="411"/>
      <c r="L168" s="411"/>
      <c r="M168" s="411"/>
      <c r="N168" s="411"/>
      <c r="O168" s="411"/>
      <c r="P168" s="411"/>
      <c r="Q168" s="411"/>
      <c r="R168" s="412"/>
      <c r="S168" s="418"/>
      <c r="T168" s="418"/>
      <c r="U168" s="418"/>
      <c r="V168" s="418"/>
      <c r="W168" s="418"/>
      <c r="X168" s="418"/>
      <c r="Y168" s="418"/>
      <c r="Z168" s="418"/>
      <c r="AA168" s="418"/>
      <c r="AB168" s="418"/>
      <c r="AC168" s="418"/>
      <c r="AD168" s="418"/>
      <c r="AE168" s="418"/>
      <c r="AF168" s="418"/>
      <c r="AG168" s="418"/>
      <c r="AH168" s="418"/>
      <c r="AI168" s="418"/>
      <c r="AJ168" s="418"/>
      <c r="AK168" s="418"/>
      <c r="AL168" s="418"/>
      <c r="AM168" s="418"/>
    </row>
    <row r="169" spans="1:39" x14ac:dyDescent="0.3">
      <c r="A169" s="775"/>
      <c r="B169" s="776"/>
      <c r="C169" s="776"/>
      <c r="D169" s="776"/>
      <c r="E169" s="776"/>
      <c r="F169" s="776"/>
      <c r="G169" s="776"/>
      <c r="H169" s="776"/>
      <c r="I169" s="776"/>
      <c r="J169" s="776"/>
      <c r="K169" s="776"/>
      <c r="L169" s="776"/>
      <c r="M169" s="776"/>
      <c r="N169" s="776"/>
      <c r="O169" s="776"/>
      <c r="P169" s="776"/>
      <c r="Q169" s="776"/>
      <c r="R169" s="777"/>
      <c r="S169" s="423"/>
      <c r="T169" s="423"/>
      <c r="U169" s="423"/>
      <c r="V169" s="423"/>
      <c r="W169" s="423"/>
      <c r="X169" s="423"/>
      <c r="Y169" s="423"/>
      <c r="Z169" s="423"/>
      <c r="AA169" s="423"/>
      <c r="AB169" s="423"/>
      <c r="AC169" s="423"/>
      <c r="AD169" s="423"/>
      <c r="AE169" s="423"/>
      <c r="AF169" s="423"/>
      <c r="AG169" s="423"/>
      <c r="AH169" s="423"/>
      <c r="AI169" s="423"/>
      <c r="AJ169" s="423"/>
      <c r="AK169" s="423"/>
      <c r="AL169" s="423"/>
      <c r="AM169" s="423"/>
    </row>
    <row r="170" spans="1:39" x14ac:dyDescent="0.3">
      <c r="A170" s="775"/>
      <c r="B170" s="776"/>
      <c r="C170" s="776"/>
      <c r="D170" s="776"/>
      <c r="E170" s="776"/>
      <c r="F170" s="776"/>
      <c r="G170" s="776"/>
      <c r="H170" s="776"/>
      <c r="I170" s="776"/>
      <c r="J170" s="776"/>
      <c r="K170" s="776"/>
      <c r="L170" s="776"/>
      <c r="M170" s="776"/>
      <c r="N170" s="776"/>
      <c r="O170" s="776"/>
      <c r="P170" s="776"/>
      <c r="Q170" s="776"/>
      <c r="R170" s="777"/>
      <c r="S170" s="423"/>
      <c r="T170" s="423"/>
      <c r="U170" s="423"/>
      <c r="V170" s="423"/>
      <c r="W170" s="423"/>
      <c r="X170" s="423"/>
      <c r="Y170" s="423"/>
      <c r="Z170" s="423"/>
      <c r="AA170" s="423"/>
      <c r="AB170" s="423"/>
      <c r="AC170" s="423"/>
      <c r="AD170" s="423"/>
      <c r="AE170" s="423"/>
      <c r="AF170" s="423"/>
      <c r="AG170" s="423"/>
      <c r="AH170" s="423"/>
      <c r="AI170" s="423"/>
      <c r="AJ170" s="423"/>
      <c r="AK170" s="423"/>
      <c r="AL170" s="423"/>
      <c r="AM170" s="423"/>
    </row>
    <row r="171" spans="1:39" x14ac:dyDescent="0.3">
      <c r="A171" s="775"/>
      <c r="B171" s="776"/>
      <c r="C171" s="776"/>
      <c r="D171" s="776"/>
      <c r="E171" s="776"/>
      <c r="F171" s="776"/>
      <c r="G171" s="776"/>
      <c r="H171" s="776"/>
      <c r="I171" s="776"/>
      <c r="J171" s="776"/>
      <c r="K171" s="776"/>
      <c r="L171" s="776"/>
      <c r="M171" s="776"/>
      <c r="N171" s="776"/>
      <c r="O171" s="776"/>
      <c r="P171" s="776"/>
      <c r="Q171" s="776"/>
      <c r="R171" s="777"/>
      <c r="S171" s="423"/>
      <c r="T171" s="423"/>
      <c r="U171" s="423"/>
      <c r="V171" s="423"/>
      <c r="W171" s="423"/>
      <c r="X171" s="423"/>
      <c r="Y171" s="423"/>
      <c r="Z171" s="423"/>
      <c r="AA171" s="423"/>
      <c r="AB171" s="423"/>
      <c r="AC171" s="423"/>
      <c r="AD171" s="423"/>
      <c r="AE171" s="423"/>
      <c r="AF171" s="423"/>
      <c r="AG171" s="423"/>
      <c r="AH171" s="423"/>
      <c r="AI171" s="423"/>
      <c r="AJ171" s="423"/>
      <c r="AK171" s="423"/>
      <c r="AL171" s="423"/>
      <c r="AM171" s="423"/>
    </row>
    <row r="172" spans="1:39" x14ac:dyDescent="0.3">
      <c r="A172" s="775"/>
      <c r="B172" s="776"/>
      <c r="C172" s="776"/>
      <c r="D172" s="776"/>
      <c r="E172" s="776"/>
      <c r="F172" s="776"/>
      <c r="G172" s="776"/>
      <c r="H172" s="776"/>
      <c r="I172" s="776"/>
      <c r="J172" s="776"/>
      <c r="K172" s="776"/>
      <c r="L172" s="776"/>
      <c r="M172" s="776"/>
      <c r="N172" s="776"/>
      <c r="O172" s="776"/>
      <c r="P172" s="776"/>
      <c r="Q172" s="776"/>
      <c r="R172" s="777"/>
      <c r="S172" s="423"/>
      <c r="T172" s="423"/>
      <c r="U172" s="423"/>
      <c r="V172" s="423"/>
      <c r="W172" s="423"/>
      <c r="X172" s="423"/>
      <c r="Y172" s="423"/>
      <c r="Z172" s="423"/>
      <c r="AA172" s="423"/>
      <c r="AB172" s="423"/>
      <c r="AC172" s="423"/>
      <c r="AD172" s="423"/>
      <c r="AE172" s="423"/>
      <c r="AF172" s="423"/>
      <c r="AG172" s="423"/>
      <c r="AH172" s="423"/>
      <c r="AI172" s="423"/>
      <c r="AJ172" s="423"/>
      <c r="AK172" s="423"/>
      <c r="AL172" s="423"/>
      <c r="AM172" s="423"/>
    </row>
    <row r="173" spans="1:39" x14ac:dyDescent="0.3">
      <c r="A173" s="775"/>
      <c r="B173" s="776"/>
      <c r="C173" s="776"/>
      <c r="D173" s="776"/>
      <c r="E173" s="776"/>
      <c r="F173" s="776"/>
      <c r="G173" s="776"/>
      <c r="H173" s="776"/>
      <c r="I173" s="776"/>
      <c r="J173" s="776"/>
      <c r="K173" s="776"/>
      <c r="L173" s="776"/>
      <c r="M173" s="776"/>
      <c r="N173" s="776"/>
      <c r="O173" s="776"/>
      <c r="P173" s="776"/>
      <c r="Q173" s="776"/>
      <c r="R173" s="777"/>
      <c r="S173" s="423"/>
      <c r="T173" s="423"/>
      <c r="U173" s="423"/>
      <c r="V173" s="423"/>
      <c r="W173" s="423"/>
      <c r="X173" s="423"/>
      <c r="Y173" s="423"/>
      <c r="Z173" s="423"/>
      <c r="AA173" s="423"/>
      <c r="AB173" s="423"/>
      <c r="AC173" s="423"/>
      <c r="AD173" s="423"/>
      <c r="AE173" s="423"/>
      <c r="AF173" s="423"/>
      <c r="AG173" s="423"/>
      <c r="AH173" s="423"/>
      <c r="AI173" s="423"/>
      <c r="AJ173" s="423"/>
      <c r="AK173" s="423"/>
      <c r="AL173" s="423"/>
      <c r="AM173" s="423"/>
    </row>
    <row r="186" spans="1:43" x14ac:dyDescent="0.3">
      <c r="A186" s="421" t="s">
        <v>560</v>
      </c>
      <c r="B186" s="421"/>
      <c r="C186" s="421"/>
      <c r="D186" s="421"/>
      <c r="E186" s="421"/>
      <c r="F186" s="421"/>
      <c r="G186" s="421"/>
      <c r="H186" s="421"/>
      <c r="I186" s="421"/>
      <c r="J186" s="421"/>
      <c r="K186" s="421"/>
      <c r="L186" s="421"/>
      <c r="M186" s="421"/>
      <c r="N186" s="421"/>
      <c r="O186" s="421"/>
      <c r="P186" s="421"/>
      <c r="Q186" s="421"/>
      <c r="R186" s="421"/>
      <c r="S186" s="421"/>
      <c r="T186" s="421"/>
      <c r="U186" s="421"/>
      <c r="V186" s="421"/>
      <c r="W186" s="421"/>
      <c r="X186" s="421"/>
      <c r="Y186" s="421"/>
      <c r="Z186" s="421"/>
      <c r="AA186" s="421"/>
      <c r="AB186" s="421"/>
      <c r="AC186" s="421"/>
      <c r="AD186" s="421"/>
      <c r="AE186" s="421"/>
      <c r="AF186" s="421"/>
      <c r="AG186" s="421"/>
      <c r="AH186" s="421"/>
      <c r="AI186" s="421"/>
      <c r="AJ186" s="421"/>
      <c r="AK186" s="421"/>
      <c r="AL186" s="421"/>
      <c r="AM186" s="421"/>
    </row>
    <row r="187" spans="1:43" ht="2.25" customHeight="1" x14ac:dyDescent="0.3"/>
    <row r="188" spans="1:43" s="99" customFormat="1" ht="80.400000000000006" customHeight="1" x14ac:dyDescent="0.3">
      <c r="A188" s="767" t="s">
        <v>0</v>
      </c>
      <c r="B188" s="767"/>
      <c r="C188" s="767"/>
      <c r="D188" s="767"/>
      <c r="E188" s="767" t="s">
        <v>1</v>
      </c>
      <c r="F188" s="767"/>
      <c r="G188" s="767"/>
      <c r="H188" s="767"/>
      <c r="I188" s="768" t="s">
        <v>439</v>
      </c>
      <c r="J188" s="768"/>
      <c r="K188" s="768" t="s">
        <v>440</v>
      </c>
      <c r="L188" s="768"/>
      <c r="M188" s="768"/>
      <c r="N188" s="768"/>
      <c r="O188" s="768"/>
      <c r="P188" s="769" t="str">
        <f>'Woreda scorecard'!AF2</f>
        <v>Dedicated time by client group per regular staff / year (day)</v>
      </c>
      <c r="Q188" s="769"/>
      <c r="R188" s="769"/>
      <c r="S188" s="769" t="s">
        <v>441</v>
      </c>
      <c r="T188" s="769"/>
      <c r="U188" s="769"/>
      <c r="V188" s="769" t="str">
        <f>'Woreda scorecard'!AS2</f>
        <v>Adequate physical resources</v>
      </c>
      <c r="W188" s="769"/>
      <c r="X188" s="769"/>
      <c r="Y188" s="770" t="str">
        <f>'Woreda scorecard'!BT2</f>
        <v>Capacity training gap</v>
      </c>
      <c r="Z188" s="771"/>
      <c r="AA188" s="771"/>
      <c r="AB188" s="771"/>
      <c r="AC188" s="771"/>
      <c r="AD188" s="772" t="s">
        <v>572</v>
      </c>
      <c r="AE188" s="772"/>
      <c r="AF188" s="772"/>
      <c r="AG188" s="772"/>
      <c r="AH188" s="773" t="s">
        <v>573</v>
      </c>
      <c r="AI188" s="773"/>
      <c r="AJ188" s="773"/>
      <c r="AK188" s="774"/>
      <c r="AL188" s="773" t="s">
        <v>564</v>
      </c>
      <c r="AM188" s="773"/>
      <c r="AQ188" s="232"/>
    </row>
    <row r="189" spans="1:43" s="110" customFormat="1" ht="42.6" customHeight="1" x14ac:dyDescent="0.25">
      <c r="A189" s="418" t="str">
        <f>'Woreda scorecard'!B3</f>
        <v>Dollo</v>
      </c>
      <c r="B189" s="418"/>
      <c r="C189" s="418"/>
      <c r="D189" s="418"/>
      <c r="E189" s="418" t="str">
        <f>'Woreda scorecard'!C3</f>
        <v>Danot</v>
      </c>
      <c r="F189" s="418"/>
      <c r="G189" s="418"/>
      <c r="H189" s="418"/>
      <c r="I189" s="573">
        <f>'Woreda scorecard'!M3</f>
        <v>0.23428290022565257</v>
      </c>
      <c r="J189" s="401"/>
      <c r="K189" s="759">
        <f>'Woreda scorecard'!Y3</f>
        <v>109</v>
      </c>
      <c r="L189" s="649"/>
      <c r="M189" s="649"/>
      <c r="N189" s="649"/>
      <c r="O189" s="649"/>
      <c r="P189" s="759">
        <f>'Woreda scorecard'!AF3</f>
        <v>5.5</v>
      </c>
      <c r="Q189" s="759"/>
      <c r="R189" s="759"/>
      <c r="S189" s="488">
        <f>'Woreda scorecard'!AI3</f>
        <v>1</v>
      </c>
      <c r="T189" s="754"/>
      <c r="U189" s="489"/>
      <c r="V189" s="649">
        <f>'Woreda scorecard'!AS3</f>
        <v>1</v>
      </c>
      <c r="W189" s="649"/>
      <c r="X189" s="755"/>
      <c r="Y189" s="756" t="str">
        <f>'Woreda scorecard'!BT3</f>
        <v>Crop TrainingWage employment facilitation training</v>
      </c>
      <c r="Z189" s="756"/>
      <c r="AA189" s="756"/>
      <c r="AB189" s="756"/>
      <c r="AC189" s="756"/>
      <c r="AD189" s="760" t="s">
        <v>559</v>
      </c>
      <c r="AE189" s="760"/>
      <c r="AF189" s="760"/>
      <c r="AG189" s="760"/>
      <c r="AH189" s="764" t="s">
        <v>561</v>
      </c>
      <c r="AI189" s="765"/>
      <c r="AJ189" s="765"/>
      <c r="AK189" s="765"/>
      <c r="AL189" s="766" t="s">
        <v>566</v>
      </c>
      <c r="AM189" s="766"/>
      <c r="AP189" s="111"/>
      <c r="AQ189" s="222"/>
    </row>
    <row r="190" spans="1:43" s="110" customFormat="1" ht="57.6" customHeight="1" x14ac:dyDescent="0.25">
      <c r="A190" s="418" t="str">
        <f>'Woreda scorecard'!B4</f>
        <v>Fafen</v>
      </c>
      <c r="B190" s="418"/>
      <c r="C190" s="418"/>
      <c r="D190" s="418"/>
      <c r="E190" s="418" t="str">
        <f>'Woreda scorecard'!C4</f>
        <v>Kabribayah</v>
      </c>
      <c r="F190" s="418"/>
      <c r="G190" s="418"/>
      <c r="H190" s="418"/>
      <c r="I190" s="573">
        <f>'Woreda scorecard'!M4</f>
        <v>0.30122088126929553</v>
      </c>
      <c r="J190" s="401"/>
      <c r="K190" s="759">
        <f>'Woreda scorecard'!Y4</f>
        <v>109</v>
      </c>
      <c r="L190" s="649"/>
      <c r="M190" s="649"/>
      <c r="N190" s="649"/>
      <c r="O190" s="649"/>
      <c r="P190" s="759">
        <f>'Woreda scorecard'!AF4</f>
        <v>1.5580736543909348</v>
      </c>
      <c r="Q190" s="759"/>
      <c r="R190" s="759"/>
      <c r="S190" s="488">
        <f>'Woreda scorecard'!AI4</f>
        <v>0</v>
      </c>
      <c r="T190" s="754"/>
      <c r="U190" s="489"/>
      <c r="V190" s="649">
        <f>'Woreda scorecard'!AS4</f>
        <v>1</v>
      </c>
      <c r="W190" s="649"/>
      <c r="X190" s="755"/>
      <c r="Y190" s="756" t="str">
        <f>'Woreda scorecard'!BT4</f>
        <v>Entrepreneurship training</v>
      </c>
      <c r="Z190" s="756"/>
      <c r="AA190" s="756"/>
      <c r="AB190" s="756"/>
      <c r="AC190" s="756"/>
      <c r="AD190" s="760" t="s">
        <v>562</v>
      </c>
      <c r="AE190" s="760"/>
      <c r="AF190" s="760"/>
      <c r="AG190" s="760"/>
      <c r="AH190" s="762" t="s">
        <v>563</v>
      </c>
      <c r="AI190" s="763"/>
      <c r="AJ190" s="763"/>
      <c r="AK190" s="763"/>
      <c r="AL190" s="760" t="s">
        <v>565</v>
      </c>
      <c r="AM190" s="760"/>
      <c r="AP190" s="111"/>
      <c r="AQ190" s="222"/>
    </row>
    <row r="191" spans="1:43" s="110" customFormat="1" ht="22.5" customHeight="1" x14ac:dyDescent="0.25">
      <c r="A191" s="418" t="str">
        <f>'Woreda scorecard'!B5</f>
        <v>Dollo</v>
      </c>
      <c r="B191" s="418"/>
      <c r="C191" s="418"/>
      <c r="D191" s="418"/>
      <c r="E191" s="418" t="str">
        <f>'Woreda scorecard'!C5</f>
        <v>Bokh</v>
      </c>
      <c r="F191" s="418"/>
      <c r="G191" s="418"/>
      <c r="H191" s="418"/>
      <c r="I191" s="573">
        <f>'Woreda scorecard'!M5</f>
        <v>0.23428290022565257</v>
      </c>
      <c r="J191" s="401"/>
      <c r="K191" s="759">
        <f>'Woreda scorecard'!Y5</f>
        <v>109</v>
      </c>
      <c r="L191" s="649"/>
      <c r="M191" s="649"/>
      <c r="N191" s="649"/>
      <c r="O191" s="649"/>
      <c r="P191" s="759">
        <f>'Woreda scorecard'!AF5</f>
        <v>5.5</v>
      </c>
      <c r="Q191" s="759"/>
      <c r="R191" s="759"/>
      <c r="S191" s="488">
        <f>'Woreda scorecard'!AI5</f>
        <v>1</v>
      </c>
      <c r="T191" s="754"/>
      <c r="U191" s="489"/>
      <c r="V191" s="649">
        <f>'Woreda scorecard'!AS5</f>
        <v>0</v>
      </c>
      <c r="W191" s="649"/>
      <c r="X191" s="755"/>
      <c r="Y191" s="756" t="str">
        <f>'Woreda scorecard'!BT5</f>
        <v>Entrepreneurship training</v>
      </c>
      <c r="Z191" s="756"/>
      <c r="AA191" s="756"/>
      <c r="AB191" s="756"/>
      <c r="AC191" s="756"/>
      <c r="AD191" s="757" t="s">
        <v>567</v>
      </c>
      <c r="AE191" s="757"/>
      <c r="AF191" s="757"/>
      <c r="AG191" s="757"/>
      <c r="AH191" s="758" t="s">
        <v>566</v>
      </c>
      <c r="AI191" s="529"/>
      <c r="AJ191" s="529"/>
      <c r="AK191" s="529"/>
      <c r="AL191" s="760" t="s">
        <v>566</v>
      </c>
      <c r="AM191" s="760"/>
      <c r="AP191" s="111"/>
      <c r="AQ191" s="222"/>
    </row>
    <row r="192" spans="1:43" s="110" customFormat="1" ht="23.25" customHeight="1" x14ac:dyDescent="0.25">
      <c r="A192" s="418" t="str">
        <f>'Woreda scorecard'!B6</f>
        <v>Jarar</v>
      </c>
      <c r="B192" s="418"/>
      <c r="C192" s="418"/>
      <c r="D192" s="418"/>
      <c r="E192" s="418" t="str">
        <f>'Woreda scorecard'!C6</f>
        <v>Dhagahbour</v>
      </c>
      <c r="F192" s="418"/>
      <c r="G192" s="418"/>
      <c r="H192" s="418"/>
      <c r="I192" s="573">
        <f>'Woreda scorecard'!M6</f>
        <v>0.23428290022565257</v>
      </c>
      <c r="J192" s="401"/>
      <c r="K192" s="759">
        <f>'Woreda scorecard'!Y6</f>
        <v>109</v>
      </c>
      <c r="L192" s="649"/>
      <c r="M192" s="649"/>
      <c r="N192" s="649"/>
      <c r="O192" s="649"/>
      <c r="P192" s="759">
        <f>'Woreda scorecard'!AF6</f>
        <v>3.6666666666666665</v>
      </c>
      <c r="Q192" s="759"/>
      <c r="R192" s="759"/>
      <c r="S192" s="488">
        <f>'Woreda scorecard'!AI6</f>
        <v>1</v>
      </c>
      <c r="T192" s="754"/>
      <c r="U192" s="489"/>
      <c r="V192" s="649">
        <f>'Woreda scorecard'!AS6</f>
        <v>0</v>
      </c>
      <c r="W192" s="649"/>
      <c r="X192" s="755"/>
      <c r="Y192" s="756" t="str">
        <f>'Woreda scorecard'!BT6</f>
        <v>Off Farm Skill Training</v>
      </c>
      <c r="Z192" s="756"/>
      <c r="AA192" s="756"/>
      <c r="AB192" s="756"/>
      <c r="AC192" s="756"/>
      <c r="AD192" s="757" t="s">
        <v>567</v>
      </c>
      <c r="AE192" s="757"/>
      <c r="AF192" s="757"/>
      <c r="AG192" s="757"/>
      <c r="AH192" s="758" t="s">
        <v>566</v>
      </c>
      <c r="AI192" s="529"/>
      <c r="AJ192" s="529"/>
      <c r="AK192" s="529"/>
      <c r="AL192" s="760" t="s">
        <v>566</v>
      </c>
      <c r="AM192" s="760"/>
      <c r="AP192" s="111"/>
      <c r="AQ192" s="222"/>
    </row>
    <row r="193" spans="1:43" s="110" customFormat="1" ht="22.5" customHeight="1" x14ac:dyDescent="0.25">
      <c r="A193" s="418" t="str">
        <f>'Woreda scorecard'!B7</f>
        <v>Fafen</v>
      </c>
      <c r="B193" s="418"/>
      <c r="C193" s="418"/>
      <c r="D193" s="418"/>
      <c r="E193" s="418" t="str">
        <f>'Woreda scorecard'!C7</f>
        <v>Gursum</v>
      </c>
      <c r="F193" s="418"/>
      <c r="G193" s="418"/>
      <c r="H193" s="418"/>
      <c r="I193" s="573">
        <f>'Woreda scorecard'!M7</f>
        <v>0.23428290022565257</v>
      </c>
      <c r="J193" s="401"/>
      <c r="K193" s="759">
        <f>'Woreda scorecard'!Y7</f>
        <v>109</v>
      </c>
      <c r="L193" s="649"/>
      <c r="M193" s="649"/>
      <c r="N193" s="649"/>
      <c r="O193" s="649"/>
      <c r="P193" s="759">
        <f>'Woreda scorecard'!AF7</f>
        <v>2.7591973244147154</v>
      </c>
      <c r="Q193" s="759"/>
      <c r="R193" s="759"/>
      <c r="S193" s="488">
        <f>'Woreda scorecard'!AI7</f>
        <v>1</v>
      </c>
      <c r="T193" s="754"/>
      <c r="U193" s="489"/>
      <c r="V193" s="649">
        <f>'Woreda scorecard'!AS7</f>
        <v>2</v>
      </c>
      <c r="W193" s="649"/>
      <c r="X193" s="755"/>
      <c r="Y193" s="756" t="str">
        <f>'Woreda scorecard'!BT7</f>
        <v>Off Farm Skill Training</v>
      </c>
      <c r="Z193" s="756"/>
      <c r="AA193" s="756"/>
      <c r="AB193" s="756"/>
      <c r="AC193" s="756"/>
      <c r="AD193" s="757" t="s">
        <v>567</v>
      </c>
      <c r="AE193" s="757"/>
      <c r="AF193" s="757"/>
      <c r="AG193" s="757"/>
      <c r="AH193" s="758" t="s">
        <v>566</v>
      </c>
      <c r="AI193" s="529"/>
      <c r="AJ193" s="529"/>
      <c r="AK193" s="529"/>
      <c r="AL193" s="760" t="s">
        <v>566</v>
      </c>
      <c r="AM193" s="760"/>
      <c r="AP193" s="111"/>
      <c r="AQ193" s="222"/>
    </row>
    <row r="194" spans="1:43" s="110" customFormat="1" ht="40.200000000000003" customHeight="1" x14ac:dyDescent="0.25">
      <c r="A194" s="418" t="str">
        <f>'Woreda scorecard'!B8</f>
        <v>Shabelle</v>
      </c>
      <c r="B194" s="418"/>
      <c r="C194" s="418"/>
      <c r="D194" s="418"/>
      <c r="E194" s="418" t="str">
        <f>'Woreda scorecard'!C8</f>
        <v>Adadle</v>
      </c>
      <c r="F194" s="418"/>
      <c r="G194" s="418"/>
      <c r="H194" s="418"/>
      <c r="I194" s="573">
        <f>'Woreda scorecard'!M8</f>
        <v>0.23428290022565257</v>
      </c>
      <c r="J194" s="401"/>
      <c r="K194" s="759">
        <f>'Woreda scorecard'!Y8</f>
        <v>109</v>
      </c>
      <c r="L194" s="649"/>
      <c r="M194" s="649"/>
      <c r="N194" s="649"/>
      <c r="O194" s="649"/>
      <c r="P194" s="759">
        <f>'Woreda scorecard'!AF8</f>
        <v>5.5</v>
      </c>
      <c r="Q194" s="759"/>
      <c r="R194" s="759"/>
      <c r="S194" s="488">
        <f>'Woreda scorecard'!AI8</f>
        <v>1</v>
      </c>
      <c r="T194" s="754"/>
      <c r="U194" s="489"/>
      <c r="V194" s="649">
        <f>'Woreda scorecard'!AS8</f>
        <v>1</v>
      </c>
      <c r="W194" s="649"/>
      <c r="X194" s="755"/>
      <c r="Y194" s="756" t="str">
        <f>'Woreda scorecard'!BT8</f>
        <v>Off Farm Skill TrainingLivestock TrainingFinancial literacy</v>
      </c>
      <c r="Z194" s="756"/>
      <c r="AA194" s="756"/>
      <c r="AB194" s="756"/>
      <c r="AC194" s="756"/>
      <c r="AD194" s="760" t="s">
        <v>568</v>
      </c>
      <c r="AE194" s="760"/>
      <c r="AF194" s="760"/>
      <c r="AG194" s="760"/>
      <c r="AH194" s="761" t="s">
        <v>569</v>
      </c>
      <c r="AI194" s="568"/>
      <c r="AJ194" s="568"/>
      <c r="AK194" s="568"/>
      <c r="AL194" s="760" t="s">
        <v>566</v>
      </c>
      <c r="AM194" s="760"/>
      <c r="AP194" s="111"/>
      <c r="AQ194" s="222"/>
    </row>
    <row r="195" spans="1:43" s="110" customFormat="1" ht="38.25" customHeight="1" x14ac:dyDescent="0.25">
      <c r="A195" s="418" t="str">
        <f>'Woreda scorecard'!B9</f>
        <v>Shabelle</v>
      </c>
      <c r="B195" s="418"/>
      <c r="C195" s="418"/>
      <c r="D195" s="418"/>
      <c r="E195" s="418" t="str">
        <f>'Woreda scorecard'!C9</f>
        <v>Kalafo</v>
      </c>
      <c r="F195" s="418"/>
      <c r="G195" s="418"/>
      <c r="H195" s="418"/>
      <c r="I195" s="573">
        <f>'Woreda scorecard'!M9</f>
        <v>0.23428290022565257</v>
      </c>
      <c r="J195" s="401"/>
      <c r="K195" s="759">
        <f>'Woreda scorecard'!Y9</f>
        <v>109</v>
      </c>
      <c r="L195" s="649"/>
      <c r="M195" s="649"/>
      <c r="N195" s="649"/>
      <c r="O195" s="649"/>
      <c r="P195" s="759">
        <f>'Woreda scorecard'!AF9</f>
        <v>2.5384615384615383</v>
      </c>
      <c r="Q195" s="759"/>
      <c r="R195" s="759"/>
      <c r="S195" s="488">
        <f>'Woreda scorecard'!AI9</f>
        <v>0.75</v>
      </c>
      <c r="T195" s="754"/>
      <c r="U195" s="489"/>
      <c r="V195" s="649">
        <f>'Woreda scorecard'!AS9</f>
        <v>2</v>
      </c>
      <c r="W195" s="649"/>
      <c r="X195" s="755"/>
      <c r="Y195" s="756" t="str">
        <f>'Woreda scorecard'!BT9</f>
        <v>Entrepreneurship trainingFinancial literacy training</v>
      </c>
      <c r="Z195" s="756"/>
      <c r="AA195" s="756"/>
      <c r="AB195" s="756"/>
      <c r="AC195" s="756"/>
      <c r="AD195" s="757" t="s">
        <v>567</v>
      </c>
      <c r="AE195" s="757"/>
      <c r="AF195" s="757"/>
      <c r="AG195" s="757"/>
      <c r="AH195" s="758" t="s">
        <v>566</v>
      </c>
      <c r="AI195" s="529"/>
      <c r="AJ195" s="529"/>
      <c r="AK195" s="529"/>
      <c r="AL195" s="760" t="s">
        <v>566</v>
      </c>
      <c r="AM195" s="760"/>
      <c r="AP195" s="111"/>
      <c r="AQ195" s="222"/>
    </row>
    <row r="196" spans="1:43" s="110" customFormat="1" ht="38.25" customHeight="1" x14ac:dyDescent="0.25">
      <c r="A196" s="418" t="str">
        <f>'Woreda scorecard'!B10</f>
        <v>Afder</v>
      </c>
      <c r="B196" s="418"/>
      <c r="C196" s="418"/>
      <c r="D196" s="418"/>
      <c r="E196" s="418" t="str">
        <f>'Woreda scorecard'!C10</f>
        <v>Jarati</v>
      </c>
      <c r="F196" s="418"/>
      <c r="G196" s="418"/>
      <c r="H196" s="418"/>
      <c r="I196" s="573">
        <f>'Woreda scorecard'!M10</f>
        <v>0.23428290022565257</v>
      </c>
      <c r="J196" s="401"/>
      <c r="K196" s="759">
        <f>'Woreda scorecard'!Y10</f>
        <v>109</v>
      </c>
      <c r="L196" s="649"/>
      <c r="M196" s="649"/>
      <c r="N196" s="649"/>
      <c r="O196" s="649"/>
      <c r="P196" s="759">
        <f>'Woreda scorecard'!AF10</f>
        <v>4.125</v>
      </c>
      <c r="Q196" s="759"/>
      <c r="R196" s="759"/>
      <c r="S196" s="488">
        <f>'Woreda scorecard'!AI10</f>
        <v>1</v>
      </c>
      <c r="T196" s="754"/>
      <c r="U196" s="489"/>
      <c r="V196" s="649">
        <f>'Woreda scorecard'!AS10</f>
        <v>0</v>
      </c>
      <c r="W196" s="649"/>
      <c r="X196" s="755"/>
      <c r="Y196" s="756" t="str">
        <f>'Woreda scorecard'!BT10</f>
        <v>Entrepreneurship trainingFinancial literacy</v>
      </c>
      <c r="Z196" s="756"/>
      <c r="AA196" s="756"/>
      <c r="AB196" s="756"/>
      <c r="AC196" s="756"/>
      <c r="AD196" s="760" t="s">
        <v>570</v>
      </c>
      <c r="AE196" s="760"/>
      <c r="AF196" s="760"/>
      <c r="AG196" s="760"/>
      <c r="AH196" s="761" t="s">
        <v>571</v>
      </c>
      <c r="AI196" s="568"/>
      <c r="AJ196" s="568"/>
      <c r="AK196" s="568"/>
      <c r="AL196" s="756" t="s">
        <v>566</v>
      </c>
      <c r="AM196" s="756"/>
      <c r="AP196" s="111"/>
      <c r="AQ196" s="222"/>
    </row>
    <row r="197" spans="1:43" s="110" customFormat="1" ht="39" customHeight="1" x14ac:dyDescent="0.25">
      <c r="A197" s="418" t="str">
        <f>'Woreda scorecard'!B11</f>
        <v>Dawa</v>
      </c>
      <c r="B197" s="418"/>
      <c r="C197" s="418"/>
      <c r="D197" s="418"/>
      <c r="E197" s="418" t="str">
        <f>'Woreda scorecard'!C11</f>
        <v>Moyale</v>
      </c>
      <c r="F197" s="418"/>
      <c r="G197" s="418"/>
      <c r="H197" s="418"/>
      <c r="I197" s="573">
        <f>'Woreda scorecard'!M11</f>
        <v>0.23428290022565257</v>
      </c>
      <c r="J197" s="401"/>
      <c r="K197" s="759">
        <f>'Woreda scorecard'!Y11</f>
        <v>109</v>
      </c>
      <c r="L197" s="649"/>
      <c r="M197" s="649"/>
      <c r="N197" s="649"/>
      <c r="O197" s="649"/>
      <c r="P197" s="759">
        <f>'Woreda scorecard'!AF11</f>
        <v>2.0625</v>
      </c>
      <c r="Q197" s="759"/>
      <c r="R197" s="759"/>
      <c r="S197" s="488">
        <f>'Woreda scorecard'!AI11</f>
        <v>1</v>
      </c>
      <c r="T197" s="754"/>
      <c r="U197" s="489"/>
      <c r="V197" s="649">
        <f>'Woreda scorecard'!AS11</f>
        <v>1</v>
      </c>
      <c r="W197" s="649"/>
      <c r="X197" s="755"/>
      <c r="Y197" s="756" t="str">
        <f>'Woreda scorecard'!BT11</f>
        <v>Off Farm Skill TrainingFinancial literacy training</v>
      </c>
      <c r="Z197" s="756"/>
      <c r="AA197" s="756"/>
      <c r="AB197" s="756"/>
      <c r="AC197" s="756"/>
      <c r="AD197" s="760" t="s">
        <v>567</v>
      </c>
      <c r="AE197" s="760"/>
      <c r="AF197" s="760"/>
      <c r="AG197" s="760"/>
      <c r="AH197" s="761" t="s">
        <v>566</v>
      </c>
      <c r="AI197" s="568"/>
      <c r="AJ197" s="568"/>
      <c r="AK197" s="568"/>
      <c r="AL197" s="756" t="s">
        <v>566</v>
      </c>
      <c r="AM197" s="756"/>
      <c r="AP197" s="111"/>
      <c r="AQ197" s="222"/>
    </row>
    <row r="198" spans="1:43" s="110" customFormat="1" ht="24" customHeight="1" x14ac:dyDescent="0.25">
      <c r="A198" s="418" t="str">
        <f>'Woreda scorecard'!B12</f>
        <v>Sitti</v>
      </c>
      <c r="B198" s="418"/>
      <c r="C198" s="418"/>
      <c r="D198" s="418"/>
      <c r="E198" s="418" t="str">
        <f>'Woreda scorecard'!C12</f>
        <v>Erer</v>
      </c>
      <c r="F198" s="418"/>
      <c r="G198" s="418"/>
      <c r="H198" s="418"/>
      <c r="I198" s="573">
        <f>'Woreda scorecard'!M12</f>
        <v>0.23428290022565257</v>
      </c>
      <c r="J198" s="401"/>
      <c r="K198" s="759">
        <f>'Woreda scorecard'!Y12</f>
        <v>109</v>
      </c>
      <c r="L198" s="649"/>
      <c r="M198" s="649"/>
      <c r="N198" s="649"/>
      <c r="O198" s="649"/>
      <c r="P198" s="759">
        <f>'Woreda scorecard'!AF12</f>
        <v>0</v>
      </c>
      <c r="Q198" s="759"/>
      <c r="R198" s="759"/>
      <c r="S198" s="488">
        <f>'Woreda scorecard'!AI12</f>
        <v>1</v>
      </c>
      <c r="T198" s="754"/>
      <c r="U198" s="489"/>
      <c r="V198" s="649">
        <f>'Woreda scorecard'!AS12</f>
        <v>2</v>
      </c>
      <c r="W198" s="649"/>
      <c r="X198" s="755"/>
      <c r="Y198" s="756" t="str">
        <f>'Woreda scorecard'!BT12</f>
        <v>Entrepreneurship training</v>
      </c>
      <c r="Z198" s="756"/>
      <c r="AA198" s="756"/>
      <c r="AB198" s="756"/>
      <c r="AC198" s="756"/>
      <c r="AD198" s="760" t="s">
        <v>570</v>
      </c>
      <c r="AE198" s="760"/>
      <c r="AF198" s="760"/>
      <c r="AG198" s="760"/>
      <c r="AH198" s="758" t="s">
        <v>571</v>
      </c>
      <c r="AI198" s="529"/>
      <c r="AJ198" s="529"/>
      <c r="AK198" s="529"/>
      <c r="AL198" s="756" t="s">
        <v>566</v>
      </c>
      <c r="AM198" s="756"/>
      <c r="AP198" s="111"/>
      <c r="AQ198" s="222"/>
    </row>
    <row r="199" spans="1:43" s="110" customFormat="1" ht="21.75" customHeight="1" x14ac:dyDescent="0.25">
      <c r="A199" s="418" t="str">
        <f>'Woreda scorecard'!B13</f>
        <v>Erer</v>
      </c>
      <c r="B199" s="418"/>
      <c r="C199" s="418"/>
      <c r="D199" s="418"/>
      <c r="E199" s="418" t="str">
        <f>'Woreda scorecard'!C13</f>
        <v>Fik</v>
      </c>
      <c r="F199" s="418"/>
      <c r="G199" s="418"/>
      <c r="H199" s="418"/>
      <c r="I199" s="573">
        <f>'Woreda scorecard'!M13</f>
        <v>0.23428290022565257</v>
      </c>
      <c r="J199" s="401"/>
      <c r="K199" s="759">
        <f>'Woreda scorecard'!Y13</f>
        <v>109</v>
      </c>
      <c r="L199" s="649"/>
      <c r="M199" s="649"/>
      <c r="N199" s="649"/>
      <c r="O199" s="649"/>
      <c r="P199" s="759">
        <f>'Woreda scorecard'!AF13</f>
        <v>2.2000000000000002</v>
      </c>
      <c r="Q199" s="759"/>
      <c r="R199" s="759"/>
      <c r="S199" s="488">
        <f>'Woreda scorecard'!AI13</f>
        <v>0.75</v>
      </c>
      <c r="T199" s="754"/>
      <c r="U199" s="489"/>
      <c r="V199" s="649">
        <f>'Woreda scorecard'!AS13</f>
        <v>1</v>
      </c>
      <c r="W199" s="649"/>
      <c r="X199" s="755"/>
      <c r="Y199" s="756" t="str">
        <f>'Woreda scorecard'!BT13</f>
        <v>Livestock Training</v>
      </c>
      <c r="Z199" s="756"/>
      <c r="AA199" s="756"/>
      <c r="AB199" s="756"/>
      <c r="AC199" s="756"/>
      <c r="AD199" s="757" t="s">
        <v>567</v>
      </c>
      <c r="AE199" s="757"/>
      <c r="AF199" s="757"/>
      <c r="AG199" s="757"/>
      <c r="AH199" s="758" t="s">
        <v>566</v>
      </c>
      <c r="AI199" s="529"/>
      <c r="AJ199" s="529"/>
      <c r="AK199" s="529"/>
      <c r="AL199" s="756" t="s">
        <v>566</v>
      </c>
      <c r="AM199" s="756"/>
      <c r="AP199" s="111"/>
      <c r="AQ199" s="222"/>
    </row>
    <row r="200" spans="1:43" s="110" customFormat="1" ht="53.4" customHeight="1" x14ac:dyDescent="0.25">
      <c r="A200" s="418" t="str">
        <f>'Woreda scorecard'!B14</f>
        <v>Korahay</v>
      </c>
      <c r="B200" s="418"/>
      <c r="C200" s="418"/>
      <c r="D200" s="418"/>
      <c r="E200" s="418" t="str">
        <f>'Woreda scorecard'!C14</f>
        <v>Kabridahar</v>
      </c>
      <c r="F200" s="418"/>
      <c r="G200" s="418"/>
      <c r="H200" s="418"/>
      <c r="I200" s="573">
        <f>'Woreda scorecard'!M14</f>
        <v>0.23428290022565257</v>
      </c>
      <c r="J200" s="401"/>
      <c r="K200" s="759">
        <f>'Woreda scorecard'!Y14</f>
        <v>109</v>
      </c>
      <c r="L200" s="649"/>
      <c r="M200" s="649"/>
      <c r="N200" s="649"/>
      <c r="O200" s="649"/>
      <c r="P200" s="759">
        <f>'Woreda scorecard'!AF14</f>
        <v>0</v>
      </c>
      <c r="Q200" s="759"/>
      <c r="R200" s="759"/>
      <c r="S200" s="488">
        <f>'Woreda scorecard'!AI14</f>
        <v>1</v>
      </c>
      <c r="T200" s="754"/>
      <c r="U200" s="489"/>
      <c r="V200" s="649">
        <f>'Woreda scorecard'!AS14</f>
        <v>1</v>
      </c>
      <c r="W200" s="649"/>
      <c r="X200" s="755"/>
      <c r="Y200" s="756" t="str">
        <f>'Woreda scorecard'!BT14</f>
        <v>Entrepreneurship trainingOff Farm Skill TrainingFinancial literacy</v>
      </c>
      <c r="Z200" s="756"/>
      <c r="AA200" s="756"/>
      <c r="AB200" s="756"/>
      <c r="AC200" s="756"/>
      <c r="AD200" s="757" t="s">
        <v>567</v>
      </c>
      <c r="AE200" s="757"/>
      <c r="AF200" s="757"/>
      <c r="AG200" s="757"/>
      <c r="AH200" s="758" t="s">
        <v>566</v>
      </c>
      <c r="AI200" s="529"/>
      <c r="AJ200" s="529"/>
      <c r="AK200" s="529"/>
      <c r="AL200" s="756" t="s">
        <v>566</v>
      </c>
      <c r="AM200" s="756"/>
      <c r="AP200" s="111"/>
      <c r="AQ200" s="222"/>
    </row>
    <row r="201" spans="1:43" s="110" customFormat="1" ht="18.75" customHeight="1" x14ac:dyDescent="0.25">
      <c r="A201" s="418" t="str">
        <f>'Woreda scorecard'!B15</f>
        <v>Afder</v>
      </c>
      <c r="B201" s="418"/>
      <c r="C201" s="418"/>
      <c r="D201" s="418"/>
      <c r="E201" s="418" t="str">
        <f>'Woreda scorecard'!C15</f>
        <v>Hargele</v>
      </c>
      <c r="F201" s="418"/>
      <c r="G201" s="418"/>
      <c r="H201" s="418"/>
      <c r="I201" s="573">
        <f>'Woreda scorecard'!M15</f>
        <v>0.23428290022565257</v>
      </c>
      <c r="J201" s="401"/>
      <c r="K201" s="759">
        <f>'Woreda scorecard'!Y15</f>
        <v>109</v>
      </c>
      <c r="L201" s="649"/>
      <c r="M201" s="649"/>
      <c r="N201" s="649"/>
      <c r="O201" s="649"/>
      <c r="P201" s="759">
        <f>'Woreda scorecard'!AF15</f>
        <v>5.5</v>
      </c>
      <c r="Q201" s="759"/>
      <c r="R201" s="759"/>
      <c r="S201" s="488">
        <f>'Woreda scorecard'!AI15</f>
        <v>1</v>
      </c>
      <c r="T201" s="754"/>
      <c r="U201" s="489"/>
      <c r="V201" s="649">
        <f>'Woreda scorecard'!AS15</f>
        <v>2</v>
      </c>
      <c r="W201" s="649"/>
      <c r="X201" s="755"/>
      <c r="Y201" s="756" t="str">
        <f>'Woreda scorecard'!BT15</f>
        <v>Crop Training</v>
      </c>
      <c r="Z201" s="756"/>
      <c r="AA201" s="756"/>
      <c r="AB201" s="756"/>
      <c r="AC201" s="756"/>
      <c r="AD201" s="757" t="s">
        <v>567</v>
      </c>
      <c r="AE201" s="757"/>
      <c r="AF201" s="757"/>
      <c r="AG201" s="757"/>
      <c r="AH201" s="758" t="s">
        <v>566</v>
      </c>
      <c r="AI201" s="529"/>
      <c r="AJ201" s="529"/>
      <c r="AK201" s="529"/>
      <c r="AL201" s="756" t="s">
        <v>566</v>
      </c>
      <c r="AM201" s="756"/>
      <c r="AP201" s="111"/>
      <c r="AQ201" s="222"/>
    </row>
    <row r="202" spans="1:43" s="110" customFormat="1" ht="24.75" customHeight="1" x14ac:dyDescent="0.25">
      <c r="A202" s="418" t="str">
        <f>'Woreda scorecard'!B16</f>
        <v>Sitti</v>
      </c>
      <c r="B202" s="418"/>
      <c r="C202" s="418"/>
      <c r="D202" s="418"/>
      <c r="E202" s="418" t="str">
        <f>'Woreda scorecard'!C16</f>
        <v>Shinile</v>
      </c>
      <c r="F202" s="418"/>
      <c r="G202" s="418"/>
      <c r="H202" s="418"/>
      <c r="I202" s="573">
        <f>'Woreda scorecard'!M16</f>
        <v>0.23428290022565257</v>
      </c>
      <c r="J202" s="401"/>
      <c r="K202" s="759">
        <f>'Woreda scorecard'!Y16</f>
        <v>109</v>
      </c>
      <c r="L202" s="649"/>
      <c r="M202" s="649"/>
      <c r="N202" s="649"/>
      <c r="O202" s="649"/>
      <c r="P202" s="759">
        <f>'Woreda scorecard'!AF16</f>
        <v>0</v>
      </c>
      <c r="Q202" s="759"/>
      <c r="R202" s="759"/>
      <c r="S202" s="488">
        <f>'Woreda scorecard'!AI16</f>
        <v>1</v>
      </c>
      <c r="T202" s="754"/>
      <c r="U202" s="489"/>
      <c r="V202" s="649">
        <f>'Woreda scorecard'!AS16</f>
        <v>1</v>
      </c>
      <c r="W202" s="649"/>
      <c r="X202" s="755"/>
      <c r="Y202" s="756" t="str">
        <f>'Woreda scorecard'!BT16</f>
        <v>Entrepreneurship training</v>
      </c>
      <c r="Z202" s="756"/>
      <c r="AA202" s="756"/>
      <c r="AB202" s="756"/>
      <c r="AC202" s="756"/>
      <c r="AD202" s="757" t="s">
        <v>567</v>
      </c>
      <c r="AE202" s="757"/>
      <c r="AF202" s="757"/>
      <c r="AG202" s="757"/>
      <c r="AH202" s="758" t="s">
        <v>566</v>
      </c>
      <c r="AI202" s="529"/>
      <c r="AJ202" s="529"/>
      <c r="AK202" s="529"/>
      <c r="AL202" s="756" t="s">
        <v>566</v>
      </c>
      <c r="AM202" s="756"/>
      <c r="AP202" s="111"/>
      <c r="AQ202" s="222"/>
    </row>
    <row r="203" spans="1:43" s="110" customFormat="1" ht="12" x14ac:dyDescent="0.25">
      <c r="A203" s="750"/>
      <c r="B203" s="750"/>
      <c r="C203" s="750"/>
      <c r="D203" s="750"/>
      <c r="E203" s="750"/>
      <c r="F203" s="750"/>
      <c r="G203" s="750"/>
      <c r="H203" s="750"/>
      <c r="AP203" s="111"/>
      <c r="AQ203" s="222"/>
    </row>
    <row r="217" spans="1:8" ht="16.5" customHeight="1" x14ac:dyDescent="0.3">
      <c r="A217" s="751" t="s">
        <v>645</v>
      </c>
      <c r="B217" s="752"/>
      <c r="C217" s="752"/>
      <c r="D217" s="752"/>
      <c r="E217" s="752"/>
      <c r="F217" s="753"/>
      <c r="G217" s="251" t="s">
        <v>646</v>
      </c>
      <c r="H217" s="251" t="s">
        <v>647</v>
      </c>
    </row>
    <row r="218" spans="1:8" ht="15" customHeight="1" x14ac:dyDescent="0.3">
      <c r="A218" s="253" t="s">
        <v>638</v>
      </c>
      <c r="B218" s="253"/>
      <c r="C218" s="253"/>
      <c r="D218" s="253"/>
      <c r="E218" s="253"/>
      <c r="F218" s="253"/>
      <c r="G218" s="252">
        <v>15</v>
      </c>
      <c r="H218" s="252"/>
    </row>
    <row r="219" spans="1:8" ht="15" customHeight="1" x14ac:dyDescent="0.3">
      <c r="A219" s="253" t="s">
        <v>643</v>
      </c>
      <c r="B219" s="253"/>
      <c r="C219" s="253"/>
      <c r="D219" s="253"/>
      <c r="E219" s="253"/>
      <c r="F219" s="253"/>
      <c r="G219" s="252">
        <v>5</v>
      </c>
      <c r="H219" s="252"/>
    </row>
    <row r="220" spans="1:8" ht="15" customHeight="1" x14ac:dyDescent="0.3">
      <c r="A220" s="253" t="s">
        <v>648</v>
      </c>
      <c r="B220" s="253"/>
      <c r="C220" s="253"/>
      <c r="D220" s="253"/>
      <c r="E220" s="253"/>
      <c r="F220" s="253"/>
      <c r="G220" s="252">
        <v>5</v>
      </c>
      <c r="H220" s="252"/>
    </row>
    <row r="221" spans="1:8" ht="15" customHeight="1" x14ac:dyDescent="0.3">
      <c r="A221" s="253" t="s">
        <v>641</v>
      </c>
      <c r="B221" s="253"/>
      <c r="C221" s="253"/>
      <c r="D221" s="253"/>
      <c r="E221" s="253"/>
      <c r="F221" s="253"/>
      <c r="G221" s="252">
        <v>4</v>
      </c>
      <c r="H221" s="252"/>
    </row>
    <row r="222" spans="1:8" ht="15" customHeight="1" x14ac:dyDescent="0.3">
      <c r="A222" s="253" t="s">
        <v>644</v>
      </c>
      <c r="B222" s="253"/>
      <c r="C222" s="253"/>
      <c r="D222" s="253"/>
      <c r="E222" s="253"/>
      <c r="F222" s="253"/>
      <c r="G222" s="252">
        <v>8</v>
      </c>
      <c r="H222" s="252"/>
    </row>
    <row r="223" spans="1:8" ht="15" customHeight="1" x14ac:dyDescent="0.3">
      <c r="A223" s="253" t="s">
        <v>642</v>
      </c>
      <c r="B223" s="253"/>
      <c r="C223" s="253"/>
      <c r="D223" s="253"/>
      <c r="E223" s="253"/>
      <c r="F223" s="253"/>
      <c r="G223" s="252">
        <v>2</v>
      </c>
      <c r="H223" s="252"/>
    </row>
    <row r="224" spans="1:8" ht="15" customHeight="1" x14ac:dyDescent="0.3">
      <c r="A224" s="253" t="s">
        <v>639</v>
      </c>
      <c r="B224" s="253"/>
      <c r="C224" s="253"/>
      <c r="D224" s="253"/>
      <c r="E224" s="253"/>
      <c r="F224" s="253"/>
      <c r="G224" s="252">
        <v>3</v>
      </c>
      <c r="H224" s="252"/>
    </row>
  </sheetData>
  <autoFilter ref="A188:AM202" xr:uid="{00000000-0009-0000-0000-000001000000}">
    <filterColumn colId="0" showButton="0"/>
    <filterColumn colId="1" showButton="0"/>
    <filterColumn colId="2" showButton="0"/>
    <filterColumn colId="4" showButton="0"/>
    <filterColumn colId="5" showButton="0"/>
    <filterColumn colId="6" showButton="0"/>
    <filterColumn colId="8" showButton="0"/>
    <filterColumn colId="10" showButton="0"/>
    <filterColumn colId="11" showButton="0"/>
    <filterColumn colId="12" showButton="0"/>
    <filterColumn colId="13" showButton="0"/>
    <filterColumn colId="15" showButton="0"/>
    <filterColumn colId="16" showButton="0"/>
    <filterColumn colId="18" showButton="0"/>
    <filterColumn colId="19" showButton="0"/>
    <filterColumn colId="21" showButton="0"/>
    <filterColumn colId="22" showButton="0"/>
    <filterColumn colId="24" showButton="0"/>
    <filterColumn colId="25" showButton="0"/>
    <filterColumn colId="27" showButton="0"/>
    <filterColumn colId="28" showButton="0"/>
    <filterColumn colId="29" showButton="0"/>
    <filterColumn colId="30" showButton="0"/>
    <filterColumn colId="32" showButton="0"/>
    <filterColumn colId="33" showButton="0"/>
    <filterColumn colId="35" showButton="0"/>
    <filterColumn colId="37" showButton="0"/>
  </autoFilter>
  <mergeCells count="361">
    <mergeCell ref="A1:AF1"/>
    <mergeCell ref="AG1:AJ1"/>
    <mergeCell ref="AK1:AM1"/>
    <mergeCell ref="A3:D5"/>
    <mergeCell ref="F3:H3"/>
    <mergeCell ref="I3:O3"/>
    <mergeCell ref="Q3:S3"/>
    <mergeCell ref="T3:Z3"/>
    <mergeCell ref="AB3:AF3"/>
    <mergeCell ref="AG3:AM3"/>
    <mergeCell ref="A22:E23"/>
    <mergeCell ref="F22:AM23"/>
    <mergeCell ref="A25:AM25"/>
    <mergeCell ref="A27:B29"/>
    <mergeCell ref="D27:K27"/>
    <mergeCell ref="O27:Q27"/>
    <mergeCell ref="D29:K29"/>
    <mergeCell ref="O29:Q29"/>
    <mergeCell ref="F5:K5"/>
    <mergeCell ref="L5:O5"/>
    <mergeCell ref="Q5:V5"/>
    <mergeCell ref="AB5:AG5"/>
    <mergeCell ref="AH5:AM5"/>
    <mergeCell ref="A7:AK7"/>
    <mergeCell ref="AL7:AM7"/>
    <mergeCell ref="A37:B41"/>
    <mergeCell ref="D37:K37"/>
    <mergeCell ref="O37:Q37"/>
    <mergeCell ref="D39:K39"/>
    <mergeCell ref="O39:Q39"/>
    <mergeCell ref="D41:K41"/>
    <mergeCell ref="O41:Q41"/>
    <mergeCell ref="A31:B35"/>
    <mergeCell ref="D31:K31"/>
    <mergeCell ref="O31:Q31"/>
    <mergeCell ref="D33:K33"/>
    <mergeCell ref="O33:Q33"/>
    <mergeCell ref="D35:K35"/>
    <mergeCell ref="O35:Q35"/>
    <mergeCell ref="V46:AC48"/>
    <mergeCell ref="AE46:AM46"/>
    <mergeCell ref="AE48:AM58"/>
    <mergeCell ref="V50:Z50"/>
    <mergeCell ref="AB50:AC50"/>
    <mergeCell ref="V52:Z52"/>
    <mergeCell ref="AB52:AC52"/>
    <mergeCell ref="V54:Z54"/>
    <mergeCell ref="AB54:AC54"/>
    <mergeCell ref="V56:Z56"/>
    <mergeCell ref="U68:W68"/>
    <mergeCell ref="Y68:AA68"/>
    <mergeCell ref="AI68:AJ70"/>
    <mergeCell ref="AK68:AM70"/>
    <mergeCell ref="L70:O70"/>
    <mergeCell ref="Q70:S70"/>
    <mergeCell ref="U70:W70"/>
    <mergeCell ref="Y70:AA70"/>
    <mergeCell ref="AB56:AC56"/>
    <mergeCell ref="V58:Z58"/>
    <mergeCell ref="AB58:AC58"/>
    <mergeCell ref="A63:AM63"/>
    <mergeCell ref="AC65:AG70"/>
    <mergeCell ref="AI65:AJ66"/>
    <mergeCell ref="AK65:AM66"/>
    <mergeCell ref="A68:J70"/>
    <mergeCell ref="L68:O68"/>
    <mergeCell ref="Q68:S68"/>
    <mergeCell ref="A73:D73"/>
    <mergeCell ref="A75:O121"/>
    <mergeCell ref="A124:AM124"/>
    <mergeCell ref="Q126:S126"/>
    <mergeCell ref="U126:W126"/>
    <mergeCell ref="Y126:AA126"/>
    <mergeCell ref="AC126:AF130"/>
    <mergeCell ref="AH126:AJ127"/>
    <mergeCell ref="AK126:AM127"/>
    <mergeCell ref="A128:J130"/>
    <mergeCell ref="L128:O128"/>
    <mergeCell ref="Q128:S128"/>
    <mergeCell ref="U128:W128"/>
    <mergeCell ref="Y128:AA128"/>
    <mergeCell ref="AH128:AJ130"/>
    <mergeCell ref="AK128:AM130"/>
    <mergeCell ref="L130:O130"/>
    <mergeCell ref="Q130:S130"/>
    <mergeCell ref="U130:W130"/>
    <mergeCell ref="Y130:AA130"/>
    <mergeCell ref="AC137:AJ137"/>
    <mergeCell ref="AC139:AM151"/>
    <mergeCell ref="A153:AM153"/>
    <mergeCell ref="A155:R155"/>
    <mergeCell ref="S155:W155"/>
    <mergeCell ref="X155:AB155"/>
    <mergeCell ref="AC155:AG155"/>
    <mergeCell ref="AH155:AM155"/>
    <mergeCell ref="AC132:AF133"/>
    <mergeCell ref="AH132:AJ132"/>
    <mergeCell ref="AK132:AM132"/>
    <mergeCell ref="AH133:AJ133"/>
    <mergeCell ref="AK133:AM133"/>
    <mergeCell ref="AC135:AJ135"/>
    <mergeCell ref="AK135:AM135"/>
    <mergeCell ref="A156:R156"/>
    <mergeCell ref="S156:W156"/>
    <mergeCell ref="X156:AB156"/>
    <mergeCell ref="AC156:AG156"/>
    <mergeCell ref="AH156:AM156"/>
    <mergeCell ref="A157:R157"/>
    <mergeCell ref="S157:W157"/>
    <mergeCell ref="X157:AB157"/>
    <mergeCell ref="AC157:AG157"/>
    <mergeCell ref="AH157:AM157"/>
    <mergeCell ref="A158:R158"/>
    <mergeCell ref="S158:W158"/>
    <mergeCell ref="X158:AB158"/>
    <mergeCell ref="AC158:AG158"/>
    <mergeCell ref="AH158:AM158"/>
    <mergeCell ref="A159:R159"/>
    <mergeCell ref="S159:W159"/>
    <mergeCell ref="X159:AB159"/>
    <mergeCell ref="AC159:AG159"/>
    <mergeCell ref="AH159:AM159"/>
    <mergeCell ref="A160:R160"/>
    <mergeCell ref="S160:W160"/>
    <mergeCell ref="X160:AB160"/>
    <mergeCell ref="AC160:AG160"/>
    <mergeCell ref="AH160:AM160"/>
    <mergeCell ref="A161:R161"/>
    <mergeCell ref="S161:W161"/>
    <mergeCell ref="X161:AB161"/>
    <mergeCell ref="AC161:AG161"/>
    <mergeCell ref="AH161:AM161"/>
    <mergeCell ref="A162:R162"/>
    <mergeCell ref="S162:W162"/>
    <mergeCell ref="X162:AB162"/>
    <mergeCell ref="AC162:AG162"/>
    <mergeCell ref="AH162:AM162"/>
    <mergeCell ref="A163:R163"/>
    <mergeCell ref="S163:W163"/>
    <mergeCell ref="X163:AB163"/>
    <mergeCell ref="AC163:AG163"/>
    <mergeCell ref="AH163:AM163"/>
    <mergeCell ref="A164:R164"/>
    <mergeCell ref="S164:W164"/>
    <mergeCell ref="X164:AB164"/>
    <mergeCell ref="AC164:AG164"/>
    <mergeCell ref="AH164:AM164"/>
    <mergeCell ref="A165:R165"/>
    <mergeCell ref="S165:W165"/>
    <mergeCell ref="X165:AB165"/>
    <mergeCell ref="AC165:AG165"/>
    <mergeCell ref="AH165:AM165"/>
    <mergeCell ref="A166:R166"/>
    <mergeCell ref="S166:W166"/>
    <mergeCell ref="X166:AB166"/>
    <mergeCell ref="AC166:AG166"/>
    <mergeCell ref="AH166:AM166"/>
    <mergeCell ref="A167:R167"/>
    <mergeCell ref="S167:W167"/>
    <mergeCell ref="X167:AB167"/>
    <mergeCell ref="AC167:AG167"/>
    <mergeCell ref="AH167:AM167"/>
    <mergeCell ref="A168:R168"/>
    <mergeCell ref="S168:W168"/>
    <mergeCell ref="X168:AB168"/>
    <mergeCell ref="AC168:AG168"/>
    <mergeCell ref="AH168:AM168"/>
    <mergeCell ref="A169:R169"/>
    <mergeCell ref="S169:W169"/>
    <mergeCell ref="X169:AB169"/>
    <mergeCell ref="AC169:AG169"/>
    <mergeCell ref="AH169:AM169"/>
    <mergeCell ref="A170:R170"/>
    <mergeCell ref="S170:W170"/>
    <mergeCell ref="X170:AB170"/>
    <mergeCell ref="AC170:AG170"/>
    <mergeCell ref="AH170:AM170"/>
    <mergeCell ref="A171:R171"/>
    <mergeCell ref="S171:W171"/>
    <mergeCell ref="X171:AB171"/>
    <mergeCell ref="AC171:AG171"/>
    <mergeCell ref="AH171:AM171"/>
    <mergeCell ref="A172:R172"/>
    <mergeCell ref="S172:W172"/>
    <mergeCell ref="X172:AB172"/>
    <mergeCell ref="AC172:AG172"/>
    <mergeCell ref="AH172:AM172"/>
    <mergeCell ref="A173:R173"/>
    <mergeCell ref="S173:W173"/>
    <mergeCell ref="X173:AB173"/>
    <mergeCell ref="AC173:AG173"/>
    <mergeCell ref="AH173:AM173"/>
    <mergeCell ref="A186:AM186"/>
    <mergeCell ref="A188:D188"/>
    <mergeCell ref="E188:H188"/>
    <mergeCell ref="I188:J188"/>
    <mergeCell ref="K188:O188"/>
    <mergeCell ref="P188:R188"/>
    <mergeCell ref="S188:U188"/>
    <mergeCell ref="V188:X188"/>
    <mergeCell ref="Y188:AC188"/>
    <mergeCell ref="AD188:AG188"/>
    <mergeCell ref="AH188:AK188"/>
    <mergeCell ref="AL188:AM188"/>
    <mergeCell ref="AH189:AK189"/>
    <mergeCell ref="AL189:AM189"/>
    <mergeCell ref="A190:D190"/>
    <mergeCell ref="E190:H190"/>
    <mergeCell ref="I190:J190"/>
    <mergeCell ref="K190:O190"/>
    <mergeCell ref="P190:R190"/>
    <mergeCell ref="S190:U190"/>
    <mergeCell ref="V190:X190"/>
    <mergeCell ref="A189:D189"/>
    <mergeCell ref="E189:H189"/>
    <mergeCell ref="I189:J189"/>
    <mergeCell ref="K189:O189"/>
    <mergeCell ref="P189:R189"/>
    <mergeCell ref="S189:U189"/>
    <mergeCell ref="V189:X189"/>
    <mergeCell ref="Y189:AC189"/>
    <mergeCell ref="AD189:AG189"/>
    <mergeCell ref="A192:D192"/>
    <mergeCell ref="E192:H192"/>
    <mergeCell ref="I192:J192"/>
    <mergeCell ref="K192:O192"/>
    <mergeCell ref="P192:R192"/>
    <mergeCell ref="Y190:AC190"/>
    <mergeCell ref="AD190:AG190"/>
    <mergeCell ref="AH190:AK190"/>
    <mergeCell ref="AL190:AM190"/>
    <mergeCell ref="A191:D191"/>
    <mergeCell ref="E191:H191"/>
    <mergeCell ref="I191:J191"/>
    <mergeCell ref="K191:O191"/>
    <mergeCell ref="P191:R191"/>
    <mergeCell ref="S191:U191"/>
    <mergeCell ref="S192:U192"/>
    <mergeCell ref="V192:X192"/>
    <mergeCell ref="Y192:AC192"/>
    <mergeCell ref="AD192:AG192"/>
    <mergeCell ref="AH192:AK192"/>
    <mergeCell ref="AL192:AM192"/>
    <mergeCell ref="V191:X191"/>
    <mergeCell ref="Y191:AC191"/>
    <mergeCell ref="AD191:AG191"/>
    <mergeCell ref="AH191:AK191"/>
    <mergeCell ref="AL191:AM191"/>
    <mergeCell ref="A194:D194"/>
    <mergeCell ref="E194:H194"/>
    <mergeCell ref="I194:J194"/>
    <mergeCell ref="K194:O194"/>
    <mergeCell ref="P194:R194"/>
    <mergeCell ref="A193:D193"/>
    <mergeCell ref="E193:H193"/>
    <mergeCell ref="I193:J193"/>
    <mergeCell ref="K193:O193"/>
    <mergeCell ref="P193:R193"/>
    <mergeCell ref="S194:U194"/>
    <mergeCell ref="V194:X194"/>
    <mergeCell ref="Y194:AC194"/>
    <mergeCell ref="AD194:AG194"/>
    <mergeCell ref="AH194:AK194"/>
    <mergeCell ref="AL194:AM194"/>
    <mergeCell ref="V193:X193"/>
    <mergeCell ref="Y193:AC193"/>
    <mergeCell ref="AD193:AG193"/>
    <mergeCell ref="AH193:AK193"/>
    <mergeCell ref="AL193:AM193"/>
    <mergeCell ref="S193:U193"/>
    <mergeCell ref="A196:D196"/>
    <mergeCell ref="E196:H196"/>
    <mergeCell ref="I196:J196"/>
    <mergeCell ref="K196:O196"/>
    <mergeCell ref="P196:R196"/>
    <mergeCell ref="A195:D195"/>
    <mergeCell ref="E195:H195"/>
    <mergeCell ref="I195:J195"/>
    <mergeCell ref="K195:O195"/>
    <mergeCell ref="P195:R195"/>
    <mergeCell ref="S196:U196"/>
    <mergeCell ref="V196:X196"/>
    <mergeCell ref="Y196:AC196"/>
    <mergeCell ref="AD196:AG196"/>
    <mergeCell ref="AH196:AK196"/>
    <mergeCell ref="AL196:AM196"/>
    <mergeCell ref="V195:X195"/>
    <mergeCell ref="Y195:AC195"/>
    <mergeCell ref="AD195:AG195"/>
    <mergeCell ref="AH195:AK195"/>
    <mergeCell ref="AL195:AM195"/>
    <mergeCell ref="S195:U195"/>
    <mergeCell ref="A198:D198"/>
    <mergeCell ref="E198:H198"/>
    <mergeCell ref="I198:J198"/>
    <mergeCell ref="K198:O198"/>
    <mergeCell ref="P198:R198"/>
    <mergeCell ref="A197:D197"/>
    <mergeCell ref="E197:H197"/>
    <mergeCell ref="I197:J197"/>
    <mergeCell ref="K197:O197"/>
    <mergeCell ref="P197:R197"/>
    <mergeCell ref="S198:U198"/>
    <mergeCell ref="V198:X198"/>
    <mergeCell ref="Y198:AC198"/>
    <mergeCell ref="AD198:AG198"/>
    <mergeCell ref="AH198:AK198"/>
    <mergeCell ref="AL198:AM198"/>
    <mergeCell ref="V197:X197"/>
    <mergeCell ref="Y197:AC197"/>
    <mergeCell ref="AD197:AG197"/>
    <mergeCell ref="AH197:AK197"/>
    <mergeCell ref="AL197:AM197"/>
    <mergeCell ref="S197:U197"/>
    <mergeCell ref="A200:D200"/>
    <mergeCell ref="E200:H200"/>
    <mergeCell ref="I200:J200"/>
    <mergeCell ref="K200:O200"/>
    <mergeCell ref="P200:R200"/>
    <mergeCell ref="A199:D199"/>
    <mergeCell ref="E199:H199"/>
    <mergeCell ref="I199:J199"/>
    <mergeCell ref="K199:O199"/>
    <mergeCell ref="P199:R199"/>
    <mergeCell ref="S200:U200"/>
    <mergeCell ref="V200:X200"/>
    <mergeCell ref="Y200:AC200"/>
    <mergeCell ref="AD200:AG200"/>
    <mergeCell ref="AH200:AK200"/>
    <mergeCell ref="AL200:AM200"/>
    <mergeCell ref="V199:X199"/>
    <mergeCell ref="Y199:AC199"/>
    <mergeCell ref="AD199:AG199"/>
    <mergeCell ref="AH199:AK199"/>
    <mergeCell ref="AL199:AM199"/>
    <mergeCell ref="S199:U199"/>
    <mergeCell ref="V201:X201"/>
    <mergeCell ref="Y201:AC201"/>
    <mergeCell ref="AD201:AG201"/>
    <mergeCell ref="AH201:AK201"/>
    <mergeCell ref="AL201:AM201"/>
    <mergeCell ref="A202:D202"/>
    <mergeCell ref="E202:H202"/>
    <mergeCell ref="I202:J202"/>
    <mergeCell ref="K202:O202"/>
    <mergeCell ref="P202:R202"/>
    <mergeCell ref="A201:D201"/>
    <mergeCell ref="E201:H201"/>
    <mergeCell ref="I201:J201"/>
    <mergeCell ref="K201:O201"/>
    <mergeCell ref="P201:R201"/>
    <mergeCell ref="S201:U201"/>
    <mergeCell ref="A203:D203"/>
    <mergeCell ref="E203:H203"/>
    <mergeCell ref="A217:F217"/>
    <mergeCell ref="S202:U202"/>
    <mergeCell ref="V202:X202"/>
    <mergeCell ref="Y202:AC202"/>
    <mergeCell ref="AD202:AG202"/>
    <mergeCell ref="AH202:AK202"/>
    <mergeCell ref="AL202:AM202"/>
  </mergeCells>
  <conditionalFormatting sqref="AB50 AB52 AB54 AB56 AB58">
    <cfRule type="iconSet" priority="17">
      <iconSet iconSet="3Symbols2" showValue="0">
        <cfvo type="percent" val="0"/>
        <cfvo type="num" val="2"/>
        <cfvo type="num" val="3" gte="0"/>
      </iconSet>
    </cfRule>
  </conditionalFormatting>
  <conditionalFormatting sqref="AK68">
    <cfRule type="iconSet" priority="16">
      <iconSet iconSet="3Symbols2">
        <cfvo type="percent" val="0"/>
        <cfvo type="num" val="0.5"/>
        <cfvo type="num" val="0.8"/>
      </iconSet>
    </cfRule>
  </conditionalFormatting>
  <conditionalFormatting sqref="AK128">
    <cfRule type="iconSet" priority="18">
      <iconSet iconSet="3Symbols2">
        <cfvo type="percent" val="0"/>
        <cfvo type="num" val="0.5"/>
        <cfvo type="num" val="0.8"/>
      </iconSet>
    </cfRule>
  </conditionalFormatting>
  <conditionalFormatting sqref="AL7:AM7">
    <cfRule type="colorScale" priority="15">
      <colorScale>
        <cfvo type="min"/>
        <cfvo type="num" val="0.5"/>
        <cfvo type="max"/>
        <color rgb="FFF8696B"/>
        <color rgb="FFFFEB84"/>
        <color rgb="FF63BE7B"/>
      </colorScale>
    </cfRule>
  </conditionalFormatting>
  <conditionalFormatting sqref="I189:J202">
    <cfRule type="iconSet" priority="14">
      <iconSet iconSet="3Symbols2" showValue="0">
        <cfvo type="percent" val="0"/>
        <cfvo type="num" val="0.5"/>
        <cfvo type="num" val="0.8"/>
      </iconSet>
    </cfRule>
  </conditionalFormatting>
  <conditionalFormatting sqref="K189:O202">
    <cfRule type="iconSet" priority="13">
      <iconSet iconSet="3Symbols2" reverse="1">
        <cfvo type="percent" val="0"/>
        <cfvo type="num" val="15"/>
        <cfvo type="num" val="30"/>
      </iconSet>
    </cfRule>
  </conditionalFormatting>
  <conditionalFormatting sqref="S189:U202">
    <cfRule type="iconSet" priority="12">
      <iconSet iconSet="3Symbols2">
        <cfvo type="percent" val="0"/>
        <cfvo type="num" val="0.5"/>
        <cfvo type="num" val="0.8"/>
      </iconSet>
    </cfRule>
  </conditionalFormatting>
  <conditionalFormatting sqref="V189:X202">
    <cfRule type="iconSet" priority="11">
      <iconSet iconSet="3Symbols2">
        <cfvo type="percent" val="0"/>
        <cfvo type="num" val="2"/>
        <cfvo type="num" val="3"/>
      </iconSet>
    </cfRule>
  </conditionalFormatting>
  <conditionalFormatting sqref="AH189 AD189 AD191:AD197 AD199:AD202 AH191:AH202">
    <cfRule type="iconSet" priority="10">
      <iconSet iconSet="3Symbols2">
        <cfvo type="percent" val="0"/>
        <cfvo type="num" val="0.5"/>
        <cfvo type="num" val="0.8"/>
      </iconSet>
    </cfRule>
  </conditionalFormatting>
  <conditionalFormatting sqref="AD190">
    <cfRule type="iconSet" priority="9">
      <iconSet iconSet="3Symbols2">
        <cfvo type="percent" val="0"/>
        <cfvo type="num" val="0.5"/>
        <cfvo type="num" val="0.8"/>
      </iconSet>
    </cfRule>
  </conditionalFormatting>
  <conditionalFormatting sqref="AH190">
    <cfRule type="iconSet" priority="8">
      <iconSet iconSet="3Symbols2">
        <cfvo type="percent" val="0"/>
        <cfvo type="num" val="0.5"/>
        <cfvo type="num" val="0.8"/>
      </iconSet>
    </cfRule>
  </conditionalFormatting>
  <conditionalFormatting sqref="AL190">
    <cfRule type="iconSet" priority="7">
      <iconSet iconSet="3Symbols2">
        <cfvo type="percent" val="0"/>
        <cfvo type="num" val="0.5"/>
        <cfvo type="num" val="0.8"/>
      </iconSet>
    </cfRule>
  </conditionalFormatting>
  <conditionalFormatting sqref="AL191:AL194">
    <cfRule type="iconSet" priority="6">
      <iconSet iconSet="3Symbols2">
        <cfvo type="percent" val="0"/>
        <cfvo type="num" val="0.5"/>
        <cfvo type="num" val="0.8"/>
      </iconSet>
    </cfRule>
  </conditionalFormatting>
  <conditionalFormatting sqref="AL195">
    <cfRule type="iconSet" priority="5">
      <iconSet iconSet="3Symbols2">
        <cfvo type="percent" val="0"/>
        <cfvo type="num" val="0.5"/>
        <cfvo type="num" val="0.8"/>
      </iconSet>
    </cfRule>
  </conditionalFormatting>
  <conditionalFormatting sqref="AL196:AL197">
    <cfRule type="iconSet" priority="4">
      <iconSet iconSet="3Symbols2">
        <cfvo type="percent" val="0"/>
        <cfvo type="num" val="0.5"/>
        <cfvo type="num" val="0.8"/>
      </iconSet>
    </cfRule>
  </conditionalFormatting>
  <conditionalFormatting sqref="AD198">
    <cfRule type="iconSet" priority="3">
      <iconSet iconSet="3Symbols2">
        <cfvo type="percent" val="0"/>
        <cfvo type="num" val="0.5"/>
        <cfvo type="num" val="0.8"/>
      </iconSet>
    </cfRule>
  </conditionalFormatting>
  <conditionalFormatting sqref="AL198:AL202">
    <cfRule type="iconSet" priority="2">
      <iconSet iconSet="3Symbols2">
        <cfvo type="percent" val="0"/>
        <cfvo type="num" val="0.5"/>
        <cfvo type="num" val="0.8"/>
      </iconSet>
    </cfRule>
  </conditionalFormatting>
  <conditionalFormatting sqref="M27:M41">
    <cfRule type="iconSet" priority="19">
      <iconSet iconSet="3Symbols2" showValue="0">
        <cfvo type="percent" val="0"/>
        <cfvo type="percent" val="50"/>
        <cfvo type="percent" val="80"/>
      </iconSet>
    </cfRule>
  </conditionalFormatting>
  <conditionalFormatting sqref="AQ14:AQ16">
    <cfRule type="dataBar" priority="1">
      <dataBar>
        <cfvo type="min"/>
        <cfvo type="max"/>
        <color rgb="FF638EC6"/>
      </dataBar>
      <extLst>
        <ext xmlns:x14="http://schemas.microsoft.com/office/spreadsheetml/2009/9/main" uri="{B025F937-C7B1-47D3-B67F-A62EFF666E3E}">
          <x14:id>{E179AEED-2518-42A5-88B5-A108ECE7A0F6}</x14:id>
        </ext>
      </extLst>
    </cfRule>
  </conditionalFormatting>
  <pageMargins left="0.17" right="0.17" top="0.28999999999999998" bottom="0.27" header="0.17" footer="0.17"/>
  <pageSetup orientation="portrait" r:id="rId1"/>
  <rowBreaks count="1" manualBreakCount="1">
    <brk id="185" max="16383" man="1"/>
  </rowBreaks>
  <drawing r:id="rId2"/>
  <extLst>
    <ext xmlns:x14="http://schemas.microsoft.com/office/spreadsheetml/2009/9/main" uri="{78C0D931-6437-407d-A8EE-F0AAD7539E65}">
      <x14:conditionalFormattings>
        <x14:conditionalFormatting xmlns:xm="http://schemas.microsoft.com/office/excel/2006/main">
          <x14:cfRule type="dataBar" id="{E179AEED-2518-42A5-88B5-A108ECE7A0F6}">
            <x14:dataBar minLength="0" maxLength="100" gradient="0">
              <x14:cfvo type="autoMin"/>
              <x14:cfvo type="autoMax"/>
              <x14:negativeFillColor rgb="FFFF0000"/>
              <x14:axisColor rgb="FF000000"/>
            </x14:dataBar>
          </x14:cfRule>
          <xm:sqref>AQ14:AQ16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4AC4C-4A05-4417-A1C4-D61A95136692}">
  <dimension ref="A1:AM204"/>
  <sheetViews>
    <sheetView showGridLines="0" topLeftCell="A74" zoomScale="140" zoomScaleNormal="140" workbookViewId="0">
      <selection activeCell="AG3" sqref="AG3:AL3"/>
    </sheetView>
  </sheetViews>
  <sheetFormatPr defaultColWidth="5.6640625" defaultRowHeight="14.4" x14ac:dyDescent="0.3"/>
  <cols>
    <col min="1" max="5" width="2.6640625" customWidth="1"/>
    <col min="6" max="6" width="1.6640625" customWidth="1"/>
    <col min="7" max="10" width="2.6640625" customWidth="1"/>
    <col min="11" max="11" width="1" customWidth="1"/>
    <col min="12" max="13" width="2.6640625" customWidth="1"/>
    <col min="14" max="14" width="4" customWidth="1"/>
    <col min="15" max="31" width="2.6640625" customWidth="1"/>
    <col min="32" max="32" width="2.5546875" customWidth="1"/>
    <col min="33" max="33" width="1.33203125" customWidth="1"/>
    <col min="34" max="35" width="2.6640625" customWidth="1"/>
    <col min="36" max="36" width="3.109375" customWidth="1"/>
    <col min="37" max="37" width="2.6640625" customWidth="1"/>
    <col min="38" max="38" width="3.109375" customWidth="1"/>
    <col min="39" max="39" width="6.6640625" customWidth="1"/>
  </cols>
  <sheetData>
    <row r="1" spans="1:39" ht="22.5" customHeight="1" x14ac:dyDescent="0.3">
      <c r="A1" s="503" t="s">
        <v>445</v>
      </c>
      <c r="B1" s="503"/>
      <c r="C1" s="503"/>
      <c r="D1" s="503"/>
      <c r="E1" s="503"/>
      <c r="F1" s="503"/>
      <c r="G1" s="503"/>
      <c r="H1" s="503"/>
      <c r="I1" s="503"/>
      <c r="J1" s="503"/>
      <c r="K1" s="503"/>
      <c r="L1" s="503"/>
      <c r="M1" s="503"/>
      <c r="N1" s="503"/>
      <c r="O1" s="503"/>
      <c r="P1" s="503"/>
      <c r="Q1" s="503"/>
      <c r="R1" s="503"/>
      <c r="S1" s="503"/>
      <c r="T1" s="503"/>
      <c r="U1" s="503"/>
      <c r="V1" s="503"/>
      <c r="W1" s="503"/>
      <c r="X1" s="503"/>
      <c r="Y1" s="503"/>
      <c r="Z1" s="503"/>
      <c r="AA1" s="503"/>
      <c r="AB1" s="503"/>
      <c r="AC1" s="503"/>
      <c r="AD1" s="503"/>
      <c r="AE1" s="503"/>
      <c r="AF1" s="499" t="s">
        <v>574</v>
      </c>
      <c r="AG1" s="500"/>
      <c r="AH1" s="500"/>
      <c r="AI1" s="500"/>
      <c r="AJ1" s="501">
        <v>44438</v>
      </c>
      <c r="AK1" s="500"/>
      <c r="AL1" s="500"/>
    </row>
    <row r="2" spans="1:39" ht="5.0999999999999996" customHeight="1" x14ac:dyDescent="0.3"/>
    <row r="3" spans="1:39" ht="15" customHeight="1" x14ac:dyDescent="0.3">
      <c r="A3" s="504" t="s">
        <v>378</v>
      </c>
      <c r="B3" s="504"/>
      <c r="C3" s="504"/>
      <c r="D3" s="504"/>
      <c r="F3" s="506" t="s">
        <v>368</v>
      </c>
      <c r="G3" s="506"/>
      <c r="H3" s="506"/>
      <c r="I3" s="505"/>
      <c r="J3" s="505"/>
      <c r="K3" s="505"/>
      <c r="L3" s="505"/>
      <c r="M3" s="505"/>
      <c r="N3" s="505"/>
      <c r="O3" s="110"/>
      <c r="P3" s="507" t="s">
        <v>376</v>
      </c>
      <c r="Q3" s="508"/>
      <c r="R3" s="508"/>
      <c r="S3" s="508"/>
      <c r="T3" s="508"/>
      <c r="U3" s="508"/>
      <c r="V3" s="508"/>
      <c r="W3" s="867">
        <f>COUNTA('Woreda Level'!C2:C15)</f>
        <v>14</v>
      </c>
      <c r="X3" s="867"/>
      <c r="Y3" s="867"/>
      <c r="Z3" s="110"/>
      <c r="AA3" s="407" t="s">
        <v>374</v>
      </c>
      <c r="AB3" s="408"/>
      <c r="AC3" s="408"/>
      <c r="AD3" s="408"/>
      <c r="AE3" s="408"/>
      <c r="AF3" s="409"/>
      <c r="AG3" s="869">
        <f>'Woreda Level'!D16</f>
        <v>361381</v>
      </c>
      <c r="AH3" s="869"/>
      <c r="AI3" s="869"/>
      <c r="AJ3" s="869"/>
      <c r="AK3" s="869"/>
      <c r="AL3" s="869"/>
    </row>
    <row r="4" spans="1:39" ht="5.0999999999999996" customHeight="1" x14ac:dyDescent="0.3">
      <c r="A4" s="504"/>
      <c r="B4" s="504"/>
      <c r="C4" s="504"/>
      <c r="D4" s="504"/>
      <c r="F4" s="110"/>
      <c r="G4" s="110"/>
      <c r="H4" s="110"/>
      <c r="I4" s="110"/>
      <c r="J4" s="110"/>
      <c r="K4" s="110"/>
      <c r="L4" s="110"/>
      <c r="M4" s="110"/>
      <c r="N4" s="110"/>
      <c r="O4" s="110"/>
      <c r="P4" s="110"/>
      <c r="Q4" s="110"/>
      <c r="R4" s="110"/>
      <c r="S4" s="110"/>
      <c r="T4" s="110"/>
      <c r="U4" s="110"/>
      <c r="V4" s="110"/>
      <c r="W4" s="110"/>
      <c r="X4" s="110"/>
      <c r="Y4" s="110"/>
      <c r="Z4" s="110"/>
      <c r="AA4" s="110"/>
      <c r="AB4" s="110"/>
      <c r="AC4" s="110"/>
      <c r="AD4" s="110"/>
      <c r="AE4" s="110"/>
      <c r="AF4" s="110"/>
      <c r="AG4" s="110"/>
      <c r="AH4" s="110"/>
      <c r="AI4" s="110"/>
      <c r="AJ4" s="110"/>
      <c r="AK4" s="110"/>
    </row>
    <row r="5" spans="1:39" s="5" customFormat="1" x14ac:dyDescent="0.3">
      <c r="A5" s="504"/>
      <c r="B5" s="504"/>
      <c r="C5" s="504"/>
      <c r="D5" s="504"/>
      <c r="F5" s="507" t="s">
        <v>0</v>
      </c>
      <c r="G5" s="508"/>
      <c r="H5" s="509"/>
      <c r="I5" s="602">
        <v>8</v>
      </c>
      <c r="J5" s="602"/>
      <c r="K5" s="602"/>
      <c r="L5" s="602"/>
      <c r="M5" s="602"/>
      <c r="N5" s="602"/>
      <c r="O5" s="111"/>
      <c r="P5" s="507" t="s">
        <v>377</v>
      </c>
      <c r="Q5" s="508"/>
      <c r="R5" s="508"/>
      <c r="S5" s="508"/>
      <c r="T5" s="508"/>
      <c r="U5" s="508"/>
      <c r="V5" s="508"/>
      <c r="W5" s="867">
        <f>'Woreda Level'!G16</f>
        <v>67</v>
      </c>
      <c r="X5" s="867"/>
      <c r="Y5" s="867"/>
      <c r="Z5" s="111"/>
      <c r="AA5" s="407" t="s">
        <v>375</v>
      </c>
      <c r="AB5" s="408"/>
      <c r="AC5" s="408"/>
      <c r="AD5" s="408"/>
      <c r="AE5" s="408"/>
      <c r="AF5" s="408"/>
      <c r="AG5" s="868">
        <f>'Woreda Level'!E16</f>
        <v>20412</v>
      </c>
      <c r="AH5" s="855"/>
      <c r="AI5" s="855"/>
      <c r="AJ5" s="855"/>
      <c r="AK5" s="870">
        <f>AG5/AG3</f>
        <v>5.648332369438349E-2</v>
      </c>
      <c r="AL5" s="871"/>
    </row>
    <row r="6" spans="1:39" ht="5.0999999999999996" customHeight="1" x14ac:dyDescent="0.3"/>
    <row r="7" spans="1:39" ht="15" customHeight="1" x14ac:dyDescent="0.3">
      <c r="A7" s="466" t="s">
        <v>423</v>
      </c>
      <c r="B7" s="466"/>
      <c r="C7" s="466"/>
      <c r="D7" s="466"/>
      <c r="E7" s="466"/>
      <c r="F7" s="466"/>
      <c r="G7" s="466"/>
      <c r="H7" s="466"/>
      <c r="I7" s="466"/>
      <c r="J7" s="466"/>
      <c r="K7" s="466"/>
      <c r="L7" s="466"/>
      <c r="M7" s="466"/>
      <c r="N7" s="466"/>
      <c r="O7" s="466"/>
      <c r="P7" s="466"/>
      <c r="Q7" s="466"/>
      <c r="R7" s="466"/>
      <c r="S7" s="466"/>
      <c r="T7" s="466"/>
      <c r="U7" s="466"/>
      <c r="V7" s="466"/>
      <c r="W7" s="466"/>
      <c r="X7" s="466"/>
      <c r="Y7" s="466"/>
      <c r="Z7" s="466"/>
      <c r="AA7" s="466"/>
      <c r="AB7" s="466"/>
      <c r="AC7" s="466"/>
      <c r="AD7" s="466"/>
      <c r="AE7" s="466"/>
      <c r="AF7" s="466"/>
      <c r="AG7" s="466"/>
      <c r="AH7" s="466"/>
      <c r="AI7" s="466"/>
      <c r="AJ7" s="466"/>
      <c r="AK7" s="467">
        <f>'Battery and speedometer chart'!R16</f>
        <v>0.35714285714285715</v>
      </c>
      <c r="AL7" s="468"/>
    </row>
    <row r="8" spans="1:39" ht="15" customHeight="1" x14ac:dyDescent="0.3"/>
    <row r="9" spans="1:39" ht="15" customHeight="1" x14ac:dyDescent="0.3"/>
    <row r="10" spans="1:39" ht="15" customHeight="1" x14ac:dyDescent="0.3"/>
    <row r="11" spans="1:39" ht="15" customHeight="1" x14ac:dyDescent="0.3">
      <c r="AM11" t="s">
        <v>293</v>
      </c>
    </row>
    <row r="12" spans="1:39" ht="15" customHeight="1" x14ac:dyDescent="0.3"/>
    <row r="13" spans="1:39" ht="15" customHeight="1" x14ac:dyDescent="0.3"/>
    <row r="14" spans="1:39" ht="15" customHeight="1" x14ac:dyDescent="0.3"/>
    <row r="15" spans="1:39" ht="15" customHeight="1" x14ac:dyDescent="0.3"/>
    <row r="16" spans="1:39" ht="15" customHeight="1" x14ac:dyDescent="0.3"/>
    <row r="17" spans="1:38" ht="15" customHeight="1" x14ac:dyDescent="0.3"/>
    <row r="18" spans="1:38" ht="15" customHeight="1" x14ac:dyDescent="0.3"/>
    <row r="19" spans="1:38" ht="15" customHeight="1" x14ac:dyDescent="0.3"/>
    <row r="20" spans="1:38" ht="6" customHeight="1" x14ac:dyDescent="0.3"/>
    <row r="21" spans="1:38" ht="2.25" customHeight="1" x14ac:dyDescent="0.3"/>
    <row r="22" spans="1:38" ht="21.75" customHeight="1" x14ac:dyDescent="0.3">
      <c r="A22" s="521" t="s">
        <v>438</v>
      </c>
      <c r="B22" s="521"/>
      <c r="C22" s="521"/>
      <c r="D22" s="521"/>
      <c r="E22" s="521"/>
      <c r="F22" s="836"/>
      <c r="G22" s="836"/>
      <c r="H22" s="836"/>
      <c r="I22" s="836"/>
      <c r="J22" s="836"/>
      <c r="K22" s="836"/>
      <c r="L22" s="836"/>
      <c r="M22" s="836"/>
      <c r="N22" s="836"/>
      <c r="O22" s="836"/>
      <c r="P22" s="836"/>
      <c r="Q22" s="836"/>
      <c r="R22" s="836"/>
      <c r="S22" s="836"/>
      <c r="T22" s="836"/>
      <c r="U22" s="836"/>
      <c r="V22" s="836"/>
      <c r="W22" s="836"/>
      <c r="X22" s="836"/>
      <c r="Y22" s="836"/>
      <c r="Z22" s="836"/>
      <c r="AA22" s="836"/>
      <c r="AB22" s="836"/>
      <c r="AC22" s="836"/>
      <c r="AD22" s="836"/>
      <c r="AE22" s="836"/>
      <c r="AF22" s="836"/>
      <c r="AG22" s="836"/>
      <c r="AH22" s="836"/>
      <c r="AI22" s="836"/>
      <c r="AJ22" s="836"/>
      <c r="AK22" s="836"/>
      <c r="AL22" s="836"/>
    </row>
    <row r="23" spans="1:38" ht="21.75" customHeight="1" x14ac:dyDescent="0.3">
      <c r="A23" s="521"/>
      <c r="B23" s="521"/>
      <c r="C23" s="521"/>
      <c r="D23" s="521"/>
      <c r="E23" s="521"/>
      <c r="F23" s="836"/>
      <c r="G23" s="836"/>
      <c r="H23" s="836"/>
      <c r="I23" s="836"/>
      <c r="J23" s="836"/>
      <c r="K23" s="836"/>
      <c r="L23" s="836"/>
      <c r="M23" s="836"/>
      <c r="N23" s="836"/>
      <c r="O23" s="836"/>
      <c r="P23" s="836"/>
      <c r="Q23" s="836"/>
      <c r="R23" s="836"/>
      <c r="S23" s="836"/>
      <c r="T23" s="836"/>
      <c r="U23" s="836"/>
      <c r="V23" s="836"/>
      <c r="W23" s="836"/>
      <c r="X23" s="836"/>
      <c r="Y23" s="836"/>
      <c r="Z23" s="836"/>
      <c r="AA23" s="836"/>
      <c r="AB23" s="836"/>
      <c r="AC23" s="836"/>
      <c r="AD23" s="836"/>
      <c r="AE23" s="836"/>
      <c r="AF23" s="836"/>
      <c r="AG23" s="836"/>
      <c r="AH23" s="836"/>
      <c r="AI23" s="836"/>
      <c r="AJ23" s="836"/>
      <c r="AK23" s="836"/>
      <c r="AL23" s="836"/>
    </row>
    <row r="24" spans="1:38" ht="5.0999999999999996" customHeight="1" x14ac:dyDescent="0.3"/>
    <row r="25" spans="1:38" ht="15" customHeight="1" x14ac:dyDescent="0.3">
      <c r="A25" s="421" t="s">
        <v>382</v>
      </c>
      <c r="B25" s="421"/>
      <c r="C25" s="421"/>
      <c r="D25" s="421"/>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row>
    <row r="26" spans="1:38" ht="5.0999999999999996" customHeight="1" x14ac:dyDescent="0.3">
      <c r="A26" s="102"/>
      <c r="B26" s="102"/>
      <c r="C26" s="102"/>
      <c r="D26" s="102"/>
      <c r="E26" s="102"/>
      <c r="F26" s="102"/>
      <c r="G26" s="102"/>
      <c r="H26" s="102"/>
      <c r="I26" s="102"/>
      <c r="J26" s="102"/>
      <c r="K26" s="102"/>
      <c r="L26" s="102"/>
      <c r="M26" s="102"/>
      <c r="N26" s="102"/>
      <c r="O26" s="102"/>
      <c r="P26" s="102"/>
      <c r="Q26" s="102"/>
    </row>
    <row r="27" spans="1:38" ht="15" customHeight="1" x14ac:dyDescent="0.3">
      <c r="A27" s="853" t="s">
        <v>381</v>
      </c>
      <c r="B27" s="854"/>
      <c r="C27" s="854"/>
      <c r="D27" s="854"/>
      <c r="E27" s="854"/>
      <c r="F27" s="854"/>
      <c r="G27" s="854"/>
      <c r="H27" s="854"/>
      <c r="I27" s="854"/>
      <c r="J27" s="855">
        <f>'Woreda scorecard'!F17</f>
        <v>17544059.51520275</v>
      </c>
      <c r="K27" s="855"/>
      <c r="L27" s="855"/>
      <c r="M27" s="855"/>
      <c r="N27" s="856"/>
      <c r="O27" s="103"/>
    </row>
    <row r="28" spans="1:38" s="101" customFormat="1" ht="5.0999999999999996" customHeight="1" x14ac:dyDescent="0.3">
      <c r="A28" s="107"/>
      <c r="B28" s="108"/>
      <c r="C28" s="108"/>
      <c r="D28" s="108"/>
      <c r="E28" s="108"/>
      <c r="F28" s="108"/>
      <c r="G28" s="108"/>
      <c r="H28" s="108"/>
      <c r="I28" s="109"/>
      <c r="J28" s="109"/>
      <c r="K28" s="109"/>
      <c r="L28" s="106"/>
      <c r="M28" s="106"/>
      <c r="N28" s="106"/>
    </row>
    <row r="29" spans="1:38" ht="15" customHeight="1" x14ac:dyDescent="0.3">
      <c r="A29" s="857" t="s">
        <v>390</v>
      </c>
      <c r="B29" s="858"/>
      <c r="C29" s="858"/>
      <c r="D29" s="858"/>
      <c r="E29" s="858"/>
      <c r="F29" s="858"/>
      <c r="G29" s="858"/>
      <c r="H29" s="858"/>
      <c r="I29" s="858"/>
      <c r="J29" s="861" t="s">
        <v>380</v>
      </c>
      <c r="K29" s="861"/>
      <c r="L29" s="862">
        <f>'Woreda scorecard'!M3</f>
        <v>0.23428290022565257</v>
      </c>
      <c r="M29" s="862"/>
      <c r="N29" s="863"/>
    </row>
    <row r="30" spans="1:38" ht="15" customHeight="1" x14ac:dyDescent="0.3">
      <c r="A30" s="859"/>
      <c r="B30" s="860"/>
      <c r="C30" s="860"/>
      <c r="D30" s="860"/>
      <c r="E30" s="860"/>
      <c r="F30" s="860"/>
      <c r="G30" s="860"/>
      <c r="H30" s="860"/>
      <c r="I30" s="860"/>
      <c r="J30" s="864" t="s">
        <v>379</v>
      </c>
      <c r="K30" s="864"/>
      <c r="L30" s="865">
        <f>'Woreda scorecard'!M4</f>
        <v>0.30122088126929553</v>
      </c>
      <c r="M30" s="865"/>
      <c r="N30" s="866"/>
    </row>
    <row r="31" spans="1:38" ht="5.0999999999999996" customHeight="1" x14ac:dyDescent="0.3"/>
    <row r="32" spans="1:38" x14ac:dyDescent="0.3">
      <c r="A32" s="843" t="s">
        <v>414</v>
      </c>
      <c r="B32" s="844"/>
      <c r="C32" s="844"/>
      <c r="D32" s="844"/>
      <c r="E32" s="844"/>
      <c r="F32" s="844"/>
      <c r="G32" s="844"/>
      <c r="H32" s="844"/>
      <c r="I32" s="844"/>
      <c r="J32" s="844"/>
      <c r="K32" s="844"/>
      <c r="L32" s="844"/>
      <c r="M32" s="844"/>
      <c r="N32" s="844"/>
    </row>
    <row r="33" spans="1:38" ht="5.0999999999999996" customHeight="1" x14ac:dyDescent="0.3">
      <c r="A33" s="106"/>
      <c r="B33" s="106"/>
      <c r="C33" s="106"/>
      <c r="D33" s="106"/>
      <c r="E33" s="106"/>
      <c r="F33" s="106"/>
      <c r="G33" s="106"/>
      <c r="H33" s="101"/>
      <c r="N33" s="101"/>
    </row>
    <row r="34" spans="1:38" x14ac:dyDescent="0.3">
      <c r="F34" s="115"/>
      <c r="G34" s="811" t="s">
        <v>388</v>
      </c>
      <c r="H34" s="811"/>
      <c r="I34" s="811"/>
      <c r="J34" s="811"/>
      <c r="L34" s="845" t="s">
        <v>389</v>
      </c>
      <c r="M34" s="846"/>
      <c r="N34" s="847"/>
    </row>
    <row r="35" spans="1:38" x14ac:dyDescent="0.3">
      <c r="A35" s="848" t="s">
        <v>386</v>
      </c>
      <c r="B35" s="848"/>
      <c r="C35" s="848"/>
      <c r="D35" s="848"/>
      <c r="E35" s="848"/>
      <c r="F35" s="115"/>
      <c r="G35" s="849" t="str">
        <f>'Woreda scorecard'!Q3</f>
        <v>not disbursed</v>
      </c>
      <c r="H35" s="849"/>
      <c r="I35" s="849"/>
      <c r="J35" s="849"/>
      <c r="L35" s="850">
        <f>'Woreda scorecard'!V6</f>
        <v>-2</v>
      </c>
      <c r="M35" s="851"/>
      <c r="N35" s="852"/>
    </row>
    <row r="36" spans="1:38" ht="15" customHeight="1" x14ac:dyDescent="0.3">
      <c r="A36" s="112" t="s">
        <v>387</v>
      </c>
      <c r="B36" s="113"/>
      <c r="C36" s="113"/>
      <c r="D36" s="113"/>
      <c r="E36" s="114"/>
      <c r="G36" s="602" t="str">
        <f>G35</f>
        <v>not disbursed</v>
      </c>
      <c r="H36" s="602"/>
      <c r="I36" s="602"/>
      <c r="J36" s="602"/>
      <c r="L36" s="840">
        <f>'Woreda scorecard'!Y3</f>
        <v>109</v>
      </c>
      <c r="M36" s="841"/>
      <c r="N36" s="842"/>
    </row>
    <row r="37" spans="1:38" ht="5.0999999999999996" customHeight="1" x14ac:dyDescent="0.3">
      <c r="A37" s="116"/>
      <c r="B37" s="117"/>
      <c r="C37" s="117"/>
      <c r="D37" s="117"/>
      <c r="E37" s="117"/>
      <c r="F37" s="116"/>
      <c r="G37" s="116"/>
      <c r="H37" s="116"/>
      <c r="I37" s="116"/>
      <c r="J37" s="116"/>
      <c r="K37" s="117"/>
      <c r="L37" s="101"/>
    </row>
    <row r="47" spans="1:38" x14ac:dyDescent="0.3">
      <c r="U47" s="483" t="s">
        <v>395</v>
      </c>
      <c r="V47" s="483"/>
      <c r="W47" s="483"/>
      <c r="X47" s="483"/>
      <c r="Y47" s="483"/>
      <c r="Z47" s="483"/>
      <c r="AA47" s="483"/>
      <c r="AB47" s="483"/>
      <c r="AD47" s="799" t="s">
        <v>397</v>
      </c>
      <c r="AE47" s="799"/>
      <c r="AF47" s="799"/>
      <c r="AG47" s="799"/>
      <c r="AH47" s="799"/>
      <c r="AI47" s="799"/>
      <c r="AJ47" s="799"/>
      <c r="AK47" s="799"/>
      <c r="AL47" s="799"/>
    </row>
    <row r="48" spans="1:38" ht="5.0999999999999996" customHeight="1" x14ac:dyDescent="0.3">
      <c r="U48" s="483"/>
      <c r="V48" s="483"/>
      <c r="W48" s="483"/>
      <c r="X48" s="483"/>
      <c r="Y48" s="483"/>
      <c r="Z48" s="483"/>
      <c r="AA48" s="483"/>
      <c r="AB48" s="483"/>
    </row>
    <row r="49" spans="1:38" ht="22.5" customHeight="1" x14ac:dyDescent="0.3">
      <c r="I49" s="126"/>
      <c r="K49" s="126"/>
      <c r="L49" s="126"/>
      <c r="M49" s="126"/>
      <c r="N49" s="126"/>
      <c r="U49" s="486"/>
      <c r="V49" s="486"/>
      <c r="W49" s="486"/>
      <c r="X49" s="486"/>
      <c r="Y49" s="486"/>
      <c r="Z49" s="486"/>
      <c r="AA49" s="486"/>
      <c r="AB49" s="486"/>
      <c r="AC49" s="126"/>
      <c r="AD49" s="820"/>
      <c r="AE49" s="821"/>
      <c r="AF49" s="821"/>
      <c r="AG49" s="821"/>
      <c r="AH49" s="821"/>
      <c r="AI49" s="821"/>
      <c r="AJ49" s="821"/>
      <c r="AK49" s="821"/>
      <c r="AL49" s="822"/>
    </row>
    <row r="50" spans="1:38" ht="5.0999999999999996" customHeight="1" x14ac:dyDescent="0.3">
      <c r="J50" s="126"/>
      <c r="K50" s="126"/>
      <c r="L50" s="126"/>
      <c r="M50" s="126"/>
      <c r="N50" s="126"/>
      <c r="AC50" s="126"/>
      <c r="AD50" s="823"/>
      <c r="AE50" s="824"/>
      <c r="AF50" s="824"/>
      <c r="AG50" s="824"/>
      <c r="AH50" s="824"/>
      <c r="AI50" s="824"/>
      <c r="AJ50" s="824"/>
      <c r="AK50" s="824"/>
      <c r="AL50" s="825"/>
    </row>
    <row r="51" spans="1:38" ht="15" customHeight="1" x14ac:dyDescent="0.3">
      <c r="J51" s="126"/>
      <c r="K51" s="126"/>
      <c r="L51" s="126"/>
      <c r="M51" s="126"/>
      <c r="N51" s="126"/>
      <c r="U51" s="413" t="s">
        <v>106</v>
      </c>
      <c r="V51" s="414"/>
      <c r="W51" s="414"/>
      <c r="X51" s="414"/>
      <c r="Y51" s="817"/>
      <c r="AA51" s="815">
        <f>'Woreda scorecard'!BM17</f>
        <v>3</v>
      </c>
      <c r="AB51" s="816"/>
      <c r="AC51" s="126"/>
      <c r="AD51" s="823"/>
      <c r="AE51" s="824"/>
      <c r="AF51" s="824"/>
      <c r="AG51" s="824"/>
      <c r="AH51" s="824"/>
      <c r="AI51" s="824"/>
      <c r="AJ51" s="824"/>
      <c r="AK51" s="824"/>
      <c r="AL51" s="825"/>
    </row>
    <row r="52" spans="1:38" ht="5.0999999999999996" customHeight="1" x14ac:dyDescent="0.3">
      <c r="I52" s="119"/>
      <c r="J52" s="126"/>
      <c r="K52" s="126"/>
      <c r="L52" s="126"/>
      <c r="M52" s="126"/>
      <c r="N52" s="126"/>
      <c r="U52" s="67"/>
      <c r="V52" s="67"/>
      <c r="W52" s="67"/>
      <c r="X52" s="67"/>
      <c r="Y52" s="67"/>
      <c r="Z52" s="119"/>
      <c r="AA52" s="123"/>
      <c r="AB52" s="123"/>
      <c r="AC52" s="126"/>
      <c r="AD52" s="823"/>
      <c r="AE52" s="824"/>
      <c r="AF52" s="824"/>
      <c r="AG52" s="824"/>
      <c r="AH52" s="824"/>
      <c r="AI52" s="824"/>
      <c r="AJ52" s="824"/>
      <c r="AK52" s="824"/>
      <c r="AL52" s="825"/>
    </row>
    <row r="53" spans="1:38" s="101" customFormat="1" x14ac:dyDescent="0.3">
      <c r="J53" s="126"/>
      <c r="K53" s="126"/>
      <c r="L53" s="126"/>
      <c r="M53" s="126"/>
      <c r="N53" s="126"/>
      <c r="U53" s="413" t="s">
        <v>391</v>
      </c>
      <c r="V53" s="414"/>
      <c r="W53" s="414"/>
      <c r="X53" s="414"/>
      <c r="Y53" s="817"/>
      <c r="Z53" s="120"/>
      <c r="AA53" s="815">
        <f>'Woreda scorecard'!BJ17</f>
        <v>3.8571428571428572</v>
      </c>
      <c r="AB53" s="816"/>
      <c r="AC53" s="126"/>
      <c r="AD53" s="823"/>
      <c r="AE53" s="824"/>
      <c r="AF53" s="824"/>
      <c r="AG53" s="824"/>
      <c r="AH53" s="824"/>
      <c r="AI53" s="824"/>
      <c r="AJ53" s="824"/>
      <c r="AK53" s="824"/>
      <c r="AL53" s="825"/>
    </row>
    <row r="54" spans="1:38" ht="5.0999999999999996" customHeight="1" x14ac:dyDescent="0.3">
      <c r="J54" s="126"/>
      <c r="K54" s="126"/>
      <c r="L54" s="126"/>
      <c r="M54" s="126"/>
      <c r="N54" s="126"/>
      <c r="U54" s="121"/>
      <c r="V54" s="121"/>
      <c r="W54" s="121"/>
      <c r="X54" s="121"/>
      <c r="Y54" s="121"/>
      <c r="Z54" s="205"/>
      <c r="AA54" s="124"/>
      <c r="AB54" s="125"/>
      <c r="AC54" s="126"/>
      <c r="AD54" s="823"/>
      <c r="AE54" s="824"/>
      <c r="AF54" s="824"/>
      <c r="AG54" s="824"/>
      <c r="AH54" s="824"/>
      <c r="AI54" s="824"/>
      <c r="AJ54" s="824"/>
      <c r="AK54" s="824"/>
      <c r="AL54" s="825"/>
    </row>
    <row r="55" spans="1:38" x14ac:dyDescent="0.3">
      <c r="J55" s="126"/>
      <c r="K55" s="126"/>
      <c r="L55" s="126"/>
      <c r="M55" s="126"/>
      <c r="N55" s="126"/>
      <c r="U55" s="413" t="s">
        <v>392</v>
      </c>
      <c r="V55" s="414"/>
      <c r="W55" s="414"/>
      <c r="X55" s="414"/>
      <c r="Y55" s="817"/>
      <c r="Z55" s="119"/>
      <c r="AA55" s="815">
        <f>'Woreda scorecard'!BI17</f>
        <v>3.7142857142857144</v>
      </c>
      <c r="AB55" s="816"/>
      <c r="AC55" s="126"/>
      <c r="AD55" s="823"/>
      <c r="AE55" s="824"/>
      <c r="AF55" s="824"/>
      <c r="AG55" s="824"/>
      <c r="AH55" s="824"/>
      <c r="AI55" s="824"/>
      <c r="AJ55" s="824"/>
      <c r="AK55" s="824"/>
      <c r="AL55" s="825"/>
    </row>
    <row r="56" spans="1:38" ht="5.0999999999999996" customHeight="1" x14ac:dyDescent="0.3">
      <c r="J56" s="126"/>
      <c r="K56" s="126"/>
      <c r="L56" s="126"/>
      <c r="M56" s="126"/>
      <c r="N56" s="126"/>
      <c r="U56" s="122"/>
      <c r="V56" s="122"/>
      <c r="W56" s="122"/>
      <c r="X56" s="122"/>
      <c r="Y56" s="122"/>
      <c r="AA56" s="125"/>
      <c r="AB56" s="125"/>
      <c r="AC56" s="126"/>
      <c r="AD56" s="823"/>
      <c r="AE56" s="824"/>
      <c r="AF56" s="824"/>
      <c r="AG56" s="824"/>
      <c r="AH56" s="824"/>
      <c r="AI56" s="824"/>
      <c r="AJ56" s="824"/>
      <c r="AK56" s="824"/>
      <c r="AL56" s="825"/>
    </row>
    <row r="57" spans="1:38" x14ac:dyDescent="0.3">
      <c r="J57" s="126"/>
      <c r="K57" s="126"/>
      <c r="L57" s="126"/>
      <c r="M57" s="126"/>
      <c r="N57" s="126"/>
      <c r="U57" s="413" t="s">
        <v>393</v>
      </c>
      <c r="V57" s="414"/>
      <c r="W57" s="414"/>
      <c r="X57" s="414"/>
      <c r="Y57" s="817"/>
      <c r="AA57" s="815">
        <f>'Woreda scorecard'!BK17</f>
        <v>2.9285714285714284</v>
      </c>
      <c r="AB57" s="816"/>
      <c r="AC57" s="126"/>
      <c r="AD57" s="823"/>
      <c r="AE57" s="824"/>
      <c r="AF57" s="824"/>
      <c r="AG57" s="824"/>
      <c r="AH57" s="824"/>
      <c r="AI57" s="824"/>
      <c r="AJ57" s="824"/>
      <c r="AK57" s="824"/>
      <c r="AL57" s="825"/>
    </row>
    <row r="58" spans="1:38" ht="5.0999999999999996" customHeight="1" x14ac:dyDescent="0.3">
      <c r="J58" s="126"/>
      <c r="K58" s="126"/>
      <c r="L58" s="126"/>
      <c r="M58" s="126"/>
      <c r="N58" s="126"/>
      <c r="U58" s="67"/>
      <c r="V58" s="67"/>
      <c r="W58" s="67"/>
      <c r="X58" s="67"/>
      <c r="Y58" s="67"/>
      <c r="AA58" s="125"/>
      <c r="AB58" s="125"/>
      <c r="AC58" s="126"/>
      <c r="AD58" s="823"/>
      <c r="AE58" s="824"/>
      <c r="AF58" s="824"/>
      <c r="AG58" s="824"/>
      <c r="AH58" s="824"/>
      <c r="AI58" s="824"/>
      <c r="AJ58" s="824"/>
      <c r="AK58" s="824"/>
      <c r="AL58" s="825"/>
    </row>
    <row r="59" spans="1:38" x14ac:dyDescent="0.3">
      <c r="J59" s="126"/>
      <c r="K59" s="126"/>
      <c r="L59" s="126"/>
      <c r="M59" s="126"/>
      <c r="N59" s="126"/>
      <c r="U59" s="413" t="s">
        <v>394</v>
      </c>
      <c r="V59" s="414"/>
      <c r="W59" s="414"/>
      <c r="X59" s="414"/>
      <c r="Y59" s="817"/>
      <c r="AA59" s="815">
        <f>'Woreda scorecard'!BL17</f>
        <v>3</v>
      </c>
      <c r="AB59" s="816"/>
      <c r="AC59" s="126"/>
      <c r="AD59" s="826"/>
      <c r="AE59" s="827"/>
      <c r="AF59" s="827"/>
      <c r="AG59" s="827"/>
      <c r="AH59" s="827"/>
      <c r="AI59" s="827"/>
      <c r="AJ59" s="827"/>
      <c r="AK59" s="827"/>
      <c r="AL59" s="828"/>
    </row>
    <row r="60" spans="1:38" ht="5.0999999999999996" customHeight="1" x14ac:dyDescent="0.3"/>
    <row r="61" spans="1:38" ht="5.0999999999999996" customHeight="1" x14ac:dyDescent="0.3"/>
    <row r="62" spans="1:38" ht="5.0999999999999996" customHeight="1" x14ac:dyDescent="0.3"/>
    <row r="63" spans="1:38" ht="5.0999999999999996" customHeight="1" x14ac:dyDescent="0.3"/>
    <row r="64" spans="1:38" x14ac:dyDescent="0.3">
      <c r="A64" s="421" t="s">
        <v>358</v>
      </c>
      <c r="B64" s="421"/>
      <c r="C64" s="421"/>
      <c r="D64" s="421"/>
      <c r="E64" s="421"/>
      <c r="F64" s="421"/>
      <c r="G64" s="421"/>
      <c r="H64" s="421"/>
      <c r="I64" s="421"/>
      <c r="J64" s="421"/>
      <c r="K64" s="421"/>
      <c r="L64" s="421"/>
      <c r="M64" s="421"/>
      <c r="N64" s="421"/>
      <c r="O64" s="421"/>
      <c r="P64" s="421"/>
      <c r="Q64" s="421"/>
      <c r="R64" s="421"/>
      <c r="S64" s="421"/>
      <c r="T64" s="421"/>
      <c r="U64" s="421"/>
      <c r="V64" s="421"/>
      <c r="W64" s="421"/>
      <c r="X64" s="421"/>
      <c r="Y64" s="421"/>
      <c r="Z64" s="421"/>
      <c r="AA64" s="421"/>
      <c r="AB64" s="421"/>
      <c r="AC64" s="421"/>
      <c r="AD64" s="421"/>
      <c r="AE64" s="421"/>
      <c r="AF64" s="421"/>
      <c r="AG64" s="421"/>
      <c r="AH64" s="421"/>
      <c r="AI64" s="421"/>
      <c r="AJ64" s="421"/>
      <c r="AK64" s="421"/>
      <c r="AL64" s="421"/>
    </row>
    <row r="65" spans="1:38" ht="5.0999999999999996" customHeight="1" x14ac:dyDescent="0.3"/>
    <row r="66" spans="1:38" ht="15" customHeight="1" x14ac:dyDescent="0.3">
      <c r="AB66" s="818" t="s">
        <v>401</v>
      </c>
      <c r="AC66" s="818"/>
      <c r="AD66" s="818"/>
      <c r="AE66" s="818"/>
      <c r="AF66" s="818"/>
      <c r="AH66" s="422" t="s">
        <v>399</v>
      </c>
      <c r="AI66" s="422"/>
      <c r="AJ66" s="422">
        <f>COUNTIFS('Woreda scorecard'!AP3:AP16, 3, 'Woreda scorecard'!AQ3:AQ16, 3, 'Woreda scorecard'!AR3:AR16, 3)</f>
        <v>0</v>
      </c>
      <c r="AK66" s="422"/>
      <c r="AL66" s="422"/>
    </row>
    <row r="67" spans="1:38" x14ac:dyDescent="0.3">
      <c r="AB67" s="818"/>
      <c r="AC67" s="818"/>
      <c r="AD67" s="818"/>
      <c r="AE67" s="818"/>
      <c r="AF67" s="818"/>
      <c r="AH67" s="422"/>
      <c r="AI67" s="422"/>
      <c r="AJ67" s="422"/>
      <c r="AK67" s="422"/>
      <c r="AL67" s="422"/>
    </row>
    <row r="68" spans="1:38" ht="5.0999999999999996" customHeight="1" x14ac:dyDescent="0.3">
      <c r="AB68" s="818"/>
      <c r="AC68" s="818"/>
      <c r="AD68" s="818"/>
      <c r="AE68" s="818"/>
      <c r="AF68" s="818"/>
      <c r="AH68" s="127"/>
      <c r="AI68" s="127"/>
      <c r="AJ68" s="127"/>
      <c r="AK68" s="127"/>
    </row>
    <row r="69" spans="1:38" ht="15" customHeight="1" x14ac:dyDescent="0.3">
      <c r="A69" s="804" t="s">
        <v>398</v>
      </c>
      <c r="B69" s="804"/>
      <c r="C69" s="804"/>
      <c r="D69" s="804"/>
      <c r="E69" s="804"/>
      <c r="F69" s="804"/>
      <c r="G69" s="804"/>
      <c r="H69" s="804"/>
      <c r="I69" s="804"/>
      <c r="J69" s="819"/>
      <c r="L69" s="811" t="s">
        <v>399</v>
      </c>
      <c r="M69" s="811"/>
      <c r="N69" s="811"/>
      <c r="P69" s="755">
        <f>COUNTIF('Woreda scorecard'!AP3:AP16, 3)</f>
        <v>1</v>
      </c>
      <c r="Q69" s="812"/>
      <c r="R69" s="813"/>
      <c r="T69" s="755">
        <f>COUNTIF('Woreda scorecard'!AQ3:AQ16, 3)</f>
        <v>6</v>
      </c>
      <c r="U69" s="812"/>
      <c r="V69" s="813"/>
      <c r="X69" s="755">
        <f>COUNTIF('Woreda scorecard'!AR3:AR16, 3)</f>
        <v>8</v>
      </c>
      <c r="Y69" s="812"/>
      <c r="Z69" s="813"/>
      <c r="AB69" s="818"/>
      <c r="AC69" s="818"/>
      <c r="AD69" s="818"/>
      <c r="AE69" s="818"/>
      <c r="AF69" s="818"/>
      <c r="AH69" s="798" t="s">
        <v>400</v>
      </c>
      <c r="AI69" s="798"/>
      <c r="AJ69" s="814">
        <f>AJ66/W3</f>
        <v>0</v>
      </c>
      <c r="AK69" s="814"/>
      <c r="AL69" s="814"/>
    </row>
    <row r="70" spans="1:38" s="101" customFormat="1" ht="5.0999999999999996" customHeight="1" x14ac:dyDescent="0.3">
      <c r="A70" s="804"/>
      <c r="B70" s="804"/>
      <c r="C70" s="804"/>
      <c r="D70" s="804"/>
      <c r="E70" s="804"/>
      <c r="F70" s="804"/>
      <c r="G70" s="804"/>
      <c r="H70" s="804"/>
      <c r="I70" s="804"/>
      <c r="J70" s="819"/>
      <c r="AB70" s="818"/>
      <c r="AC70" s="818"/>
      <c r="AD70" s="818"/>
      <c r="AE70" s="818"/>
      <c r="AF70" s="818"/>
      <c r="AH70" s="798"/>
      <c r="AI70" s="798"/>
      <c r="AJ70" s="814"/>
      <c r="AK70" s="814"/>
      <c r="AL70" s="814"/>
    </row>
    <row r="71" spans="1:38" x14ac:dyDescent="0.3">
      <c r="A71" s="804"/>
      <c r="B71" s="804"/>
      <c r="C71" s="804"/>
      <c r="D71" s="804"/>
      <c r="E71" s="804"/>
      <c r="F71" s="804"/>
      <c r="G71" s="804"/>
      <c r="H71" s="804"/>
      <c r="I71" s="804"/>
      <c r="J71" s="819"/>
      <c r="L71" s="422" t="s">
        <v>400</v>
      </c>
      <c r="M71" s="422"/>
      <c r="N71" s="422"/>
      <c r="P71" s="573">
        <f>P69/W3</f>
        <v>7.1428571428571425E-2</v>
      </c>
      <c r="Q71" s="367"/>
      <c r="R71" s="401"/>
      <c r="T71" s="573">
        <f>T69/W3</f>
        <v>0.42857142857142855</v>
      </c>
      <c r="U71" s="367"/>
      <c r="V71" s="401"/>
      <c r="X71" s="573">
        <f>X69/W3</f>
        <v>0.5714285714285714</v>
      </c>
      <c r="Y71" s="367"/>
      <c r="Z71" s="401"/>
      <c r="AB71" s="818"/>
      <c r="AC71" s="818"/>
      <c r="AD71" s="818"/>
      <c r="AE71" s="818"/>
      <c r="AF71" s="818"/>
      <c r="AH71" s="798"/>
      <c r="AI71" s="798"/>
      <c r="AJ71" s="814"/>
      <c r="AK71" s="814"/>
      <c r="AL71" s="814"/>
    </row>
    <row r="72" spans="1:38" ht="5.0999999999999996" customHeight="1" x14ac:dyDescent="0.3"/>
    <row r="73" spans="1:38" ht="5.0999999999999996" customHeight="1" x14ac:dyDescent="0.3"/>
    <row r="74" spans="1:38" ht="16.95" customHeight="1" x14ac:dyDescent="0.3">
      <c r="A74" s="799" t="s">
        <v>397</v>
      </c>
      <c r="B74" s="799"/>
      <c r="C74" s="799"/>
      <c r="D74" s="799"/>
    </row>
    <row r="75" spans="1:38" ht="5.0999999999999996" customHeight="1" x14ac:dyDescent="0.3"/>
    <row r="76" spans="1:38" ht="5.0999999999999996" customHeight="1" x14ac:dyDescent="0.3">
      <c r="A76" s="781"/>
      <c r="B76" s="782"/>
      <c r="C76" s="782"/>
      <c r="D76" s="782"/>
      <c r="E76" s="782"/>
      <c r="F76" s="782"/>
      <c r="G76" s="782"/>
      <c r="H76" s="782"/>
      <c r="I76" s="782"/>
      <c r="J76" s="782"/>
      <c r="K76" s="782"/>
      <c r="L76" s="782"/>
      <c r="M76" s="782"/>
      <c r="N76" s="783"/>
    </row>
    <row r="77" spans="1:38" ht="5.0999999999999996" customHeight="1" x14ac:dyDescent="0.3">
      <c r="A77" s="784"/>
      <c r="B77" s="785"/>
      <c r="C77" s="785"/>
      <c r="D77" s="785"/>
      <c r="E77" s="785"/>
      <c r="F77" s="785"/>
      <c r="G77" s="785"/>
      <c r="H77" s="785"/>
      <c r="I77" s="785"/>
      <c r="J77" s="785"/>
      <c r="K77" s="785"/>
      <c r="L77" s="785"/>
      <c r="M77" s="785"/>
      <c r="N77" s="786"/>
    </row>
    <row r="78" spans="1:38" ht="5.0999999999999996" customHeight="1" x14ac:dyDescent="0.3">
      <c r="A78" s="784"/>
      <c r="B78" s="785"/>
      <c r="C78" s="785"/>
      <c r="D78" s="785"/>
      <c r="E78" s="785"/>
      <c r="F78" s="785"/>
      <c r="G78" s="785"/>
      <c r="H78" s="785"/>
      <c r="I78" s="785"/>
      <c r="J78" s="785"/>
      <c r="K78" s="785"/>
      <c r="L78" s="785"/>
      <c r="M78" s="785"/>
      <c r="N78" s="786"/>
    </row>
    <row r="79" spans="1:38" ht="5.0999999999999996" customHeight="1" x14ac:dyDescent="0.3">
      <c r="A79" s="784"/>
      <c r="B79" s="785"/>
      <c r="C79" s="785"/>
      <c r="D79" s="785"/>
      <c r="E79" s="785"/>
      <c r="F79" s="785"/>
      <c r="G79" s="785"/>
      <c r="H79" s="785"/>
      <c r="I79" s="785"/>
      <c r="J79" s="785"/>
      <c r="K79" s="785"/>
      <c r="L79" s="785"/>
      <c r="M79" s="785"/>
      <c r="N79" s="786"/>
    </row>
    <row r="80" spans="1:38" ht="5.0999999999999996" customHeight="1" x14ac:dyDescent="0.3">
      <c r="A80" s="784"/>
      <c r="B80" s="785"/>
      <c r="C80" s="785"/>
      <c r="D80" s="785"/>
      <c r="E80" s="785"/>
      <c r="F80" s="785"/>
      <c r="G80" s="785"/>
      <c r="H80" s="785"/>
      <c r="I80" s="785"/>
      <c r="J80" s="785"/>
      <c r="K80" s="785"/>
      <c r="L80" s="785"/>
      <c r="M80" s="785"/>
      <c r="N80" s="786"/>
    </row>
    <row r="81" spans="1:14" ht="5.0999999999999996" customHeight="1" x14ac:dyDescent="0.3">
      <c r="A81" s="784"/>
      <c r="B81" s="785"/>
      <c r="C81" s="785"/>
      <c r="D81" s="785"/>
      <c r="E81" s="785"/>
      <c r="F81" s="785"/>
      <c r="G81" s="785"/>
      <c r="H81" s="785"/>
      <c r="I81" s="785"/>
      <c r="J81" s="785"/>
      <c r="K81" s="785"/>
      <c r="L81" s="785"/>
      <c r="M81" s="785"/>
      <c r="N81" s="786"/>
    </row>
    <row r="82" spans="1:14" ht="5.0999999999999996" customHeight="1" x14ac:dyDescent="0.3">
      <c r="A82" s="784"/>
      <c r="B82" s="785"/>
      <c r="C82" s="785"/>
      <c r="D82" s="785"/>
      <c r="E82" s="785"/>
      <c r="F82" s="785"/>
      <c r="G82" s="785"/>
      <c r="H82" s="785"/>
      <c r="I82" s="785"/>
      <c r="J82" s="785"/>
      <c r="K82" s="785"/>
      <c r="L82" s="785"/>
      <c r="M82" s="785"/>
      <c r="N82" s="786"/>
    </row>
    <row r="83" spans="1:14" ht="5.0999999999999996" customHeight="1" x14ac:dyDescent="0.3">
      <c r="A83" s="784"/>
      <c r="B83" s="785"/>
      <c r="C83" s="785"/>
      <c r="D83" s="785"/>
      <c r="E83" s="785"/>
      <c r="F83" s="785"/>
      <c r="G83" s="785"/>
      <c r="H83" s="785"/>
      <c r="I83" s="785"/>
      <c r="J83" s="785"/>
      <c r="K83" s="785"/>
      <c r="L83" s="785"/>
      <c r="M83" s="785"/>
      <c r="N83" s="786"/>
    </row>
    <row r="84" spans="1:14" ht="5.0999999999999996" customHeight="1" x14ac:dyDescent="0.3">
      <c r="A84" s="784"/>
      <c r="B84" s="785"/>
      <c r="C84" s="785"/>
      <c r="D84" s="785"/>
      <c r="E84" s="785"/>
      <c r="F84" s="785"/>
      <c r="G84" s="785"/>
      <c r="H84" s="785"/>
      <c r="I84" s="785"/>
      <c r="J84" s="785"/>
      <c r="K84" s="785"/>
      <c r="L84" s="785"/>
      <c r="M84" s="785"/>
      <c r="N84" s="786"/>
    </row>
    <row r="85" spans="1:14" ht="5.0999999999999996" customHeight="1" x14ac:dyDescent="0.3">
      <c r="A85" s="784"/>
      <c r="B85" s="785"/>
      <c r="C85" s="785"/>
      <c r="D85" s="785"/>
      <c r="E85" s="785"/>
      <c r="F85" s="785"/>
      <c r="G85" s="785"/>
      <c r="H85" s="785"/>
      <c r="I85" s="785"/>
      <c r="J85" s="785"/>
      <c r="K85" s="785"/>
      <c r="L85" s="785"/>
      <c r="M85" s="785"/>
      <c r="N85" s="786"/>
    </row>
    <row r="86" spans="1:14" ht="5.0999999999999996" customHeight="1" x14ac:dyDescent="0.3">
      <c r="A86" s="784"/>
      <c r="B86" s="785"/>
      <c r="C86" s="785"/>
      <c r="D86" s="785"/>
      <c r="E86" s="785"/>
      <c r="F86" s="785"/>
      <c r="G86" s="785"/>
      <c r="H86" s="785"/>
      <c r="I86" s="785"/>
      <c r="J86" s="785"/>
      <c r="K86" s="785"/>
      <c r="L86" s="785"/>
      <c r="M86" s="785"/>
      <c r="N86" s="786"/>
    </row>
    <row r="87" spans="1:14" ht="5.0999999999999996" customHeight="1" x14ac:dyDescent="0.3">
      <c r="A87" s="784"/>
      <c r="B87" s="785"/>
      <c r="C87" s="785"/>
      <c r="D87" s="785"/>
      <c r="E87" s="785"/>
      <c r="F87" s="785"/>
      <c r="G87" s="785"/>
      <c r="H87" s="785"/>
      <c r="I87" s="785"/>
      <c r="J87" s="785"/>
      <c r="K87" s="785"/>
      <c r="L87" s="785"/>
      <c r="M87" s="785"/>
      <c r="N87" s="786"/>
    </row>
    <row r="88" spans="1:14" ht="5.0999999999999996" customHeight="1" x14ac:dyDescent="0.3">
      <c r="A88" s="784"/>
      <c r="B88" s="785"/>
      <c r="C88" s="785"/>
      <c r="D88" s="785"/>
      <c r="E88" s="785"/>
      <c r="F88" s="785"/>
      <c r="G88" s="785"/>
      <c r="H88" s="785"/>
      <c r="I88" s="785"/>
      <c r="J88" s="785"/>
      <c r="K88" s="785"/>
      <c r="L88" s="785"/>
      <c r="M88" s="785"/>
      <c r="N88" s="786"/>
    </row>
    <row r="89" spans="1:14" ht="5.0999999999999996" customHeight="1" x14ac:dyDescent="0.3">
      <c r="A89" s="784"/>
      <c r="B89" s="785"/>
      <c r="C89" s="785"/>
      <c r="D89" s="785"/>
      <c r="E89" s="785"/>
      <c r="F89" s="785"/>
      <c r="G89" s="785"/>
      <c r="H89" s="785"/>
      <c r="I89" s="785"/>
      <c r="J89" s="785"/>
      <c r="K89" s="785"/>
      <c r="L89" s="785"/>
      <c r="M89" s="785"/>
      <c r="N89" s="786"/>
    </row>
    <row r="90" spans="1:14" ht="5.0999999999999996" customHeight="1" x14ac:dyDescent="0.3">
      <c r="A90" s="784"/>
      <c r="B90" s="785"/>
      <c r="C90" s="785"/>
      <c r="D90" s="785"/>
      <c r="E90" s="785"/>
      <c r="F90" s="785"/>
      <c r="G90" s="785"/>
      <c r="H90" s="785"/>
      <c r="I90" s="785"/>
      <c r="J90" s="785"/>
      <c r="K90" s="785"/>
      <c r="L90" s="785"/>
      <c r="M90" s="785"/>
      <c r="N90" s="786"/>
    </row>
    <row r="91" spans="1:14" ht="5.0999999999999996" customHeight="1" x14ac:dyDescent="0.3">
      <c r="A91" s="784"/>
      <c r="B91" s="785"/>
      <c r="C91" s="785"/>
      <c r="D91" s="785"/>
      <c r="E91" s="785"/>
      <c r="F91" s="785"/>
      <c r="G91" s="785"/>
      <c r="H91" s="785"/>
      <c r="I91" s="785"/>
      <c r="J91" s="785"/>
      <c r="K91" s="785"/>
      <c r="L91" s="785"/>
      <c r="M91" s="785"/>
      <c r="N91" s="786"/>
    </row>
    <row r="92" spans="1:14" ht="5.0999999999999996" customHeight="1" x14ac:dyDescent="0.3">
      <c r="A92" s="784"/>
      <c r="B92" s="785"/>
      <c r="C92" s="785"/>
      <c r="D92" s="785"/>
      <c r="E92" s="785"/>
      <c r="F92" s="785"/>
      <c r="G92" s="785"/>
      <c r="H92" s="785"/>
      <c r="I92" s="785"/>
      <c r="J92" s="785"/>
      <c r="K92" s="785"/>
      <c r="L92" s="785"/>
      <c r="M92" s="785"/>
      <c r="N92" s="786"/>
    </row>
    <row r="93" spans="1:14" ht="5.0999999999999996" customHeight="1" x14ac:dyDescent="0.3">
      <c r="A93" s="784"/>
      <c r="B93" s="785"/>
      <c r="C93" s="785"/>
      <c r="D93" s="785"/>
      <c r="E93" s="785"/>
      <c r="F93" s="785"/>
      <c r="G93" s="785"/>
      <c r="H93" s="785"/>
      <c r="I93" s="785"/>
      <c r="J93" s="785"/>
      <c r="K93" s="785"/>
      <c r="L93" s="785"/>
      <c r="M93" s="785"/>
      <c r="N93" s="786"/>
    </row>
    <row r="94" spans="1:14" ht="5.0999999999999996" customHeight="1" x14ac:dyDescent="0.3">
      <c r="A94" s="784"/>
      <c r="B94" s="785"/>
      <c r="C94" s="785"/>
      <c r="D94" s="785"/>
      <c r="E94" s="785"/>
      <c r="F94" s="785"/>
      <c r="G94" s="785"/>
      <c r="H94" s="785"/>
      <c r="I94" s="785"/>
      <c r="J94" s="785"/>
      <c r="K94" s="785"/>
      <c r="L94" s="785"/>
      <c r="M94" s="785"/>
      <c r="N94" s="786"/>
    </row>
    <row r="95" spans="1:14" ht="5.0999999999999996" customHeight="1" x14ac:dyDescent="0.3">
      <c r="A95" s="784"/>
      <c r="B95" s="785"/>
      <c r="C95" s="785"/>
      <c r="D95" s="785"/>
      <c r="E95" s="785"/>
      <c r="F95" s="785"/>
      <c r="G95" s="785"/>
      <c r="H95" s="785"/>
      <c r="I95" s="785"/>
      <c r="J95" s="785"/>
      <c r="K95" s="785"/>
      <c r="L95" s="785"/>
      <c r="M95" s="785"/>
      <c r="N95" s="786"/>
    </row>
    <row r="96" spans="1:14" ht="5.0999999999999996" customHeight="1" x14ac:dyDescent="0.3">
      <c r="A96" s="784"/>
      <c r="B96" s="785"/>
      <c r="C96" s="785"/>
      <c r="D96" s="785"/>
      <c r="E96" s="785"/>
      <c r="F96" s="785"/>
      <c r="G96" s="785"/>
      <c r="H96" s="785"/>
      <c r="I96" s="785"/>
      <c r="J96" s="785"/>
      <c r="K96" s="785"/>
      <c r="L96" s="785"/>
      <c r="M96" s="785"/>
      <c r="N96" s="786"/>
    </row>
    <row r="97" spans="1:14" ht="5.0999999999999996" customHeight="1" x14ac:dyDescent="0.3">
      <c r="A97" s="784"/>
      <c r="B97" s="785"/>
      <c r="C97" s="785"/>
      <c r="D97" s="785"/>
      <c r="E97" s="785"/>
      <c r="F97" s="785"/>
      <c r="G97" s="785"/>
      <c r="H97" s="785"/>
      <c r="I97" s="785"/>
      <c r="J97" s="785"/>
      <c r="K97" s="785"/>
      <c r="L97" s="785"/>
      <c r="M97" s="785"/>
      <c r="N97" s="786"/>
    </row>
    <row r="98" spans="1:14" ht="5.0999999999999996" customHeight="1" x14ac:dyDescent="0.3">
      <c r="A98" s="784"/>
      <c r="B98" s="785"/>
      <c r="C98" s="785"/>
      <c r="D98" s="785"/>
      <c r="E98" s="785"/>
      <c r="F98" s="785"/>
      <c r="G98" s="785"/>
      <c r="H98" s="785"/>
      <c r="I98" s="785"/>
      <c r="J98" s="785"/>
      <c r="K98" s="785"/>
      <c r="L98" s="785"/>
      <c r="M98" s="785"/>
      <c r="N98" s="786"/>
    </row>
    <row r="99" spans="1:14" ht="5.0999999999999996" customHeight="1" x14ac:dyDescent="0.3">
      <c r="A99" s="784"/>
      <c r="B99" s="785"/>
      <c r="C99" s="785"/>
      <c r="D99" s="785"/>
      <c r="E99" s="785"/>
      <c r="F99" s="785"/>
      <c r="G99" s="785"/>
      <c r="H99" s="785"/>
      <c r="I99" s="785"/>
      <c r="J99" s="785"/>
      <c r="K99" s="785"/>
      <c r="L99" s="785"/>
      <c r="M99" s="785"/>
      <c r="N99" s="786"/>
    </row>
    <row r="100" spans="1:14" ht="5.0999999999999996" customHeight="1" x14ac:dyDescent="0.3">
      <c r="A100" s="784"/>
      <c r="B100" s="785"/>
      <c r="C100" s="785"/>
      <c r="D100" s="785"/>
      <c r="E100" s="785"/>
      <c r="F100" s="785"/>
      <c r="G100" s="785"/>
      <c r="H100" s="785"/>
      <c r="I100" s="785"/>
      <c r="J100" s="785"/>
      <c r="K100" s="785"/>
      <c r="L100" s="785"/>
      <c r="M100" s="785"/>
      <c r="N100" s="786"/>
    </row>
    <row r="101" spans="1:14" ht="5.0999999999999996" customHeight="1" x14ac:dyDescent="0.3">
      <c r="A101" s="784"/>
      <c r="B101" s="785"/>
      <c r="C101" s="785"/>
      <c r="D101" s="785"/>
      <c r="E101" s="785"/>
      <c r="F101" s="785"/>
      <c r="G101" s="785"/>
      <c r="H101" s="785"/>
      <c r="I101" s="785"/>
      <c r="J101" s="785"/>
      <c r="K101" s="785"/>
      <c r="L101" s="785"/>
      <c r="M101" s="785"/>
      <c r="N101" s="786"/>
    </row>
    <row r="102" spans="1:14" ht="5.0999999999999996" customHeight="1" x14ac:dyDescent="0.3">
      <c r="A102" s="784"/>
      <c r="B102" s="785"/>
      <c r="C102" s="785"/>
      <c r="D102" s="785"/>
      <c r="E102" s="785"/>
      <c r="F102" s="785"/>
      <c r="G102" s="785"/>
      <c r="H102" s="785"/>
      <c r="I102" s="785"/>
      <c r="J102" s="785"/>
      <c r="K102" s="785"/>
      <c r="L102" s="785"/>
      <c r="M102" s="785"/>
      <c r="N102" s="786"/>
    </row>
    <row r="103" spans="1:14" ht="5.0999999999999996" customHeight="1" x14ac:dyDescent="0.3">
      <c r="A103" s="784"/>
      <c r="B103" s="785"/>
      <c r="C103" s="785"/>
      <c r="D103" s="785"/>
      <c r="E103" s="785"/>
      <c r="F103" s="785"/>
      <c r="G103" s="785"/>
      <c r="H103" s="785"/>
      <c r="I103" s="785"/>
      <c r="J103" s="785"/>
      <c r="K103" s="785"/>
      <c r="L103" s="785"/>
      <c r="M103" s="785"/>
      <c r="N103" s="786"/>
    </row>
    <row r="104" spans="1:14" ht="5.0999999999999996" customHeight="1" x14ac:dyDescent="0.3">
      <c r="A104" s="784"/>
      <c r="B104" s="785"/>
      <c r="C104" s="785"/>
      <c r="D104" s="785"/>
      <c r="E104" s="785"/>
      <c r="F104" s="785"/>
      <c r="G104" s="785"/>
      <c r="H104" s="785"/>
      <c r="I104" s="785"/>
      <c r="J104" s="785"/>
      <c r="K104" s="785"/>
      <c r="L104" s="785"/>
      <c r="M104" s="785"/>
      <c r="N104" s="786"/>
    </row>
    <row r="105" spans="1:14" ht="5.0999999999999996" customHeight="1" x14ac:dyDescent="0.3">
      <c r="A105" s="784"/>
      <c r="B105" s="785"/>
      <c r="C105" s="785"/>
      <c r="D105" s="785"/>
      <c r="E105" s="785"/>
      <c r="F105" s="785"/>
      <c r="G105" s="785"/>
      <c r="H105" s="785"/>
      <c r="I105" s="785"/>
      <c r="J105" s="785"/>
      <c r="K105" s="785"/>
      <c r="L105" s="785"/>
      <c r="M105" s="785"/>
      <c r="N105" s="786"/>
    </row>
    <row r="106" spans="1:14" ht="5.0999999999999996" customHeight="1" x14ac:dyDescent="0.3">
      <c r="A106" s="784"/>
      <c r="B106" s="785"/>
      <c r="C106" s="785"/>
      <c r="D106" s="785"/>
      <c r="E106" s="785"/>
      <c r="F106" s="785"/>
      <c r="G106" s="785"/>
      <c r="H106" s="785"/>
      <c r="I106" s="785"/>
      <c r="J106" s="785"/>
      <c r="K106" s="785"/>
      <c r="L106" s="785"/>
      <c r="M106" s="785"/>
      <c r="N106" s="786"/>
    </row>
    <row r="107" spans="1:14" ht="5.0999999999999996" customHeight="1" x14ac:dyDescent="0.3">
      <c r="A107" s="784"/>
      <c r="B107" s="785"/>
      <c r="C107" s="785"/>
      <c r="D107" s="785"/>
      <c r="E107" s="785"/>
      <c r="F107" s="785"/>
      <c r="G107" s="785"/>
      <c r="H107" s="785"/>
      <c r="I107" s="785"/>
      <c r="J107" s="785"/>
      <c r="K107" s="785"/>
      <c r="L107" s="785"/>
      <c r="M107" s="785"/>
      <c r="N107" s="786"/>
    </row>
    <row r="108" spans="1:14" ht="5.0999999999999996" customHeight="1" x14ac:dyDescent="0.3">
      <c r="A108" s="784"/>
      <c r="B108" s="785"/>
      <c r="C108" s="785"/>
      <c r="D108" s="785"/>
      <c r="E108" s="785"/>
      <c r="F108" s="785"/>
      <c r="G108" s="785"/>
      <c r="H108" s="785"/>
      <c r="I108" s="785"/>
      <c r="J108" s="785"/>
      <c r="K108" s="785"/>
      <c r="L108" s="785"/>
      <c r="M108" s="785"/>
      <c r="N108" s="786"/>
    </row>
    <row r="109" spans="1:14" ht="5.0999999999999996" customHeight="1" x14ac:dyDescent="0.3">
      <c r="A109" s="784"/>
      <c r="B109" s="785"/>
      <c r="C109" s="785"/>
      <c r="D109" s="785"/>
      <c r="E109" s="785"/>
      <c r="F109" s="785"/>
      <c r="G109" s="785"/>
      <c r="H109" s="785"/>
      <c r="I109" s="785"/>
      <c r="J109" s="785"/>
      <c r="K109" s="785"/>
      <c r="L109" s="785"/>
      <c r="M109" s="785"/>
      <c r="N109" s="786"/>
    </row>
    <row r="110" spans="1:14" ht="5.0999999999999996" customHeight="1" x14ac:dyDescent="0.3">
      <c r="A110" s="784"/>
      <c r="B110" s="785"/>
      <c r="C110" s="785"/>
      <c r="D110" s="785"/>
      <c r="E110" s="785"/>
      <c r="F110" s="785"/>
      <c r="G110" s="785"/>
      <c r="H110" s="785"/>
      <c r="I110" s="785"/>
      <c r="J110" s="785"/>
      <c r="K110" s="785"/>
      <c r="L110" s="785"/>
      <c r="M110" s="785"/>
      <c r="N110" s="786"/>
    </row>
    <row r="111" spans="1:14" ht="5.0999999999999996" customHeight="1" x14ac:dyDescent="0.3">
      <c r="A111" s="784"/>
      <c r="B111" s="785"/>
      <c r="C111" s="785"/>
      <c r="D111" s="785"/>
      <c r="E111" s="785"/>
      <c r="F111" s="785"/>
      <c r="G111" s="785"/>
      <c r="H111" s="785"/>
      <c r="I111" s="785"/>
      <c r="J111" s="785"/>
      <c r="K111" s="785"/>
      <c r="L111" s="785"/>
      <c r="M111" s="785"/>
      <c r="N111" s="786"/>
    </row>
    <row r="112" spans="1:14" ht="5.0999999999999996" customHeight="1" x14ac:dyDescent="0.3">
      <c r="A112" s="784"/>
      <c r="B112" s="785"/>
      <c r="C112" s="785"/>
      <c r="D112" s="785"/>
      <c r="E112" s="785"/>
      <c r="F112" s="785"/>
      <c r="G112" s="785"/>
      <c r="H112" s="785"/>
      <c r="I112" s="785"/>
      <c r="J112" s="785"/>
      <c r="K112" s="785"/>
      <c r="L112" s="785"/>
      <c r="M112" s="785"/>
      <c r="N112" s="786"/>
    </row>
    <row r="113" spans="1:38" ht="5.0999999999999996" customHeight="1" x14ac:dyDescent="0.3">
      <c r="A113" s="784"/>
      <c r="B113" s="785"/>
      <c r="C113" s="785"/>
      <c r="D113" s="785"/>
      <c r="E113" s="785"/>
      <c r="F113" s="785"/>
      <c r="G113" s="785"/>
      <c r="H113" s="785"/>
      <c r="I113" s="785"/>
      <c r="J113" s="785"/>
      <c r="K113" s="785"/>
      <c r="L113" s="785"/>
      <c r="M113" s="785"/>
      <c r="N113" s="786"/>
    </row>
    <row r="114" spans="1:38" ht="5.0999999999999996" customHeight="1" x14ac:dyDescent="0.3">
      <c r="A114" s="784"/>
      <c r="B114" s="785"/>
      <c r="C114" s="785"/>
      <c r="D114" s="785"/>
      <c r="E114" s="785"/>
      <c r="F114" s="785"/>
      <c r="G114" s="785"/>
      <c r="H114" s="785"/>
      <c r="I114" s="785"/>
      <c r="J114" s="785"/>
      <c r="K114" s="785"/>
      <c r="L114" s="785"/>
      <c r="M114" s="785"/>
      <c r="N114" s="786"/>
    </row>
    <row r="115" spans="1:38" ht="5.0999999999999996" customHeight="1" x14ac:dyDescent="0.3">
      <c r="A115" s="784"/>
      <c r="B115" s="785"/>
      <c r="C115" s="785"/>
      <c r="D115" s="785"/>
      <c r="E115" s="785"/>
      <c r="F115" s="785"/>
      <c r="G115" s="785"/>
      <c r="H115" s="785"/>
      <c r="I115" s="785"/>
      <c r="J115" s="785"/>
      <c r="K115" s="785"/>
      <c r="L115" s="785"/>
      <c r="M115" s="785"/>
      <c r="N115" s="786"/>
    </row>
    <row r="116" spans="1:38" ht="5.0999999999999996" customHeight="1" x14ac:dyDescent="0.3">
      <c r="A116" s="784"/>
      <c r="B116" s="785"/>
      <c r="C116" s="785"/>
      <c r="D116" s="785"/>
      <c r="E116" s="785"/>
      <c r="F116" s="785"/>
      <c r="G116" s="785"/>
      <c r="H116" s="785"/>
      <c r="I116" s="785"/>
      <c r="J116" s="785"/>
      <c r="K116" s="785"/>
      <c r="L116" s="785"/>
      <c r="M116" s="785"/>
      <c r="N116" s="786"/>
    </row>
    <row r="117" spans="1:38" ht="5.0999999999999996" customHeight="1" x14ac:dyDescent="0.3">
      <c r="A117" s="784"/>
      <c r="B117" s="785"/>
      <c r="C117" s="785"/>
      <c r="D117" s="785"/>
      <c r="E117" s="785"/>
      <c r="F117" s="785"/>
      <c r="G117" s="785"/>
      <c r="H117" s="785"/>
      <c r="I117" s="785"/>
      <c r="J117" s="785"/>
      <c r="K117" s="785"/>
      <c r="L117" s="785"/>
      <c r="M117" s="785"/>
      <c r="N117" s="786"/>
    </row>
    <row r="118" spans="1:38" ht="5.0999999999999996" customHeight="1" x14ac:dyDescent="0.3">
      <c r="A118" s="784"/>
      <c r="B118" s="785"/>
      <c r="C118" s="785"/>
      <c r="D118" s="785"/>
      <c r="E118" s="785"/>
      <c r="F118" s="785"/>
      <c r="G118" s="785"/>
      <c r="H118" s="785"/>
      <c r="I118" s="785"/>
      <c r="J118" s="785"/>
      <c r="K118" s="785"/>
      <c r="L118" s="785"/>
      <c r="M118" s="785"/>
      <c r="N118" s="786"/>
    </row>
    <row r="119" spans="1:38" ht="5.0999999999999996" customHeight="1" x14ac:dyDescent="0.3">
      <c r="A119" s="784"/>
      <c r="B119" s="785"/>
      <c r="C119" s="785"/>
      <c r="D119" s="785"/>
      <c r="E119" s="785"/>
      <c r="F119" s="785"/>
      <c r="G119" s="785"/>
      <c r="H119" s="785"/>
      <c r="I119" s="785"/>
      <c r="J119" s="785"/>
      <c r="K119" s="785"/>
      <c r="L119" s="785"/>
      <c r="M119" s="785"/>
      <c r="N119" s="786"/>
    </row>
    <row r="120" spans="1:38" ht="5.0999999999999996" customHeight="1" x14ac:dyDescent="0.3">
      <c r="A120" s="784"/>
      <c r="B120" s="785"/>
      <c r="C120" s="785"/>
      <c r="D120" s="785"/>
      <c r="E120" s="785"/>
      <c r="F120" s="785"/>
      <c r="G120" s="785"/>
      <c r="H120" s="785"/>
      <c r="I120" s="785"/>
      <c r="J120" s="785"/>
      <c r="K120" s="785"/>
      <c r="L120" s="785"/>
      <c r="M120" s="785"/>
      <c r="N120" s="786"/>
    </row>
    <row r="121" spans="1:38" ht="5.0999999999999996" customHeight="1" x14ac:dyDescent="0.3">
      <c r="A121" s="784"/>
      <c r="B121" s="785"/>
      <c r="C121" s="785"/>
      <c r="D121" s="785"/>
      <c r="E121" s="785"/>
      <c r="F121" s="785"/>
      <c r="G121" s="785"/>
      <c r="H121" s="785"/>
      <c r="I121" s="785"/>
      <c r="J121" s="785"/>
      <c r="K121" s="785"/>
      <c r="L121" s="785"/>
      <c r="M121" s="785"/>
      <c r="N121" s="786"/>
    </row>
    <row r="122" spans="1:38" ht="5.0999999999999996" customHeight="1" x14ac:dyDescent="0.3">
      <c r="A122" s="787"/>
      <c r="B122" s="788"/>
      <c r="C122" s="788"/>
      <c r="D122" s="788"/>
      <c r="E122" s="788"/>
      <c r="F122" s="788"/>
      <c r="G122" s="788"/>
      <c r="H122" s="788"/>
      <c r="I122" s="788"/>
      <c r="J122" s="788"/>
      <c r="K122" s="788"/>
      <c r="L122" s="788"/>
      <c r="M122" s="788"/>
      <c r="N122" s="789"/>
    </row>
    <row r="123" spans="1:38" ht="5.0999999999999996" customHeight="1" x14ac:dyDescent="0.3"/>
    <row r="124" spans="1:38" ht="5.0999999999999996" customHeight="1" x14ac:dyDescent="0.3"/>
    <row r="125" spans="1:38" x14ac:dyDescent="0.3">
      <c r="A125" s="421" t="s">
        <v>402</v>
      </c>
      <c r="B125" s="421"/>
      <c r="C125" s="421"/>
      <c r="D125" s="421"/>
      <c r="E125" s="421"/>
      <c r="F125" s="421"/>
      <c r="G125" s="421"/>
      <c r="H125" s="421"/>
      <c r="I125" s="421"/>
      <c r="J125" s="421"/>
      <c r="K125" s="421"/>
      <c r="L125" s="421"/>
      <c r="M125" s="421"/>
      <c r="N125" s="421"/>
      <c r="O125" s="421"/>
      <c r="P125" s="421"/>
      <c r="Q125" s="421"/>
      <c r="R125" s="421"/>
      <c r="S125" s="421"/>
      <c r="T125" s="421"/>
      <c r="U125" s="421"/>
      <c r="V125" s="421"/>
      <c r="W125" s="421"/>
      <c r="X125" s="421"/>
      <c r="Y125" s="421"/>
      <c r="Z125" s="421"/>
      <c r="AA125" s="421"/>
      <c r="AB125" s="421"/>
      <c r="AC125" s="421"/>
      <c r="AD125" s="421"/>
      <c r="AE125" s="421"/>
      <c r="AF125" s="421"/>
      <c r="AG125" s="421"/>
      <c r="AH125" s="421"/>
      <c r="AI125" s="421"/>
      <c r="AJ125" s="421"/>
      <c r="AK125" s="421"/>
      <c r="AL125" s="421"/>
    </row>
    <row r="126" spans="1:38" ht="5.0999999999999996" customHeight="1" x14ac:dyDescent="0.3"/>
    <row r="127" spans="1:38" ht="15" customHeight="1" x14ac:dyDescent="0.3">
      <c r="P127" s="798" t="s">
        <v>404</v>
      </c>
      <c r="Q127" s="798"/>
      <c r="R127" s="798"/>
      <c r="S127" s="99"/>
      <c r="T127" s="798" t="s">
        <v>405</v>
      </c>
      <c r="U127" s="798"/>
      <c r="V127" s="798"/>
      <c r="W127" s="99"/>
      <c r="X127" s="798" t="s">
        <v>406</v>
      </c>
      <c r="Y127" s="798"/>
      <c r="Z127" s="798"/>
      <c r="AB127" s="800" t="s">
        <v>407</v>
      </c>
      <c r="AC127" s="801"/>
      <c r="AD127" s="801"/>
      <c r="AE127" s="802"/>
      <c r="AF127" s="116"/>
      <c r="AG127" s="422" t="s">
        <v>399</v>
      </c>
      <c r="AH127" s="422"/>
      <c r="AI127" s="422"/>
      <c r="AJ127" s="422" t="s">
        <v>400</v>
      </c>
      <c r="AK127" s="422"/>
      <c r="AL127" s="422"/>
    </row>
    <row r="128" spans="1:38" ht="5.0999999999999996" customHeight="1" x14ac:dyDescent="0.3">
      <c r="AB128" s="803"/>
      <c r="AC128" s="804"/>
      <c r="AD128" s="804"/>
      <c r="AE128" s="805"/>
      <c r="AF128" s="116"/>
      <c r="AG128" s="422"/>
      <c r="AH128" s="422"/>
      <c r="AI128" s="422"/>
      <c r="AJ128" s="422"/>
      <c r="AK128" s="422"/>
      <c r="AL128" s="422"/>
    </row>
    <row r="129" spans="1:38" ht="15" customHeight="1" x14ac:dyDescent="0.3">
      <c r="A129" s="790" t="s">
        <v>403</v>
      </c>
      <c r="B129" s="791"/>
      <c r="C129" s="791"/>
      <c r="D129" s="791"/>
      <c r="E129" s="791"/>
      <c r="F129" s="791"/>
      <c r="G129" s="791"/>
      <c r="H129" s="791"/>
      <c r="I129" s="791"/>
      <c r="J129" s="792"/>
      <c r="L129" s="811" t="s">
        <v>399</v>
      </c>
      <c r="M129" s="811"/>
      <c r="N129" s="811"/>
      <c r="P129" s="755">
        <f>W3-COUNTBLANK('Woreda scorecard'!CA3:CA16)</f>
        <v>11</v>
      </c>
      <c r="Q129" s="812"/>
      <c r="R129" s="813"/>
      <c r="T129" s="755">
        <f>W3-COUNTBLANK('Woreda scorecard'!CB3:CB16)</f>
        <v>13</v>
      </c>
      <c r="U129" s="812"/>
      <c r="V129" s="813"/>
      <c r="X129" s="755">
        <f>W3-COUNTBLANK('Woreda scorecard'!CD3:CD16)</f>
        <v>3</v>
      </c>
      <c r="Y129" s="812"/>
      <c r="Z129" s="813"/>
      <c r="AB129" s="803"/>
      <c r="AC129" s="804"/>
      <c r="AD129" s="804"/>
      <c r="AE129" s="805"/>
      <c r="AF129" s="116"/>
      <c r="AG129" s="649">
        <v>4</v>
      </c>
      <c r="AH129" s="649"/>
      <c r="AI129" s="649"/>
      <c r="AJ129" s="402">
        <f>AG129/W3</f>
        <v>0.2857142857142857</v>
      </c>
      <c r="AK129" s="402"/>
      <c r="AL129" s="402"/>
    </row>
    <row r="130" spans="1:38" ht="5.0999999999999996" customHeight="1" x14ac:dyDescent="0.3">
      <c r="A130" s="809"/>
      <c r="B130" s="483"/>
      <c r="C130" s="483"/>
      <c r="D130" s="483"/>
      <c r="E130" s="483"/>
      <c r="F130" s="483"/>
      <c r="G130" s="483"/>
      <c r="H130" s="483"/>
      <c r="I130" s="483"/>
      <c r="J130" s="810"/>
      <c r="K130" s="101"/>
      <c r="L130" s="101"/>
      <c r="M130" s="101"/>
      <c r="N130" s="101"/>
      <c r="O130" s="101"/>
      <c r="P130" s="101"/>
      <c r="Q130" s="101"/>
      <c r="R130" s="101"/>
      <c r="S130" s="101"/>
      <c r="T130" s="101"/>
      <c r="U130" s="101"/>
      <c r="V130" s="101"/>
      <c r="W130" s="101"/>
      <c r="X130" s="101"/>
      <c r="Y130" s="101"/>
      <c r="Z130" s="101"/>
      <c r="AB130" s="803"/>
      <c r="AC130" s="804"/>
      <c r="AD130" s="804"/>
      <c r="AE130" s="805"/>
      <c r="AF130" s="116"/>
      <c r="AG130" s="649"/>
      <c r="AH130" s="649"/>
      <c r="AI130" s="649"/>
      <c r="AJ130" s="402"/>
      <c r="AK130" s="402"/>
      <c r="AL130" s="402"/>
    </row>
    <row r="131" spans="1:38" x14ac:dyDescent="0.3">
      <c r="A131" s="793"/>
      <c r="B131" s="794"/>
      <c r="C131" s="794"/>
      <c r="D131" s="794"/>
      <c r="E131" s="794"/>
      <c r="F131" s="794"/>
      <c r="G131" s="794"/>
      <c r="H131" s="794"/>
      <c r="I131" s="794"/>
      <c r="J131" s="795"/>
      <c r="L131" s="422" t="s">
        <v>400</v>
      </c>
      <c r="M131" s="422"/>
      <c r="N131" s="422"/>
      <c r="P131" s="573">
        <f>P129/W3</f>
        <v>0.7857142857142857</v>
      </c>
      <c r="Q131" s="367"/>
      <c r="R131" s="401"/>
      <c r="T131" s="573">
        <f>T129/W3</f>
        <v>0.9285714285714286</v>
      </c>
      <c r="U131" s="367"/>
      <c r="V131" s="401"/>
      <c r="X131" s="573">
        <f>X129/W3</f>
        <v>0.21428571428571427</v>
      </c>
      <c r="Y131" s="367"/>
      <c r="Z131" s="401"/>
      <c r="AB131" s="806"/>
      <c r="AC131" s="807"/>
      <c r="AD131" s="807"/>
      <c r="AE131" s="808"/>
      <c r="AF131" s="116"/>
      <c r="AG131" s="649"/>
      <c r="AH131" s="649"/>
      <c r="AI131" s="649"/>
      <c r="AJ131" s="402"/>
      <c r="AK131" s="402"/>
      <c r="AL131" s="402"/>
    </row>
    <row r="132" spans="1:38" ht="5.0999999999999996" customHeight="1" x14ac:dyDescent="0.3">
      <c r="AB132" s="128"/>
      <c r="AC132" s="128"/>
      <c r="AD132" s="128"/>
      <c r="AE132" s="128"/>
      <c r="AF132" s="128"/>
      <c r="AI132" s="116"/>
      <c r="AJ132" s="116"/>
      <c r="AK132" s="116"/>
      <c r="AL132" s="116"/>
    </row>
    <row r="133" spans="1:38" ht="15" customHeight="1" x14ac:dyDescent="0.3">
      <c r="A133" s="10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c r="AB133" s="790" t="s">
        <v>448</v>
      </c>
      <c r="AC133" s="791"/>
      <c r="AD133" s="791"/>
      <c r="AE133" s="792"/>
      <c r="AG133" s="422" t="s">
        <v>450</v>
      </c>
      <c r="AH133" s="422"/>
      <c r="AI133" s="422"/>
      <c r="AJ133" s="632" t="s">
        <v>449</v>
      </c>
      <c r="AK133" s="632"/>
      <c r="AL133" s="632"/>
    </row>
    <row r="134" spans="1:38" x14ac:dyDescent="0.3">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c r="AB134" s="793"/>
      <c r="AC134" s="794"/>
      <c r="AD134" s="794"/>
      <c r="AE134" s="795"/>
      <c r="AG134" s="649">
        <v>10</v>
      </c>
      <c r="AH134" s="649"/>
      <c r="AI134" s="649"/>
      <c r="AJ134" s="796">
        <f>AG134*1000000/(AG5*90%)</f>
        <v>544.34210812811637</v>
      </c>
      <c r="AK134" s="796"/>
      <c r="AL134" s="796"/>
    </row>
    <row r="135" spans="1:38" ht="5.0999999999999996" customHeight="1" x14ac:dyDescent="0.3">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c r="AB135" s="128"/>
      <c r="AC135" s="128"/>
      <c r="AD135" s="128"/>
      <c r="AE135" s="128"/>
    </row>
    <row r="136" spans="1:38" ht="19.2" customHeight="1" x14ac:dyDescent="0.3">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c r="AB136" s="778" t="s">
        <v>451</v>
      </c>
      <c r="AC136" s="779"/>
      <c r="AD136" s="779"/>
      <c r="AE136" s="779"/>
      <c r="AF136" s="779"/>
      <c r="AG136" s="779"/>
      <c r="AH136" s="779"/>
      <c r="AI136" s="780"/>
      <c r="AJ136" s="797">
        <f>0</f>
        <v>0</v>
      </c>
      <c r="AK136" s="798"/>
      <c r="AL136" s="798"/>
    </row>
    <row r="137" spans="1:38" s="22" customFormat="1" ht="5.0999999999999996" customHeight="1" x14ac:dyDescent="0.3">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c r="Z137" s="131"/>
      <c r="AB137" s="129"/>
      <c r="AC137" s="129"/>
      <c r="AD137" s="129"/>
      <c r="AE137" s="129"/>
      <c r="AF137" s="129"/>
      <c r="AG137" s="129"/>
      <c r="AH137" s="129"/>
      <c r="AI137" s="129"/>
    </row>
    <row r="138" spans="1:38" ht="16.95" customHeight="1" x14ac:dyDescent="0.3">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c r="AB138" s="778" t="s">
        <v>396</v>
      </c>
      <c r="AC138" s="779"/>
      <c r="AD138" s="779"/>
      <c r="AE138" s="779"/>
      <c r="AF138" s="779"/>
      <c r="AG138" s="779"/>
      <c r="AH138" s="779"/>
      <c r="AI138" s="780"/>
    </row>
    <row r="139" spans="1:38" ht="4.95" customHeight="1" x14ac:dyDescent="0.3">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row>
    <row r="140" spans="1:38" x14ac:dyDescent="0.3">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131"/>
      <c r="AB140" s="781"/>
      <c r="AC140" s="782"/>
      <c r="AD140" s="782"/>
      <c r="AE140" s="782"/>
      <c r="AF140" s="782"/>
      <c r="AG140" s="782"/>
      <c r="AH140" s="782"/>
      <c r="AI140" s="782"/>
      <c r="AJ140" s="782"/>
      <c r="AK140" s="782"/>
      <c r="AL140" s="783"/>
    </row>
    <row r="141" spans="1:38" x14ac:dyDescent="0.3">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c r="Z141" s="131"/>
      <c r="AB141" s="784"/>
      <c r="AC141" s="785"/>
      <c r="AD141" s="785"/>
      <c r="AE141" s="785"/>
      <c r="AF141" s="785"/>
      <c r="AG141" s="785"/>
      <c r="AH141" s="785"/>
      <c r="AI141" s="785"/>
      <c r="AJ141" s="785"/>
      <c r="AK141" s="785"/>
      <c r="AL141" s="786"/>
    </row>
    <row r="142" spans="1:38" x14ac:dyDescent="0.3">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c r="Z142" s="131"/>
      <c r="AB142" s="784"/>
      <c r="AC142" s="785"/>
      <c r="AD142" s="785"/>
      <c r="AE142" s="785"/>
      <c r="AF142" s="785"/>
      <c r="AG142" s="785"/>
      <c r="AH142" s="785"/>
      <c r="AI142" s="785"/>
      <c r="AJ142" s="785"/>
      <c r="AK142" s="785"/>
      <c r="AL142" s="786"/>
    </row>
    <row r="143" spans="1:38" x14ac:dyDescent="0.3">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B143" s="784"/>
      <c r="AC143" s="785"/>
      <c r="AD143" s="785"/>
      <c r="AE143" s="785"/>
      <c r="AF143" s="785"/>
      <c r="AG143" s="785"/>
      <c r="AH143" s="785"/>
      <c r="AI143" s="785"/>
      <c r="AJ143" s="785"/>
      <c r="AK143" s="785"/>
      <c r="AL143" s="786"/>
    </row>
    <row r="144" spans="1:38" x14ac:dyDescent="0.3">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c r="AB144" s="784"/>
      <c r="AC144" s="785"/>
      <c r="AD144" s="785"/>
      <c r="AE144" s="785"/>
      <c r="AF144" s="785"/>
      <c r="AG144" s="785"/>
      <c r="AH144" s="785"/>
      <c r="AI144" s="785"/>
      <c r="AJ144" s="785"/>
      <c r="AK144" s="785"/>
      <c r="AL144" s="786"/>
    </row>
    <row r="145" spans="1:38" x14ac:dyDescent="0.3">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c r="AB145" s="784"/>
      <c r="AC145" s="785"/>
      <c r="AD145" s="785"/>
      <c r="AE145" s="785"/>
      <c r="AF145" s="785"/>
      <c r="AG145" s="785"/>
      <c r="AH145" s="785"/>
      <c r="AI145" s="785"/>
      <c r="AJ145" s="785"/>
      <c r="AK145" s="785"/>
      <c r="AL145" s="786"/>
    </row>
    <row r="146" spans="1:38" x14ac:dyDescent="0.3">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c r="Z146" s="131"/>
      <c r="AB146" s="784"/>
      <c r="AC146" s="785"/>
      <c r="AD146" s="785"/>
      <c r="AE146" s="785"/>
      <c r="AF146" s="785"/>
      <c r="AG146" s="785"/>
      <c r="AH146" s="785"/>
      <c r="AI146" s="785"/>
      <c r="AJ146" s="785"/>
      <c r="AK146" s="785"/>
      <c r="AL146" s="786"/>
    </row>
    <row r="147" spans="1:38" x14ac:dyDescent="0.3">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c r="AB147" s="784"/>
      <c r="AC147" s="785"/>
      <c r="AD147" s="785"/>
      <c r="AE147" s="785"/>
      <c r="AF147" s="785"/>
      <c r="AG147" s="785"/>
      <c r="AH147" s="785"/>
      <c r="AI147" s="785"/>
      <c r="AJ147" s="785"/>
      <c r="AK147" s="785"/>
      <c r="AL147" s="786"/>
    </row>
    <row r="148" spans="1:38" x14ac:dyDescent="0.3">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c r="AB148" s="784"/>
      <c r="AC148" s="785"/>
      <c r="AD148" s="785"/>
      <c r="AE148" s="785"/>
      <c r="AF148" s="785"/>
      <c r="AG148" s="785"/>
      <c r="AH148" s="785"/>
      <c r="AI148" s="785"/>
      <c r="AJ148" s="785"/>
      <c r="AK148" s="785"/>
      <c r="AL148" s="786"/>
    </row>
    <row r="149" spans="1:38" x14ac:dyDescent="0.3">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c r="Z149" s="131"/>
      <c r="AB149" s="784"/>
      <c r="AC149" s="785"/>
      <c r="AD149" s="785"/>
      <c r="AE149" s="785"/>
      <c r="AF149" s="785"/>
      <c r="AG149" s="785"/>
      <c r="AH149" s="785"/>
      <c r="AI149" s="785"/>
      <c r="AJ149" s="785"/>
      <c r="AK149" s="785"/>
      <c r="AL149" s="786"/>
    </row>
    <row r="150" spans="1:38" x14ac:dyDescent="0.3">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c r="Z150" s="131"/>
      <c r="AB150" s="784"/>
      <c r="AC150" s="785"/>
      <c r="AD150" s="785"/>
      <c r="AE150" s="785"/>
      <c r="AF150" s="785"/>
      <c r="AG150" s="785"/>
      <c r="AH150" s="785"/>
      <c r="AI150" s="785"/>
      <c r="AJ150" s="785"/>
      <c r="AK150" s="785"/>
      <c r="AL150" s="786"/>
    </row>
    <row r="151" spans="1:38" x14ac:dyDescent="0.3">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c r="Z151" s="131"/>
      <c r="AB151" s="784"/>
      <c r="AC151" s="785"/>
      <c r="AD151" s="785"/>
      <c r="AE151" s="785"/>
      <c r="AF151" s="785"/>
      <c r="AG151" s="785"/>
      <c r="AH151" s="785"/>
      <c r="AI151" s="785"/>
      <c r="AJ151" s="785"/>
      <c r="AK151" s="785"/>
      <c r="AL151" s="786"/>
    </row>
    <row r="152" spans="1:38" x14ac:dyDescent="0.3">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B152" s="787"/>
      <c r="AC152" s="788"/>
      <c r="AD152" s="788"/>
      <c r="AE152" s="788"/>
      <c r="AF152" s="788"/>
      <c r="AG152" s="788"/>
      <c r="AH152" s="788"/>
      <c r="AI152" s="788"/>
      <c r="AJ152" s="788"/>
      <c r="AK152" s="788"/>
      <c r="AL152" s="789"/>
    </row>
    <row r="153" spans="1:38" x14ac:dyDescent="0.3">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row>
    <row r="154" spans="1:38" x14ac:dyDescent="0.3">
      <c r="A154" s="421" t="s">
        <v>367</v>
      </c>
      <c r="B154" s="421"/>
      <c r="C154" s="421"/>
      <c r="D154" s="421"/>
      <c r="E154" s="421"/>
      <c r="F154" s="421"/>
      <c r="G154" s="421"/>
      <c r="H154" s="421"/>
      <c r="I154" s="421"/>
      <c r="J154" s="421"/>
      <c r="K154" s="421"/>
      <c r="L154" s="421"/>
      <c r="M154" s="421"/>
      <c r="N154" s="421"/>
      <c r="O154" s="421"/>
      <c r="P154" s="421"/>
      <c r="Q154" s="421"/>
      <c r="R154" s="421"/>
      <c r="S154" s="421"/>
      <c r="T154" s="421"/>
      <c r="U154" s="421"/>
      <c r="V154" s="421"/>
      <c r="W154" s="421"/>
      <c r="X154" s="421"/>
      <c r="Y154" s="421"/>
      <c r="Z154" s="421"/>
      <c r="AA154" s="421"/>
      <c r="AB154" s="421"/>
      <c r="AC154" s="421"/>
      <c r="AD154" s="421"/>
      <c r="AE154" s="421"/>
      <c r="AF154" s="421"/>
      <c r="AG154" s="421"/>
      <c r="AH154" s="421"/>
      <c r="AI154" s="421"/>
      <c r="AJ154" s="421"/>
      <c r="AK154" s="421"/>
      <c r="AL154" s="421"/>
    </row>
    <row r="155" spans="1:38" ht="5.0999999999999996" customHeight="1" x14ac:dyDescent="0.3"/>
    <row r="156" spans="1:38" s="99" customFormat="1" ht="15" customHeight="1" x14ac:dyDescent="0.3">
      <c r="A156" s="407" t="s">
        <v>408</v>
      </c>
      <c r="B156" s="408"/>
      <c r="C156" s="408"/>
      <c r="D156" s="408"/>
      <c r="E156" s="408"/>
      <c r="F156" s="408"/>
      <c r="G156" s="408"/>
      <c r="H156" s="408"/>
      <c r="I156" s="408"/>
      <c r="J156" s="408"/>
      <c r="K156" s="408"/>
      <c r="L156" s="408"/>
      <c r="M156" s="408"/>
      <c r="N156" s="408"/>
      <c r="O156" s="408"/>
      <c r="P156" s="408"/>
      <c r="Q156" s="409"/>
      <c r="R156" s="422" t="s">
        <v>412</v>
      </c>
      <c r="S156" s="422"/>
      <c r="T156" s="422"/>
      <c r="U156" s="422"/>
      <c r="V156" s="422"/>
      <c r="W156" s="422" t="s">
        <v>409</v>
      </c>
      <c r="X156" s="422"/>
      <c r="Y156" s="422"/>
      <c r="Z156" s="422"/>
      <c r="AA156" s="422"/>
      <c r="AB156" s="422" t="s">
        <v>410</v>
      </c>
      <c r="AC156" s="422"/>
      <c r="AD156" s="422"/>
      <c r="AE156" s="422"/>
      <c r="AF156" s="422"/>
      <c r="AG156" s="422" t="s">
        <v>411</v>
      </c>
      <c r="AH156" s="422"/>
      <c r="AI156" s="422"/>
      <c r="AJ156" s="422"/>
      <c r="AK156" s="422"/>
      <c r="AL156" s="422"/>
    </row>
    <row r="157" spans="1:38" s="130" customFormat="1" x14ac:dyDescent="0.3">
      <c r="A157" s="410" t="s">
        <v>413</v>
      </c>
      <c r="B157" s="411"/>
      <c r="C157" s="411"/>
      <c r="D157" s="411"/>
      <c r="E157" s="411"/>
      <c r="F157" s="411"/>
      <c r="G157" s="411"/>
      <c r="H157" s="411"/>
      <c r="I157" s="411"/>
      <c r="J157" s="411"/>
      <c r="K157" s="411"/>
      <c r="L157" s="411"/>
      <c r="M157" s="411"/>
      <c r="N157" s="411"/>
      <c r="O157" s="411"/>
      <c r="P157" s="411"/>
      <c r="Q157" s="412"/>
      <c r="R157" s="418"/>
      <c r="S157" s="418"/>
      <c r="T157" s="418"/>
      <c r="U157" s="418"/>
      <c r="V157" s="418"/>
      <c r="W157" s="418"/>
      <c r="X157" s="418"/>
      <c r="Y157" s="418"/>
      <c r="Z157" s="418"/>
      <c r="AA157" s="418"/>
      <c r="AB157" s="418"/>
      <c r="AC157" s="418"/>
      <c r="AD157" s="418"/>
      <c r="AE157" s="418"/>
      <c r="AF157" s="418"/>
      <c r="AG157" s="418"/>
      <c r="AH157" s="418"/>
      <c r="AI157" s="418"/>
      <c r="AJ157" s="418"/>
      <c r="AK157" s="418"/>
      <c r="AL157" s="418"/>
    </row>
    <row r="158" spans="1:38" s="130" customFormat="1" x14ac:dyDescent="0.3">
      <c r="A158" s="775"/>
      <c r="B158" s="776"/>
      <c r="C158" s="776"/>
      <c r="D158" s="776"/>
      <c r="E158" s="776"/>
      <c r="F158" s="776"/>
      <c r="G158" s="776"/>
      <c r="H158" s="776"/>
      <c r="I158" s="776"/>
      <c r="J158" s="776"/>
      <c r="K158" s="776"/>
      <c r="L158" s="776"/>
      <c r="M158" s="776"/>
      <c r="N158" s="776"/>
      <c r="O158" s="776"/>
      <c r="P158" s="776"/>
      <c r="Q158" s="777"/>
      <c r="R158" s="423"/>
      <c r="S158" s="423"/>
      <c r="T158" s="423"/>
      <c r="U158" s="423"/>
      <c r="V158" s="423"/>
      <c r="W158" s="423"/>
      <c r="X158" s="423"/>
      <c r="Y158" s="423"/>
      <c r="Z158" s="423"/>
      <c r="AA158" s="423"/>
      <c r="AB158" s="423"/>
      <c r="AC158" s="423"/>
      <c r="AD158" s="423"/>
      <c r="AE158" s="423"/>
      <c r="AF158" s="423"/>
      <c r="AG158" s="423"/>
      <c r="AH158" s="423"/>
      <c r="AI158" s="423"/>
      <c r="AJ158" s="423"/>
      <c r="AK158" s="423"/>
      <c r="AL158" s="423"/>
    </row>
    <row r="159" spans="1:38" s="130" customFormat="1" x14ac:dyDescent="0.3">
      <c r="A159" s="775"/>
      <c r="B159" s="776"/>
      <c r="C159" s="776"/>
      <c r="D159" s="776"/>
      <c r="E159" s="776"/>
      <c r="F159" s="776"/>
      <c r="G159" s="776"/>
      <c r="H159" s="776"/>
      <c r="I159" s="776"/>
      <c r="J159" s="776"/>
      <c r="K159" s="776"/>
      <c r="L159" s="776"/>
      <c r="M159" s="776"/>
      <c r="N159" s="776"/>
      <c r="O159" s="776"/>
      <c r="P159" s="776"/>
      <c r="Q159" s="777"/>
      <c r="R159" s="423"/>
      <c r="S159" s="423"/>
      <c r="T159" s="423"/>
      <c r="U159" s="423"/>
      <c r="V159" s="423"/>
      <c r="W159" s="423"/>
      <c r="X159" s="423"/>
      <c r="Y159" s="423"/>
      <c r="Z159" s="423"/>
      <c r="AA159" s="423"/>
      <c r="AB159" s="423"/>
      <c r="AC159" s="423"/>
      <c r="AD159" s="423"/>
      <c r="AE159" s="423"/>
      <c r="AF159" s="423"/>
      <c r="AG159" s="423"/>
      <c r="AH159" s="423"/>
      <c r="AI159" s="423"/>
      <c r="AJ159" s="423"/>
      <c r="AK159" s="423"/>
      <c r="AL159" s="423"/>
    </row>
    <row r="160" spans="1:38" x14ac:dyDescent="0.3">
      <c r="A160" s="775"/>
      <c r="B160" s="776"/>
      <c r="C160" s="776"/>
      <c r="D160" s="776"/>
      <c r="E160" s="776"/>
      <c r="F160" s="776"/>
      <c r="G160" s="776"/>
      <c r="H160" s="776"/>
      <c r="I160" s="776"/>
      <c r="J160" s="776"/>
      <c r="K160" s="776"/>
      <c r="L160" s="776"/>
      <c r="M160" s="776"/>
      <c r="N160" s="776"/>
      <c r="O160" s="776"/>
      <c r="P160" s="776"/>
      <c r="Q160" s="777"/>
      <c r="R160" s="423"/>
      <c r="S160" s="423"/>
      <c r="T160" s="423"/>
      <c r="U160" s="423"/>
      <c r="V160" s="423"/>
      <c r="W160" s="423"/>
      <c r="X160" s="423"/>
      <c r="Y160" s="423"/>
      <c r="Z160" s="423"/>
      <c r="AA160" s="423"/>
      <c r="AB160" s="423"/>
      <c r="AC160" s="423"/>
      <c r="AD160" s="423"/>
      <c r="AE160" s="423"/>
      <c r="AF160" s="423"/>
      <c r="AG160" s="423"/>
      <c r="AH160" s="423"/>
      <c r="AI160" s="423"/>
      <c r="AJ160" s="423"/>
      <c r="AK160" s="423"/>
      <c r="AL160" s="423"/>
    </row>
    <row r="161" spans="1:38" x14ac:dyDescent="0.3">
      <c r="A161" s="775"/>
      <c r="B161" s="776"/>
      <c r="C161" s="776"/>
      <c r="D161" s="776"/>
      <c r="E161" s="776"/>
      <c r="F161" s="776"/>
      <c r="G161" s="776"/>
      <c r="H161" s="776"/>
      <c r="I161" s="776"/>
      <c r="J161" s="776"/>
      <c r="K161" s="776"/>
      <c r="L161" s="776"/>
      <c r="M161" s="776"/>
      <c r="N161" s="776"/>
      <c r="O161" s="776"/>
      <c r="P161" s="776"/>
      <c r="Q161" s="777"/>
      <c r="R161" s="423"/>
      <c r="S161" s="423"/>
      <c r="T161" s="423"/>
      <c r="U161" s="423"/>
      <c r="V161" s="423"/>
      <c r="W161" s="423"/>
      <c r="X161" s="423"/>
      <c r="Y161" s="423"/>
      <c r="Z161" s="423"/>
      <c r="AA161" s="423"/>
      <c r="AB161" s="423"/>
      <c r="AC161" s="423"/>
      <c r="AD161" s="423"/>
      <c r="AE161" s="423"/>
      <c r="AF161" s="423"/>
      <c r="AG161" s="423"/>
      <c r="AH161" s="423"/>
      <c r="AI161" s="423"/>
      <c r="AJ161" s="423"/>
      <c r="AK161" s="423"/>
      <c r="AL161" s="423"/>
    </row>
    <row r="162" spans="1:38" x14ac:dyDescent="0.3">
      <c r="A162" s="775"/>
      <c r="B162" s="776"/>
      <c r="C162" s="776"/>
      <c r="D162" s="776"/>
      <c r="E162" s="776"/>
      <c r="F162" s="776"/>
      <c r="G162" s="776"/>
      <c r="H162" s="776"/>
      <c r="I162" s="776"/>
      <c r="J162" s="776"/>
      <c r="K162" s="776"/>
      <c r="L162" s="776"/>
      <c r="M162" s="776"/>
      <c r="N162" s="776"/>
      <c r="O162" s="776"/>
      <c r="P162" s="776"/>
      <c r="Q162" s="777"/>
      <c r="R162" s="423"/>
      <c r="S162" s="423"/>
      <c r="T162" s="423"/>
      <c r="U162" s="423"/>
      <c r="V162" s="423"/>
      <c r="W162" s="423"/>
      <c r="X162" s="423"/>
      <c r="Y162" s="423"/>
      <c r="Z162" s="423"/>
      <c r="AA162" s="423"/>
      <c r="AB162" s="423"/>
      <c r="AC162" s="423"/>
      <c r="AD162" s="423"/>
      <c r="AE162" s="423"/>
      <c r="AF162" s="423"/>
      <c r="AG162" s="423"/>
      <c r="AH162" s="423"/>
      <c r="AI162" s="423"/>
      <c r="AJ162" s="423"/>
      <c r="AK162" s="423"/>
      <c r="AL162" s="423"/>
    </row>
    <row r="163" spans="1:38" x14ac:dyDescent="0.3">
      <c r="A163" s="410" t="s">
        <v>358</v>
      </c>
      <c r="B163" s="411"/>
      <c r="C163" s="411"/>
      <c r="D163" s="411"/>
      <c r="E163" s="411"/>
      <c r="F163" s="411"/>
      <c r="G163" s="411"/>
      <c r="H163" s="411"/>
      <c r="I163" s="411"/>
      <c r="J163" s="411"/>
      <c r="K163" s="411"/>
      <c r="L163" s="411"/>
      <c r="M163" s="411"/>
      <c r="N163" s="411"/>
      <c r="O163" s="411"/>
      <c r="P163" s="411"/>
      <c r="Q163" s="412"/>
      <c r="R163" s="418"/>
      <c r="S163" s="418"/>
      <c r="T163" s="418"/>
      <c r="U163" s="418"/>
      <c r="V163" s="418"/>
      <c r="W163" s="418"/>
      <c r="X163" s="418"/>
      <c r="Y163" s="418"/>
      <c r="Z163" s="418"/>
      <c r="AA163" s="418"/>
      <c r="AB163" s="418"/>
      <c r="AC163" s="418"/>
      <c r="AD163" s="418"/>
      <c r="AE163" s="418"/>
      <c r="AF163" s="418"/>
      <c r="AG163" s="418"/>
      <c r="AH163" s="418"/>
      <c r="AI163" s="418"/>
      <c r="AJ163" s="418"/>
      <c r="AK163" s="418"/>
      <c r="AL163" s="418"/>
    </row>
    <row r="164" spans="1:38" x14ac:dyDescent="0.3">
      <c r="A164" s="775"/>
      <c r="B164" s="776"/>
      <c r="C164" s="776"/>
      <c r="D164" s="776"/>
      <c r="E164" s="776"/>
      <c r="F164" s="776"/>
      <c r="G164" s="776"/>
      <c r="H164" s="776"/>
      <c r="I164" s="776"/>
      <c r="J164" s="776"/>
      <c r="K164" s="776"/>
      <c r="L164" s="776"/>
      <c r="M164" s="776"/>
      <c r="N164" s="776"/>
      <c r="O164" s="776"/>
      <c r="P164" s="776"/>
      <c r="Q164" s="777"/>
      <c r="R164" s="423"/>
      <c r="S164" s="423"/>
      <c r="T164" s="423"/>
      <c r="U164" s="423"/>
      <c r="V164" s="423"/>
      <c r="W164" s="423"/>
      <c r="X164" s="423"/>
      <c r="Y164" s="423"/>
      <c r="Z164" s="423"/>
      <c r="AA164" s="423"/>
      <c r="AB164" s="423"/>
      <c r="AC164" s="423"/>
      <c r="AD164" s="423"/>
      <c r="AE164" s="423"/>
      <c r="AF164" s="423"/>
      <c r="AG164" s="423"/>
      <c r="AH164" s="423"/>
      <c r="AI164" s="423"/>
      <c r="AJ164" s="423"/>
      <c r="AK164" s="423"/>
      <c r="AL164" s="423"/>
    </row>
    <row r="165" spans="1:38" x14ac:dyDescent="0.3">
      <c r="A165" s="775"/>
      <c r="B165" s="776"/>
      <c r="C165" s="776"/>
      <c r="D165" s="776"/>
      <c r="E165" s="776"/>
      <c r="F165" s="776"/>
      <c r="G165" s="776"/>
      <c r="H165" s="776"/>
      <c r="I165" s="776"/>
      <c r="J165" s="776"/>
      <c r="K165" s="776"/>
      <c r="L165" s="776"/>
      <c r="M165" s="776"/>
      <c r="N165" s="776"/>
      <c r="O165" s="776"/>
      <c r="P165" s="776"/>
      <c r="Q165" s="777"/>
      <c r="R165" s="423"/>
      <c r="S165" s="423"/>
      <c r="T165" s="423"/>
      <c r="U165" s="423"/>
      <c r="V165" s="423"/>
      <c r="W165" s="423"/>
      <c r="X165" s="423"/>
      <c r="Y165" s="423"/>
      <c r="Z165" s="423"/>
      <c r="AA165" s="423"/>
      <c r="AB165" s="423"/>
      <c r="AC165" s="423"/>
      <c r="AD165" s="423"/>
      <c r="AE165" s="423"/>
      <c r="AF165" s="423"/>
      <c r="AG165" s="423"/>
      <c r="AH165" s="423"/>
      <c r="AI165" s="423"/>
      <c r="AJ165" s="423"/>
      <c r="AK165" s="423"/>
      <c r="AL165" s="423"/>
    </row>
    <row r="166" spans="1:38" x14ac:dyDescent="0.3">
      <c r="A166" s="775"/>
      <c r="B166" s="776"/>
      <c r="C166" s="776"/>
      <c r="D166" s="776"/>
      <c r="E166" s="776"/>
      <c r="F166" s="776"/>
      <c r="G166" s="776"/>
      <c r="H166" s="776"/>
      <c r="I166" s="776"/>
      <c r="J166" s="776"/>
      <c r="K166" s="776"/>
      <c r="L166" s="776"/>
      <c r="M166" s="776"/>
      <c r="N166" s="776"/>
      <c r="O166" s="776"/>
      <c r="P166" s="776"/>
      <c r="Q166" s="777"/>
      <c r="R166" s="423"/>
      <c r="S166" s="423"/>
      <c r="T166" s="423"/>
      <c r="U166" s="423"/>
      <c r="V166" s="423"/>
      <c r="W166" s="423"/>
      <c r="X166" s="423"/>
      <c r="Y166" s="423"/>
      <c r="Z166" s="423"/>
      <c r="AA166" s="423"/>
      <c r="AB166" s="423"/>
      <c r="AC166" s="423"/>
      <c r="AD166" s="423"/>
      <c r="AE166" s="423"/>
      <c r="AF166" s="423"/>
      <c r="AG166" s="423"/>
      <c r="AH166" s="423"/>
      <c r="AI166" s="423"/>
      <c r="AJ166" s="423"/>
      <c r="AK166" s="423"/>
      <c r="AL166" s="423"/>
    </row>
    <row r="167" spans="1:38" x14ac:dyDescent="0.3">
      <c r="A167" s="775"/>
      <c r="B167" s="776"/>
      <c r="C167" s="776"/>
      <c r="D167" s="776"/>
      <c r="E167" s="776"/>
      <c r="F167" s="776"/>
      <c r="G167" s="776"/>
      <c r="H167" s="776"/>
      <c r="I167" s="776"/>
      <c r="J167" s="776"/>
      <c r="K167" s="776"/>
      <c r="L167" s="776"/>
      <c r="M167" s="776"/>
      <c r="N167" s="776"/>
      <c r="O167" s="776"/>
      <c r="P167" s="776"/>
      <c r="Q167" s="777"/>
      <c r="R167" s="423"/>
      <c r="S167" s="423"/>
      <c r="T167" s="423"/>
      <c r="U167" s="423"/>
      <c r="V167" s="423"/>
      <c r="W167" s="423"/>
      <c r="X167" s="423"/>
      <c r="Y167" s="423"/>
      <c r="Z167" s="423"/>
      <c r="AA167" s="423"/>
      <c r="AB167" s="423"/>
      <c r="AC167" s="423"/>
      <c r="AD167" s="423"/>
      <c r="AE167" s="423"/>
      <c r="AF167" s="423"/>
      <c r="AG167" s="423"/>
      <c r="AH167" s="423"/>
      <c r="AI167" s="423"/>
      <c r="AJ167" s="423"/>
      <c r="AK167" s="423"/>
      <c r="AL167" s="423"/>
    </row>
    <row r="168" spans="1:38" x14ac:dyDescent="0.3">
      <c r="A168" s="775"/>
      <c r="B168" s="776"/>
      <c r="C168" s="776"/>
      <c r="D168" s="776"/>
      <c r="E168" s="776"/>
      <c r="F168" s="776"/>
      <c r="G168" s="776"/>
      <c r="H168" s="776"/>
      <c r="I168" s="776"/>
      <c r="J168" s="776"/>
      <c r="K168" s="776"/>
      <c r="L168" s="776"/>
      <c r="M168" s="776"/>
      <c r="N168" s="776"/>
      <c r="O168" s="776"/>
      <c r="P168" s="776"/>
      <c r="Q168" s="777"/>
      <c r="R168" s="423"/>
      <c r="S168" s="423"/>
      <c r="T168" s="423"/>
      <c r="U168" s="423"/>
      <c r="V168" s="423"/>
      <c r="W168" s="423"/>
      <c r="X168" s="423"/>
      <c r="Y168" s="423"/>
      <c r="Z168" s="423"/>
      <c r="AA168" s="423"/>
      <c r="AB168" s="423"/>
      <c r="AC168" s="423"/>
      <c r="AD168" s="423"/>
      <c r="AE168" s="423"/>
      <c r="AF168" s="423"/>
      <c r="AG168" s="423"/>
      <c r="AH168" s="423"/>
      <c r="AI168" s="423"/>
      <c r="AJ168" s="423"/>
      <c r="AK168" s="423"/>
      <c r="AL168" s="423"/>
    </row>
    <row r="169" spans="1:38" x14ac:dyDescent="0.3">
      <c r="A169" s="410" t="s">
        <v>421</v>
      </c>
      <c r="B169" s="411"/>
      <c r="C169" s="411"/>
      <c r="D169" s="411"/>
      <c r="E169" s="411"/>
      <c r="F169" s="411"/>
      <c r="G169" s="411"/>
      <c r="H169" s="411"/>
      <c r="I169" s="411"/>
      <c r="J169" s="411"/>
      <c r="K169" s="411"/>
      <c r="L169" s="411"/>
      <c r="M169" s="411"/>
      <c r="N169" s="411"/>
      <c r="O169" s="411"/>
      <c r="P169" s="411"/>
      <c r="Q169" s="412"/>
      <c r="R169" s="418"/>
      <c r="S169" s="418"/>
      <c r="T169" s="418"/>
      <c r="U169" s="418"/>
      <c r="V169" s="418"/>
      <c r="W169" s="418"/>
      <c r="X169" s="418"/>
      <c r="Y169" s="418"/>
      <c r="Z169" s="418"/>
      <c r="AA169" s="418"/>
      <c r="AB169" s="418"/>
      <c r="AC169" s="418"/>
      <c r="AD169" s="418"/>
      <c r="AE169" s="418"/>
      <c r="AF169" s="418"/>
      <c r="AG169" s="418"/>
      <c r="AH169" s="418"/>
      <c r="AI169" s="418"/>
      <c r="AJ169" s="418"/>
      <c r="AK169" s="418"/>
      <c r="AL169" s="418"/>
    </row>
    <row r="170" spans="1:38" x14ac:dyDescent="0.3">
      <c r="A170" s="775"/>
      <c r="B170" s="776"/>
      <c r="C170" s="776"/>
      <c r="D170" s="776"/>
      <c r="E170" s="776"/>
      <c r="F170" s="776"/>
      <c r="G170" s="776"/>
      <c r="H170" s="776"/>
      <c r="I170" s="776"/>
      <c r="J170" s="776"/>
      <c r="K170" s="776"/>
      <c r="L170" s="776"/>
      <c r="M170" s="776"/>
      <c r="N170" s="776"/>
      <c r="O170" s="776"/>
      <c r="P170" s="776"/>
      <c r="Q170" s="777"/>
      <c r="R170" s="423"/>
      <c r="S170" s="423"/>
      <c r="T170" s="423"/>
      <c r="U170" s="423"/>
      <c r="V170" s="423"/>
      <c r="W170" s="423"/>
      <c r="X170" s="423"/>
      <c r="Y170" s="423"/>
      <c r="Z170" s="423"/>
      <c r="AA170" s="423"/>
      <c r="AB170" s="423"/>
      <c r="AC170" s="423"/>
      <c r="AD170" s="423"/>
      <c r="AE170" s="423"/>
      <c r="AF170" s="423"/>
      <c r="AG170" s="423"/>
      <c r="AH170" s="423"/>
      <c r="AI170" s="423"/>
      <c r="AJ170" s="423"/>
      <c r="AK170" s="423"/>
      <c r="AL170" s="423"/>
    </row>
    <row r="171" spans="1:38" x14ac:dyDescent="0.3">
      <c r="A171" s="775"/>
      <c r="B171" s="776"/>
      <c r="C171" s="776"/>
      <c r="D171" s="776"/>
      <c r="E171" s="776"/>
      <c r="F171" s="776"/>
      <c r="G171" s="776"/>
      <c r="H171" s="776"/>
      <c r="I171" s="776"/>
      <c r="J171" s="776"/>
      <c r="K171" s="776"/>
      <c r="L171" s="776"/>
      <c r="M171" s="776"/>
      <c r="N171" s="776"/>
      <c r="O171" s="776"/>
      <c r="P171" s="776"/>
      <c r="Q171" s="777"/>
      <c r="R171" s="423"/>
      <c r="S171" s="423"/>
      <c r="T171" s="423"/>
      <c r="U171" s="423"/>
      <c r="V171" s="423"/>
      <c r="W171" s="423"/>
      <c r="X171" s="423"/>
      <c r="Y171" s="423"/>
      <c r="Z171" s="423"/>
      <c r="AA171" s="423"/>
      <c r="AB171" s="423"/>
      <c r="AC171" s="423"/>
      <c r="AD171" s="423"/>
      <c r="AE171" s="423"/>
      <c r="AF171" s="423"/>
      <c r="AG171" s="423"/>
      <c r="AH171" s="423"/>
      <c r="AI171" s="423"/>
      <c r="AJ171" s="423"/>
      <c r="AK171" s="423"/>
      <c r="AL171" s="423"/>
    </row>
    <row r="172" spans="1:38" x14ac:dyDescent="0.3">
      <c r="A172" s="775"/>
      <c r="B172" s="776"/>
      <c r="C172" s="776"/>
      <c r="D172" s="776"/>
      <c r="E172" s="776"/>
      <c r="F172" s="776"/>
      <c r="G172" s="776"/>
      <c r="H172" s="776"/>
      <c r="I172" s="776"/>
      <c r="J172" s="776"/>
      <c r="K172" s="776"/>
      <c r="L172" s="776"/>
      <c r="M172" s="776"/>
      <c r="N172" s="776"/>
      <c r="O172" s="776"/>
      <c r="P172" s="776"/>
      <c r="Q172" s="777"/>
      <c r="R172" s="423"/>
      <c r="S172" s="423"/>
      <c r="T172" s="423"/>
      <c r="U172" s="423"/>
      <c r="V172" s="423"/>
      <c r="W172" s="423"/>
      <c r="X172" s="423"/>
      <c r="Y172" s="423"/>
      <c r="Z172" s="423"/>
      <c r="AA172" s="423"/>
      <c r="AB172" s="423"/>
      <c r="AC172" s="423"/>
      <c r="AD172" s="423"/>
      <c r="AE172" s="423"/>
      <c r="AF172" s="423"/>
      <c r="AG172" s="423"/>
      <c r="AH172" s="423"/>
      <c r="AI172" s="423"/>
      <c r="AJ172" s="423"/>
      <c r="AK172" s="423"/>
      <c r="AL172" s="423"/>
    </row>
    <row r="173" spans="1:38" x14ac:dyDescent="0.3">
      <c r="A173" s="775"/>
      <c r="B173" s="776"/>
      <c r="C173" s="776"/>
      <c r="D173" s="776"/>
      <c r="E173" s="776"/>
      <c r="F173" s="776"/>
      <c r="G173" s="776"/>
      <c r="H173" s="776"/>
      <c r="I173" s="776"/>
      <c r="J173" s="776"/>
      <c r="K173" s="776"/>
      <c r="L173" s="776"/>
      <c r="M173" s="776"/>
      <c r="N173" s="776"/>
      <c r="O173" s="776"/>
      <c r="P173" s="776"/>
      <c r="Q173" s="777"/>
      <c r="R173" s="423"/>
      <c r="S173" s="423"/>
      <c r="T173" s="423"/>
      <c r="U173" s="423"/>
      <c r="V173" s="423"/>
      <c r="W173" s="423"/>
      <c r="X173" s="423"/>
      <c r="Y173" s="423"/>
      <c r="Z173" s="423"/>
      <c r="AA173" s="423"/>
      <c r="AB173" s="423"/>
      <c r="AC173" s="423"/>
      <c r="AD173" s="423"/>
      <c r="AE173" s="423"/>
      <c r="AF173" s="423"/>
      <c r="AG173" s="423"/>
      <c r="AH173" s="423"/>
      <c r="AI173" s="423"/>
      <c r="AJ173" s="423"/>
      <c r="AK173" s="423"/>
      <c r="AL173" s="423"/>
    </row>
    <row r="174" spans="1:38" x14ac:dyDescent="0.3">
      <c r="A174" s="775"/>
      <c r="B174" s="776"/>
      <c r="C174" s="776"/>
      <c r="D174" s="776"/>
      <c r="E174" s="776"/>
      <c r="F174" s="776"/>
      <c r="G174" s="776"/>
      <c r="H174" s="776"/>
      <c r="I174" s="776"/>
      <c r="J174" s="776"/>
      <c r="K174" s="776"/>
      <c r="L174" s="776"/>
      <c r="M174" s="776"/>
      <c r="N174" s="776"/>
      <c r="O174" s="776"/>
      <c r="P174" s="776"/>
      <c r="Q174" s="777"/>
      <c r="R174" s="423"/>
      <c r="S174" s="423"/>
      <c r="T174" s="423"/>
      <c r="U174" s="423"/>
      <c r="V174" s="423"/>
      <c r="W174" s="423"/>
      <c r="X174" s="423"/>
      <c r="Y174" s="423"/>
      <c r="Z174" s="423"/>
      <c r="AA174" s="423"/>
      <c r="AB174" s="423"/>
      <c r="AC174" s="423"/>
      <c r="AD174" s="423"/>
      <c r="AE174" s="423"/>
      <c r="AF174" s="423"/>
      <c r="AG174" s="423"/>
      <c r="AH174" s="423"/>
      <c r="AI174" s="423"/>
      <c r="AJ174" s="423"/>
      <c r="AK174" s="423"/>
      <c r="AL174" s="423"/>
    </row>
    <row r="187" spans="1:38" x14ac:dyDescent="0.3">
      <c r="A187" s="421" t="s">
        <v>560</v>
      </c>
      <c r="B187" s="421"/>
      <c r="C187" s="421"/>
      <c r="D187" s="421"/>
      <c r="E187" s="421"/>
      <c r="F187" s="421"/>
      <c r="G187" s="421"/>
      <c r="H187" s="421"/>
      <c r="I187" s="421"/>
      <c r="J187" s="421"/>
      <c r="K187" s="421"/>
      <c r="L187" s="421"/>
      <c r="M187" s="421"/>
      <c r="N187" s="421"/>
      <c r="O187" s="421"/>
      <c r="P187" s="421"/>
      <c r="Q187" s="421"/>
      <c r="R187" s="421"/>
      <c r="S187" s="421"/>
      <c r="T187" s="421"/>
      <c r="U187" s="421"/>
      <c r="V187" s="421"/>
      <c r="W187" s="421"/>
      <c r="X187" s="421"/>
      <c r="Y187" s="421"/>
      <c r="Z187" s="421"/>
      <c r="AA187" s="421"/>
      <c r="AB187" s="421"/>
      <c r="AC187" s="421"/>
      <c r="AD187" s="421"/>
      <c r="AE187" s="421"/>
      <c r="AF187" s="421"/>
      <c r="AG187" s="421"/>
      <c r="AH187" s="421"/>
      <c r="AI187" s="421"/>
      <c r="AJ187" s="421"/>
      <c r="AK187" s="421"/>
      <c r="AL187" s="421"/>
    </row>
    <row r="188" spans="1:38" ht="2.25" customHeight="1" x14ac:dyDescent="0.3"/>
    <row r="189" spans="1:38" s="99" customFormat="1" ht="80.400000000000006" customHeight="1" x14ac:dyDescent="0.3">
      <c r="A189" s="767" t="s">
        <v>0</v>
      </c>
      <c r="B189" s="767"/>
      <c r="C189" s="767"/>
      <c r="D189" s="767"/>
      <c r="E189" s="767" t="s">
        <v>1</v>
      </c>
      <c r="F189" s="767"/>
      <c r="G189" s="767"/>
      <c r="H189" s="767"/>
      <c r="I189" s="768" t="s">
        <v>439</v>
      </c>
      <c r="J189" s="768"/>
      <c r="K189" s="768" t="s">
        <v>440</v>
      </c>
      <c r="L189" s="768"/>
      <c r="M189" s="768"/>
      <c r="N189" s="768"/>
      <c r="O189" s="769" t="str">
        <f>'Woreda scorecard'!AF2</f>
        <v>Dedicated time by client group per regular staff / year (day)</v>
      </c>
      <c r="P189" s="769"/>
      <c r="Q189" s="769"/>
      <c r="R189" s="769" t="s">
        <v>441</v>
      </c>
      <c r="S189" s="769"/>
      <c r="T189" s="769"/>
      <c r="U189" s="769" t="str">
        <f>'Woreda scorecard'!AS2</f>
        <v>Adequate physical resources</v>
      </c>
      <c r="V189" s="769"/>
      <c r="W189" s="769"/>
      <c r="X189" s="770" t="str">
        <f>'Woreda scorecard'!BT2</f>
        <v>Capacity training gap</v>
      </c>
      <c r="Y189" s="771"/>
      <c r="Z189" s="771"/>
      <c r="AA189" s="771"/>
      <c r="AB189" s="771"/>
      <c r="AC189" s="772" t="s">
        <v>572</v>
      </c>
      <c r="AD189" s="772"/>
      <c r="AE189" s="772"/>
      <c r="AF189" s="772"/>
      <c r="AG189" s="773" t="s">
        <v>573</v>
      </c>
      <c r="AH189" s="773"/>
      <c r="AI189" s="773"/>
      <c r="AJ189" s="774"/>
      <c r="AK189" s="773" t="s">
        <v>564</v>
      </c>
      <c r="AL189" s="773"/>
    </row>
    <row r="190" spans="1:38" s="110" customFormat="1" ht="42.6" customHeight="1" x14ac:dyDescent="0.25">
      <c r="A190" s="418" t="str">
        <f>'Woreda scorecard'!B3</f>
        <v>Dollo</v>
      </c>
      <c r="B190" s="418"/>
      <c r="C190" s="418"/>
      <c r="D190" s="418"/>
      <c r="E190" s="418" t="str">
        <f>'Woreda scorecard'!C3</f>
        <v>Danot</v>
      </c>
      <c r="F190" s="418"/>
      <c r="G190" s="418"/>
      <c r="H190" s="418"/>
      <c r="I190" s="573">
        <f>'Woreda scorecard'!M3</f>
        <v>0.23428290022565257</v>
      </c>
      <c r="J190" s="401"/>
      <c r="K190" s="759">
        <f>'Woreda scorecard'!Y3</f>
        <v>109</v>
      </c>
      <c r="L190" s="649"/>
      <c r="M190" s="649"/>
      <c r="N190" s="649"/>
      <c r="O190" s="759">
        <f>'Woreda scorecard'!AF3</f>
        <v>5.5</v>
      </c>
      <c r="P190" s="759"/>
      <c r="Q190" s="759"/>
      <c r="R190" s="488">
        <f>'Woreda scorecard'!AI3</f>
        <v>1</v>
      </c>
      <c r="S190" s="754"/>
      <c r="T190" s="489"/>
      <c r="U190" s="649">
        <f>'Woreda scorecard'!AS3</f>
        <v>1</v>
      </c>
      <c r="V190" s="649"/>
      <c r="W190" s="755"/>
      <c r="X190" s="756" t="str">
        <f>'Woreda scorecard'!BT3</f>
        <v>Crop TrainingWage employment facilitation training</v>
      </c>
      <c r="Y190" s="756"/>
      <c r="Z190" s="756"/>
      <c r="AA190" s="756"/>
      <c r="AB190" s="756"/>
      <c r="AC190" s="760" t="s">
        <v>559</v>
      </c>
      <c r="AD190" s="760"/>
      <c r="AE190" s="760"/>
      <c r="AF190" s="760"/>
      <c r="AG190" s="764" t="s">
        <v>561</v>
      </c>
      <c r="AH190" s="765"/>
      <c r="AI190" s="765"/>
      <c r="AJ190" s="765"/>
      <c r="AK190" s="766" t="s">
        <v>566</v>
      </c>
      <c r="AL190" s="766"/>
    </row>
    <row r="191" spans="1:38" s="110" customFormat="1" ht="57.6" customHeight="1" x14ac:dyDescent="0.25">
      <c r="A191" s="418" t="str">
        <f>'Woreda scorecard'!B4</f>
        <v>Fafen</v>
      </c>
      <c r="B191" s="418"/>
      <c r="C191" s="418"/>
      <c r="D191" s="418"/>
      <c r="E191" s="418" t="str">
        <f>'Woreda scorecard'!C4</f>
        <v>Kabribayah</v>
      </c>
      <c r="F191" s="418"/>
      <c r="G191" s="418"/>
      <c r="H191" s="418"/>
      <c r="I191" s="573">
        <f>'Woreda scorecard'!M4</f>
        <v>0.30122088126929553</v>
      </c>
      <c r="J191" s="401"/>
      <c r="K191" s="759">
        <f>'Woreda scorecard'!Y4</f>
        <v>109</v>
      </c>
      <c r="L191" s="649"/>
      <c r="M191" s="649"/>
      <c r="N191" s="649"/>
      <c r="O191" s="759">
        <f>'Woreda scorecard'!AF4</f>
        <v>1.5580736543909348</v>
      </c>
      <c r="P191" s="759"/>
      <c r="Q191" s="759"/>
      <c r="R191" s="488">
        <f>'Woreda scorecard'!AI4</f>
        <v>0</v>
      </c>
      <c r="S191" s="754"/>
      <c r="T191" s="489"/>
      <c r="U191" s="649">
        <f>'Woreda scorecard'!AS4</f>
        <v>1</v>
      </c>
      <c r="V191" s="649"/>
      <c r="W191" s="755"/>
      <c r="X191" s="756" t="str">
        <f>'Woreda scorecard'!BT4</f>
        <v>Entrepreneurship training</v>
      </c>
      <c r="Y191" s="756"/>
      <c r="Z191" s="756"/>
      <c r="AA191" s="756"/>
      <c r="AB191" s="756"/>
      <c r="AC191" s="760" t="s">
        <v>562</v>
      </c>
      <c r="AD191" s="760"/>
      <c r="AE191" s="760"/>
      <c r="AF191" s="760"/>
      <c r="AG191" s="762" t="s">
        <v>563</v>
      </c>
      <c r="AH191" s="763"/>
      <c r="AI191" s="763"/>
      <c r="AJ191" s="763"/>
      <c r="AK191" s="760" t="s">
        <v>565</v>
      </c>
      <c r="AL191" s="760"/>
    </row>
    <row r="192" spans="1:38" s="110" customFormat="1" ht="22.5" customHeight="1" x14ac:dyDescent="0.25">
      <c r="A192" s="418" t="str">
        <f>'Woreda scorecard'!B5</f>
        <v>Dollo</v>
      </c>
      <c r="B192" s="418"/>
      <c r="C192" s="418"/>
      <c r="D192" s="418"/>
      <c r="E192" s="418" t="str">
        <f>'Woreda scorecard'!C5</f>
        <v>Bokh</v>
      </c>
      <c r="F192" s="418"/>
      <c r="G192" s="418"/>
      <c r="H192" s="418"/>
      <c r="I192" s="573">
        <f>'Woreda scorecard'!M5</f>
        <v>0.23428290022565257</v>
      </c>
      <c r="J192" s="401"/>
      <c r="K192" s="759">
        <f>'Woreda scorecard'!Y5</f>
        <v>109</v>
      </c>
      <c r="L192" s="649"/>
      <c r="M192" s="649"/>
      <c r="N192" s="649"/>
      <c r="O192" s="759">
        <f>'Woreda scorecard'!AF5</f>
        <v>5.5</v>
      </c>
      <c r="P192" s="759"/>
      <c r="Q192" s="759"/>
      <c r="R192" s="488">
        <f>'Woreda scorecard'!AI5</f>
        <v>1</v>
      </c>
      <c r="S192" s="754"/>
      <c r="T192" s="489"/>
      <c r="U192" s="649">
        <f>'Woreda scorecard'!AS5</f>
        <v>0</v>
      </c>
      <c r="V192" s="649"/>
      <c r="W192" s="755"/>
      <c r="X192" s="756" t="str">
        <f>'Woreda scorecard'!BT5</f>
        <v>Entrepreneurship training</v>
      </c>
      <c r="Y192" s="756"/>
      <c r="Z192" s="756"/>
      <c r="AA192" s="756"/>
      <c r="AB192" s="756"/>
      <c r="AC192" s="757" t="s">
        <v>567</v>
      </c>
      <c r="AD192" s="757"/>
      <c r="AE192" s="757"/>
      <c r="AF192" s="757"/>
      <c r="AG192" s="758" t="s">
        <v>566</v>
      </c>
      <c r="AH192" s="529"/>
      <c r="AI192" s="529"/>
      <c r="AJ192" s="529"/>
      <c r="AK192" s="760" t="s">
        <v>566</v>
      </c>
      <c r="AL192" s="760"/>
    </row>
    <row r="193" spans="1:38" s="110" customFormat="1" ht="23.25" customHeight="1" x14ac:dyDescent="0.25">
      <c r="A193" s="418" t="str">
        <f>'Woreda scorecard'!B6</f>
        <v>Jarar</v>
      </c>
      <c r="B193" s="418"/>
      <c r="C193" s="418"/>
      <c r="D193" s="418"/>
      <c r="E193" s="418" t="str">
        <f>'Woreda scorecard'!C6</f>
        <v>Dhagahbour</v>
      </c>
      <c r="F193" s="418"/>
      <c r="G193" s="418"/>
      <c r="H193" s="418"/>
      <c r="I193" s="573">
        <f>'Woreda scorecard'!M6</f>
        <v>0.23428290022565257</v>
      </c>
      <c r="J193" s="401"/>
      <c r="K193" s="759">
        <f>'Woreda scorecard'!Y6</f>
        <v>109</v>
      </c>
      <c r="L193" s="649"/>
      <c r="M193" s="649"/>
      <c r="N193" s="649"/>
      <c r="O193" s="759">
        <f>'Woreda scorecard'!AF6</f>
        <v>3.6666666666666665</v>
      </c>
      <c r="P193" s="759"/>
      <c r="Q193" s="759"/>
      <c r="R193" s="488">
        <f>'Woreda scorecard'!AI6</f>
        <v>1</v>
      </c>
      <c r="S193" s="754"/>
      <c r="T193" s="489"/>
      <c r="U193" s="649">
        <f>'Woreda scorecard'!AS6</f>
        <v>0</v>
      </c>
      <c r="V193" s="649"/>
      <c r="W193" s="755"/>
      <c r="X193" s="756" t="str">
        <f>'Woreda scorecard'!BT6</f>
        <v>Off Farm Skill Training</v>
      </c>
      <c r="Y193" s="756"/>
      <c r="Z193" s="756"/>
      <c r="AA193" s="756"/>
      <c r="AB193" s="756"/>
      <c r="AC193" s="757" t="s">
        <v>567</v>
      </c>
      <c r="AD193" s="757"/>
      <c r="AE193" s="757"/>
      <c r="AF193" s="757"/>
      <c r="AG193" s="758" t="s">
        <v>566</v>
      </c>
      <c r="AH193" s="529"/>
      <c r="AI193" s="529"/>
      <c r="AJ193" s="529"/>
      <c r="AK193" s="760" t="s">
        <v>566</v>
      </c>
      <c r="AL193" s="760"/>
    </row>
    <row r="194" spans="1:38" s="110" customFormat="1" ht="22.5" customHeight="1" x14ac:dyDescent="0.25">
      <c r="A194" s="418" t="str">
        <f>'Woreda scorecard'!B7</f>
        <v>Fafen</v>
      </c>
      <c r="B194" s="418"/>
      <c r="C194" s="418"/>
      <c r="D194" s="418"/>
      <c r="E194" s="418" t="str">
        <f>'Woreda scorecard'!C7</f>
        <v>Gursum</v>
      </c>
      <c r="F194" s="418"/>
      <c r="G194" s="418"/>
      <c r="H194" s="418"/>
      <c r="I194" s="573">
        <f>'Woreda scorecard'!M7</f>
        <v>0.23428290022565257</v>
      </c>
      <c r="J194" s="401"/>
      <c r="K194" s="759">
        <f>'Woreda scorecard'!Y7</f>
        <v>109</v>
      </c>
      <c r="L194" s="649"/>
      <c r="M194" s="649"/>
      <c r="N194" s="649"/>
      <c r="O194" s="759">
        <f>'Woreda scorecard'!AF7</f>
        <v>2.7591973244147154</v>
      </c>
      <c r="P194" s="759"/>
      <c r="Q194" s="759"/>
      <c r="R194" s="488">
        <f>'Woreda scorecard'!AI7</f>
        <v>1</v>
      </c>
      <c r="S194" s="754"/>
      <c r="T194" s="489"/>
      <c r="U194" s="649">
        <f>'Woreda scorecard'!AS7</f>
        <v>2</v>
      </c>
      <c r="V194" s="649"/>
      <c r="W194" s="755"/>
      <c r="X194" s="756" t="str">
        <f>'Woreda scorecard'!BT7</f>
        <v>Off Farm Skill Training</v>
      </c>
      <c r="Y194" s="756"/>
      <c r="Z194" s="756"/>
      <c r="AA194" s="756"/>
      <c r="AB194" s="756"/>
      <c r="AC194" s="757" t="s">
        <v>567</v>
      </c>
      <c r="AD194" s="757"/>
      <c r="AE194" s="757"/>
      <c r="AF194" s="757"/>
      <c r="AG194" s="758" t="s">
        <v>566</v>
      </c>
      <c r="AH194" s="529"/>
      <c r="AI194" s="529"/>
      <c r="AJ194" s="529"/>
      <c r="AK194" s="760" t="s">
        <v>566</v>
      </c>
      <c r="AL194" s="760"/>
    </row>
    <row r="195" spans="1:38" s="110" customFormat="1" ht="40.200000000000003" customHeight="1" x14ac:dyDescent="0.25">
      <c r="A195" s="418" t="str">
        <f>'Woreda scorecard'!B8</f>
        <v>Shabelle</v>
      </c>
      <c r="B195" s="418"/>
      <c r="C195" s="418"/>
      <c r="D195" s="418"/>
      <c r="E195" s="418" t="str">
        <f>'Woreda scorecard'!C8</f>
        <v>Adadle</v>
      </c>
      <c r="F195" s="418"/>
      <c r="G195" s="418"/>
      <c r="H195" s="418"/>
      <c r="I195" s="573">
        <f>'Woreda scorecard'!M8</f>
        <v>0.23428290022565257</v>
      </c>
      <c r="J195" s="401"/>
      <c r="K195" s="759">
        <f>'Woreda scorecard'!Y8</f>
        <v>109</v>
      </c>
      <c r="L195" s="649"/>
      <c r="M195" s="649"/>
      <c r="N195" s="649"/>
      <c r="O195" s="759">
        <f>'Woreda scorecard'!AF8</f>
        <v>5.5</v>
      </c>
      <c r="P195" s="759"/>
      <c r="Q195" s="759"/>
      <c r="R195" s="488">
        <f>'Woreda scorecard'!AI8</f>
        <v>1</v>
      </c>
      <c r="S195" s="754"/>
      <c r="T195" s="489"/>
      <c r="U195" s="649">
        <f>'Woreda scorecard'!AS8</f>
        <v>1</v>
      </c>
      <c r="V195" s="649"/>
      <c r="W195" s="755"/>
      <c r="X195" s="756" t="str">
        <f>'Woreda scorecard'!BT8</f>
        <v>Off Farm Skill TrainingLivestock TrainingFinancial literacy</v>
      </c>
      <c r="Y195" s="756"/>
      <c r="Z195" s="756"/>
      <c r="AA195" s="756"/>
      <c r="AB195" s="756"/>
      <c r="AC195" s="760" t="s">
        <v>568</v>
      </c>
      <c r="AD195" s="760"/>
      <c r="AE195" s="760"/>
      <c r="AF195" s="760"/>
      <c r="AG195" s="761" t="s">
        <v>569</v>
      </c>
      <c r="AH195" s="568"/>
      <c r="AI195" s="568"/>
      <c r="AJ195" s="568"/>
      <c r="AK195" s="760" t="s">
        <v>566</v>
      </c>
      <c r="AL195" s="760"/>
    </row>
    <row r="196" spans="1:38" s="110" customFormat="1" ht="38.25" customHeight="1" x14ac:dyDescent="0.25">
      <c r="A196" s="418" t="str">
        <f>'Woreda scorecard'!B9</f>
        <v>Shabelle</v>
      </c>
      <c r="B196" s="418"/>
      <c r="C196" s="418"/>
      <c r="D196" s="418"/>
      <c r="E196" s="418" t="str">
        <f>'Woreda scorecard'!C9</f>
        <v>Kalafo</v>
      </c>
      <c r="F196" s="418"/>
      <c r="G196" s="418"/>
      <c r="H196" s="418"/>
      <c r="I196" s="573">
        <f>'Woreda scorecard'!M9</f>
        <v>0.23428290022565257</v>
      </c>
      <c r="J196" s="401"/>
      <c r="K196" s="759">
        <f>'Woreda scorecard'!Y9</f>
        <v>109</v>
      </c>
      <c r="L196" s="649"/>
      <c r="M196" s="649"/>
      <c r="N196" s="649"/>
      <c r="O196" s="759">
        <f>'Woreda scorecard'!AF9</f>
        <v>2.5384615384615383</v>
      </c>
      <c r="P196" s="759"/>
      <c r="Q196" s="759"/>
      <c r="R196" s="488">
        <f>'Woreda scorecard'!AI9</f>
        <v>0.75</v>
      </c>
      <c r="S196" s="754"/>
      <c r="T196" s="489"/>
      <c r="U196" s="649">
        <f>'Woreda scorecard'!AS9</f>
        <v>2</v>
      </c>
      <c r="V196" s="649"/>
      <c r="W196" s="755"/>
      <c r="X196" s="756" t="str">
        <f>'Woreda scorecard'!BT9</f>
        <v>Entrepreneurship trainingFinancial literacy training</v>
      </c>
      <c r="Y196" s="756"/>
      <c r="Z196" s="756"/>
      <c r="AA196" s="756"/>
      <c r="AB196" s="756"/>
      <c r="AC196" s="757" t="s">
        <v>567</v>
      </c>
      <c r="AD196" s="757"/>
      <c r="AE196" s="757"/>
      <c r="AF196" s="757"/>
      <c r="AG196" s="758" t="s">
        <v>566</v>
      </c>
      <c r="AH196" s="529"/>
      <c r="AI196" s="529"/>
      <c r="AJ196" s="529"/>
      <c r="AK196" s="760" t="s">
        <v>566</v>
      </c>
      <c r="AL196" s="760"/>
    </row>
    <row r="197" spans="1:38" s="110" customFormat="1" ht="38.25" customHeight="1" x14ac:dyDescent="0.25">
      <c r="A197" s="418" t="str">
        <f>'Woreda scorecard'!B10</f>
        <v>Afder</v>
      </c>
      <c r="B197" s="418"/>
      <c r="C197" s="418"/>
      <c r="D197" s="418"/>
      <c r="E197" s="418" t="str">
        <f>'Woreda scorecard'!C10</f>
        <v>Jarati</v>
      </c>
      <c r="F197" s="418"/>
      <c r="G197" s="418"/>
      <c r="H197" s="418"/>
      <c r="I197" s="573">
        <f>'Woreda scorecard'!M10</f>
        <v>0.23428290022565257</v>
      </c>
      <c r="J197" s="401"/>
      <c r="K197" s="759">
        <f>'Woreda scorecard'!Y10</f>
        <v>109</v>
      </c>
      <c r="L197" s="649"/>
      <c r="M197" s="649"/>
      <c r="N197" s="649"/>
      <c r="O197" s="759">
        <f>'Woreda scorecard'!AF10</f>
        <v>4.125</v>
      </c>
      <c r="P197" s="759"/>
      <c r="Q197" s="759"/>
      <c r="R197" s="488">
        <f>'Woreda scorecard'!AI10</f>
        <v>1</v>
      </c>
      <c r="S197" s="754"/>
      <c r="T197" s="489"/>
      <c r="U197" s="649">
        <f>'Woreda scorecard'!AS10</f>
        <v>0</v>
      </c>
      <c r="V197" s="649"/>
      <c r="W197" s="755"/>
      <c r="X197" s="756" t="str">
        <f>'Woreda scorecard'!BT10</f>
        <v>Entrepreneurship trainingFinancial literacy</v>
      </c>
      <c r="Y197" s="756"/>
      <c r="Z197" s="756"/>
      <c r="AA197" s="756"/>
      <c r="AB197" s="756"/>
      <c r="AC197" s="760" t="s">
        <v>570</v>
      </c>
      <c r="AD197" s="760"/>
      <c r="AE197" s="760"/>
      <c r="AF197" s="760"/>
      <c r="AG197" s="761" t="s">
        <v>571</v>
      </c>
      <c r="AH197" s="568"/>
      <c r="AI197" s="568"/>
      <c r="AJ197" s="568"/>
      <c r="AK197" s="756" t="s">
        <v>566</v>
      </c>
      <c r="AL197" s="756"/>
    </row>
    <row r="198" spans="1:38" s="110" customFormat="1" ht="39" customHeight="1" x14ac:dyDescent="0.25">
      <c r="A198" s="418" t="str">
        <f>'Woreda scorecard'!B11</f>
        <v>Dawa</v>
      </c>
      <c r="B198" s="418"/>
      <c r="C198" s="418"/>
      <c r="D198" s="418"/>
      <c r="E198" s="418" t="str">
        <f>'Woreda scorecard'!C11</f>
        <v>Moyale</v>
      </c>
      <c r="F198" s="418"/>
      <c r="G198" s="418"/>
      <c r="H198" s="418"/>
      <c r="I198" s="573">
        <f>'Woreda scorecard'!M11</f>
        <v>0.23428290022565257</v>
      </c>
      <c r="J198" s="401"/>
      <c r="K198" s="759">
        <f>'Woreda scorecard'!Y11</f>
        <v>109</v>
      </c>
      <c r="L198" s="649"/>
      <c r="M198" s="649"/>
      <c r="N198" s="649"/>
      <c r="O198" s="759">
        <f>'Woreda scorecard'!AF11</f>
        <v>2.0625</v>
      </c>
      <c r="P198" s="759"/>
      <c r="Q198" s="759"/>
      <c r="R198" s="488">
        <f>'Woreda scorecard'!AI11</f>
        <v>1</v>
      </c>
      <c r="S198" s="754"/>
      <c r="T198" s="489"/>
      <c r="U198" s="649">
        <f>'Woreda scorecard'!AS11</f>
        <v>1</v>
      </c>
      <c r="V198" s="649"/>
      <c r="W198" s="755"/>
      <c r="X198" s="756" t="str">
        <f>'Woreda scorecard'!BT11</f>
        <v>Off Farm Skill TrainingFinancial literacy training</v>
      </c>
      <c r="Y198" s="756"/>
      <c r="Z198" s="756"/>
      <c r="AA198" s="756"/>
      <c r="AB198" s="756"/>
      <c r="AC198" s="760" t="s">
        <v>567</v>
      </c>
      <c r="AD198" s="760"/>
      <c r="AE198" s="760"/>
      <c r="AF198" s="760"/>
      <c r="AG198" s="761" t="s">
        <v>566</v>
      </c>
      <c r="AH198" s="568"/>
      <c r="AI198" s="568"/>
      <c r="AJ198" s="568"/>
      <c r="AK198" s="756" t="s">
        <v>566</v>
      </c>
      <c r="AL198" s="756"/>
    </row>
    <row r="199" spans="1:38" s="110" customFormat="1" ht="24" customHeight="1" x14ac:dyDescent="0.25">
      <c r="A199" s="418" t="str">
        <f>'Woreda scorecard'!B12</f>
        <v>Sitti</v>
      </c>
      <c r="B199" s="418"/>
      <c r="C199" s="418"/>
      <c r="D199" s="418"/>
      <c r="E199" s="418" t="str">
        <f>'Woreda scorecard'!C12</f>
        <v>Erer</v>
      </c>
      <c r="F199" s="418"/>
      <c r="G199" s="418"/>
      <c r="H199" s="418"/>
      <c r="I199" s="573">
        <f>'Woreda scorecard'!M12</f>
        <v>0.23428290022565257</v>
      </c>
      <c r="J199" s="401"/>
      <c r="K199" s="759">
        <f>'Woreda scorecard'!Y12</f>
        <v>109</v>
      </c>
      <c r="L199" s="649"/>
      <c r="M199" s="649"/>
      <c r="N199" s="649"/>
      <c r="O199" s="759">
        <f>'Woreda scorecard'!AF12</f>
        <v>0</v>
      </c>
      <c r="P199" s="759"/>
      <c r="Q199" s="759"/>
      <c r="R199" s="488">
        <f>'Woreda scorecard'!AI12</f>
        <v>1</v>
      </c>
      <c r="S199" s="754"/>
      <c r="T199" s="489"/>
      <c r="U199" s="649">
        <f>'Woreda scorecard'!AS12</f>
        <v>2</v>
      </c>
      <c r="V199" s="649"/>
      <c r="W199" s="755"/>
      <c r="X199" s="756" t="str">
        <f>'Woreda scorecard'!BT12</f>
        <v>Entrepreneurship training</v>
      </c>
      <c r="Y199" s="756"/>
      <c r="Z199" s="756"/>
      <c r="AA199" s="756"/>
      <c r="AB199" s="756"/>
      <c r="AC199" s="760" t="s">
        <v>570</v>
      </c>
      <c r="AD199" s="760"/>
      <c r="AE199" s="760"/>
      <c r="AF199" s="760"/>
      <c r="AG199" s="758" t="s">
        <v>571</v>
      </c>
      <c r="AH199" s="529"/>
      <c r="AI199" s="529"/>
      <c r="AJ199" s="529"/>
      <c r="AK199" s="756" t="s">
        <v>566</v>
      </c>
      <c r="AL199" s="756"/>
    </row>
    <row r="200" spans="1:38" s="110" customFormat="1" ht="21.75" customHeight="1" x14ac:dyDescent="0.25">
      <c r="A200" s="418" t="str">
        <f>'Woreda scorecard'!B13</f>
        <v>Erer</v>
      </c>
      <c r="B200" s="418"/>
      <c r="C200" s="418"/>
      <c r="D200" s="418"/>
      <c r="E200" s="418" t="str">
        <f>'Woreda scorecard'!C13</f>
        <v>Fik</v>
      </c>
      <c r="F200" s="418"/>
      <c r="G200" s="418"/>
      <c r="H200" s="418"/>
      <c r="I200" s="573">
        <f>'Woreda scorecard'!M13</f>
        <v>0.23428290022565257</v>
      </c>
      <c r="J200" s="401"/>
      <c r="K200" s="759">
        <f>'Woreda scorecard'!Y13</f>
        <v>109</v>
      </c>
      <c r="L200" s="649"/>
      <c r="M200" s="649"/>
      <c r="N200" s="649"/>
      <c r="O200" s="759">
        <f>'Woreda scorecard'!AF13</f>
        <v>2.2000000000000002</v>
      </c>
      <c r="P200" s="759"/>
      <c r="Q200" s="759"/>
      <c r="R200" s="488">
        <f>'Woreda scorecard'!AI13</f>
        <v>0.75</v>
      </c>
      <c r="S200" s="754"/>
      <c r="T200" s="489"/>
      <c r="U200" s="649">
        <f>'Woreda scorecard'!AS13</f>
        <v>1</v>
      </c>
      <c r="V200" s="649"/>
      <c r="W200" s="755"/>
      <c r="X200" s="756" t="str">
        <f>'Woreda scorecard'!BT13</f>
        <v>Livestock Training</v>
      </c>
      <c r="Y200" s="756"/>
      <c r="Z200" s="756"/>
      <c r="AA200" s="756"/>
      <c r="AB200" s="756"/>
      <c r="AC200" s="757" t="s">
        <v>567</v>
      </c>
      <c r="AD200" s="757"/>
      <c r="AE200" s="757"/>
      <c r="AF200" s="757"/>
      <c r="AG200" s="758" t="s">
        <v>566</v>
      </c>
      <c r="AH200" s="529"/>
      <c r="AI200" s="529"/>
      <c r="AJ200" s="529"/>
      <c r="AK200" s="756" t="s">
        <v>566</v>
      </c>
      <c r="AL200" s="756"/>
    </row>
    <row r="201" spans="1:38" s="110" customFormat="1" ht="53.4" customHeight="1" x14ac:dyDescent="0.25">
      <c r="A201" s="418" t="str">
        <f>'Woreda scorecard'!B14</f>
        <v>Korahay</v>
      </c>
      <c r="B201" s="418"/>
      <c r="C201" s="418"/>
      <c r="D201" s="418"/>
      <c r="E201" s="418" t="str">
        <f>'Woreda scorecard'!C14</f>
        <v>Kabridahar</v>
      </c>
      <c r="F201" s="418"/>
      <c r="G201" s="418"/>
      <c r="H201" s="418"/>
      <c r="I201" s="573">
        <f>'Woreda scorecard'!M14</f>
        <v>0.23428290022565257</v>
      </c>
      <c r="J201" s="401"/>
      <c r="K201" s="759">
        <f>'Woreda scorecard'!Y14</f>
        <v>109</v>
      </c>
      <c r="L201" s="649"/>
      <c r="M201" s="649"/>
      <c r="N201" s="649"/>
      <c r="O201" s="759">
        <f>'Woreda scorecard'!AF14</f>
        <v>0</v>
      </c>
      <c r="P201" s="759"/>
      <c r="Q201" s="759"/>
      <c r="R201" s="488">
        <f>'Woreda scorecard'!AI14</f>
        <v>1</v>
      </c>
      <c r="S201" s="754"/>
      <c r="T201" s="489"/>
      <c r="U201" s="649">
        <f>'Woreda scorecard'!AS14</f>
        <v>1</v>
      </c>
      <c r="V201" s="649"/>
      <c r="W201" s="755"/>
      <c r="X201" s="756" t="str">
        <f>'Woreda scorecard'!BT14</f>
        <v>Entrepreneurship trainingOff Farm Skill TrainingFinancial literacy</v>
      </c>
      <c r="Y201" s="756"/>
      <c r="Z201" s="756"/>
      <c r="AA201" s="756"/>
      <c r="AB201" s="756"/>
      <c r="AC201" s="757" t="s">
        <v>567</v>
      </c>
      <c r="AD201" s="757"/>
      <c r="AE201" s="757"/>
      <c r="AF201" s="757"/>
      <c r="AG201" s="758" t="s">
        <v>566</v>
      </c>
      <c r="AH201" s="529"/>
      <c r="AI201" s="529"/>
      <c r="AJ201" s="529"/>
      <c r="AK201" s="756" t="s">
        <v>566</v>
      </c>
      <c r="AL201" s="756"/>
    </row>
    <row r="202" spans="1:38" s="110" customFormat="1" ht="18.75" customHeight="1" x14ac:dyDescent="0.25">
      <c r="A202" s="418" t="str">
        <f>'Woreda scorecard'!B15</f>
        <v>Afder</v>
      </c>
      <c r="B202" s="418"/>
      <c r="C202" s="418"/>
      <c r="D202" s="418"/>
      <c r="E202" s="418" t="str">
        <f>'Woreda scorecard'!C15</f>
        <v>Hargele</v>
      </c>
      <c r="F202" s="418"/>
      <c r="G202" s="418"/>
      <c r="H202" s="418"/>
      <c r="I202" s="573">
        <f>'Woreda scorecard'!M15</f>
        <v>0.23428290022565257</v>
      </c>
      <c r="J202" s="401"/>
      <c r="K202" s="759">
        <f>'Woreda scorecard'!Y15</f>
        <v>109</v>
      </c>
      <c r="L202" s="649"/>
      <c r="M202" s="649"/>
      <c r="N202" s="649"/>
      <c r="O202" s="759">
        <f>'Woreda scorecard'!AF15</f>
        <v>5.5</v>
      </c>
      <c r="P202" s="759"/>
      <c r="Q202" s="759"/>
      <c r="R202" s="488">
        <f>'Woreda scorecard'!AI15</f>
        <v>1</v>
      </c>
      <c r="S202" s="754"/>
      <c r="T202" s="489"/>
      <c r="U202" s="649">
        <f>'Woreda scorecard'!AS15</f>
        <v>2</v>
      </c>
      <c r="V202" s="649"/>
      <c r="W202" s="755"/>
      <c r="X202" s="756" t="str">
        <f>'Woreda scorecard'!BT15</f>
        <v>Crop Training</v>
      </c>
      <c r="Y202" s="756"/>
      <c r="Z202" s="756"/>
      <c r="AA202" s="756"/>
      <c r="AB202" s="756"/>
      <c r="AC202" s="757" t="s">
        <v>567</v>
      </c>
      <c r="AD202" s="757"/>
      <c r="AE202" s="757"/>
      <c r="AF202" s="757"/>
      <c r="AG202" s="758" t="s">
        <v>566</v>
      </c>
      <c r="AH202" s="529"/>
      <c r="AI202" s="529"/>
      <c r="AJ202" s="529"/>
      <c r="AK202" s="756" t="s">
        <v>566</v>
      </c>
      <c r="AL202" s="756"/>
    </row>
    <row r="203" spans="1:38" s="110" customFormat="1" ht="24.75" customHeight="1" x14ac:dyDescent="0.25">
      <c r="A203" s="418" t="str">
        <f>'Woreda scorecard'!B16</f>
        <v>Sitti</v>
      </c>
      <c r="B203" s="418"/>
      <c r="C203" s="418"/>
      <c r="D203" s="418"/>
      <c r="E203" s="418" t="str">
        <f>'Woreda scorecard'!C16</f>
        <v>Shinile</v>
      </c>
      <c r="F203" s="418"/>
      <c r="G203" s="418"/>
      <c r="H203" s="418"/>
      <c r="I203" s="573">
        <f>'Woreda scorecard'!M16</f>
        <v>0.23428290022565257</v>
      </c>
      <c r="J203" s="401"/>
      <c r="K203" s="759">
        <f>'Woreda scorecard'!Y16</f>
        <v>109</v>
      </c>
      <c r="L203" s="649"/>
      <c r="M203" s="649"/>
      <c r="N203" s="649"/>
      <c r="O203" s="759">
        <f>'Woreda scorecard'!AF16</f>
        <v>0</v>
      </c>
      <c r="P203" s="759"/>
      <c r="Q203" s="759"/>
      <c r="R203" s="488">
        <f>'Woreda scorecard'!AI16</f>
        <v>1</v>
      </c>
      <c r="S203" s="754"/>
      <c r="T203" s="489"/>
      <c r="U203" s="649">
        <f>'Woreda scorecard'!AS16</f>
        <v>1</v>
      </c>
      <c r="V203" s="649"/>
      <c r="W203" s="755"/>
      <c r="X203" s="756" t="str">
        <f>'Woreda scorecard'!BT16</f>
        <v>Entrepreneurship training</v>
      </c>
      <c r="Y203" s="756"/>
      <c r="Z203" s="756"/>
      <c r="AA203" s="756"/>
      <c r="AB203" s="756"/>
      <c r="AC203" s="757" t="s">
        <v>567</v>
      </c>
      <c r="AD203" s="757"/>
      <c r="AE203" s="757"/>
      <c r="AF203" s="757"/>
      <c r="AG203" s="758" t="s">
        <v>566</v>
      </c>
      <c r="AH203" s="529"/>
      <c r="AI203" s="529"/>
      <c r="AJ203" s="529"/>
      <c r="AK203" s="756" t="s">
        <v>566</v>
      </c>
      <c r="AL203" s="756"/>
    </row>
    <row r="204" spans="1:38" s="110" customFormat="1" ht="12" x14ac:dyDescent="0.25">
      <c r="A204" s="750"/>
      <c r="B204" s="750"/>
      <c r="C204" s="750"/>
      <c r="D204" s="750"/>
      <c r="E204" s="750"/>
      <c r="F204" s="750"/>
      <c r="G204" s="750"/>
      <c r="H204" s="750"/>
    </row>
  </sheetData>
  <autoFilter ref="A189:AL203" xr:uid="{00000000-0009-0000-0000-000001000000}">
    <filterColumn colId="0" showButton="0"/>
    <filterColumn colId="1" showButton="0"/>
    <filterColumn colId="2" showButton="0"/>
    <filterColumn colId="4" showButton="0"/>
    <filterColumn colId="5" showButton="0"/>
    <filterColumn colId="6" showButton="0"/>
    <filterColumn colId="8" showButton="0"/>
    <filterColumn colId="10" showButton="0"/>
    <filterColumn colId="11" showButton="0"/>
    <filterColumn colId="12" showButton="0"/>
    <filterColumn colId="14" showButton="0"/>
    <filterColumn colId="15" showButton="0"/>
    <filterColumn colId="17" showButton="0"/>
    <filterColumn colId="18" showButton="0"/>
    <filterColumn colId="20" showButton="0"/>
    <filterColumn colId="21" showButton="0"/>
    <filterColumn colId="23" showButton="0"/>
    <filterColumn colId="24" showButton="0"/>
    <filterColumn colId="26" showButton="0"/>
    <filterColumn colId="27" showButton="0"/>
    <filterColumn colId="28" showButton="0"/>
    <filterColumn colId="29" showButton="0"/>
    <filterColumn colId="31" showButton="0"/>
    <filterColumn colId="32" showButton="0"/>
    <filterColumn colId="34" showButton="0"/>
    <filterColumn colId="36" showButton="0"/>
  </autoFilter>
  <mergeCells count="358">
    <mergeCell ref="A1:AE1"/>
    <mergeCell ref="AF1:AI1"/>
    <mergeCell ref="AJ1:AL1"/>
    <mergeCell ref="A3:D5"/>
    <mergeCell ref="F3:H3"/>
    <mergeCell ref="I3:N3"/>
    <mergeCell ref="P3:V3"/>
    <mergeCell ref="W3:Y3"/>
    <mergeCell ref="AA3:AF3"/>
    <mergeCell ref="AG3:AL3"/>
    <mergeCell ref="AK5:AL5"/>
    <mergeCell ref="A7:AJ7"/>
    <mergeCell ref="AK7:AL7"/>
    <mergeCell ref="A22:E23"/>
    <mergeCell ref="F22:AL23"/>
    <mergeCell ref="A25:AL25"/>
    <mergeCell ref="F5:H5"/>
    <mergeCell ref="I5:N5"/>
    <mergeCell ref="P5:V5"/>
    <mergeCell ref="W5:Y5"/>
    <mergeCell ref="AA5:AF5"/>
    <mergeCell ref="AG5:AJ5"/>
    <mergeCell ref="A32:N32"/>
    <mergeCell ref="G34:J34"/>
    <mergeCell ref="L34:N34"/>
    <mergeCell ref="A35:E35"/>
    <mergeCell ref="G35:J35"/>
    <mergeCell ref="L35:N35"/>
    <mergeCell ref="A27:I27"/>
    <mergeCell ref="J27:N27"/>
    <mergeCell ref="A29:I30"/>
    <mergeCell ref="J29:K29"/>
    <mergeCell ref="L29:N29"/>
    <mergeCell ref="J30:K30"/>
    <mergeCell ref="L30:N30"/>
    <mergeCell ref="AA55:AB55"/>
    <mergeCell ref="U57:Y57"/>
    <mergeCell ref="AA57:AB57"/>
    <mergeCell ref="U59:Y59"/>
    <mergeCell ref="AA59:AB59"/>
    <mergeCell ref="A64:AL64"/>
    <mergeCell ref="G36:J36"/>
    <mergeCell ref="L36:N36"/>
    <mergeCell ref="U47:AB49"/>
    <mergeCell ref="AD47:AL47"/>
    <mergeCell ref="AD49:AL59"/>
    <mergeCell ref="U51:Y51"/>
    <mergeCell ref="AA51:AB51"/>
    <mergeCell ref="U53:Y53"/>
    <mergeCell ref="AA53:AB53"/>
    <mergeCell ref="U55:Y55"/>
    <mergeCell ref="L71:N71"/>
    <mergeCell ref="P71:R71"/>
    <mergeCell ref="T71:V71"/>
    <mergeCell ref="X71:Z71"/>
    <mergeCell ref="A74:D74"/>
    <mergeCell ref="A76:N122"/>
    <mergeCell ref="AB66:AF71"/>
    <mergeCell ref="AH66:AI67"/>
    <mergeCell ref="AJ66:AL67"/>
    <mergeCell ref="A69:J71"/>
    <mergeCell ref="L69:N69"/>
    <mergeCell ref="P69:R69"/>
    <mergeCell ref="T69:V69"/>
    <mergeCell ref="X69:Z69"/>
    <mergeCell ref="AH69:AI71"/>
    <mergeCell ref="AJ69:AL71"/>
    <mergeCell ref="T129:V129"/>
    <mergeCell ref="X129:Z129"/>
    <mergeCell ref="AG129:AI131"/>
    <mergeCell ref="AJ129:AL131"/>
    <mergeCell ref="L131:N131"/>
    <mergeCell ref="P131:R131"/>
    <mergeCell ref="T131:V131"/>
    <mergeCell ref="X131:Z131"/>
    <mergeCell ref="A125:AL125"/>
    <mergeCell ref="P127:R127"/>
    <mergeCell ref="T127:V127"/>
    <mergeCell ref="X127:Z127"/>
    <mergeCell ref="AB127:AE131"/>
    <mergeCell ref="AG127:AI128"/>
    <mergeCell ref="AJ127:AL128"/>
    <mergeCell ref="A129:J131"/>
    <mergeCell ref="L129:N129"/>
    <mergeCell ref="P129:R129"/>
    <mergeCell ref="AB138:AI138"/>
    <mergeCell ref="AB140:AL152"/>
    <mergeCell ref="A154:AL154"/>
    <mergeCell ref="A156:Q156"/>
    <mergeCell ref="R156:V156"/>
    <mergeCell ref="W156:AA156"/>
    <mergeCell ref="AB156:AF156"/>
    <mergeCell ref="AG156:AL156"/>
    <mergeCell ref="AB133:AE134"/>
    <mergeCell ref="AG133:AI133"/>
    <mergeCell ref="AJ133:AL133"/>
    <mergeCell ref="AG134:AI134"/>
    <mergeCell ref="AJ134:AL134"/>
    <mergeCell ref="AB136:AI136"/>
    <mergeCell ref="AJ136:AL136"/>
    <mergeCell ref="A157:Q157"/>
    <mergeCell ref="R157:V157"/>
    <mergeCell ref="W157:AA157"/>
    <mergeCell ref="AB157:AF157"/>
    <mergeCell ref="AG157:AL157"/>
    <mergeCell ref="A158:Q158"/>
    <mergeCell ref="R158:V158"/>
    <mergeCell ref="W158:AA158"/>
    <mergeCell ref="AB158:AF158"/>
    <mergeCell ref="AG158:AL158"/>
    <mergeCell ref="A159:Q159"/>
    <mergeCell ref="R159:V159"/>
    <mergeCell ref="W159:AA159"/>
    <mergeCell ref="AB159:AF159"/>
    <mergeCell ref="AG159:AL159"/>
    <mergeCell ref="A160:Q160"/>
    <mergeCell ref="R160:V160"/>
    <mergeCell ref="W160:AA160"/>
    <mergeCell ref="AB160:AF160"/>
    <mergeCell ref="AG160:AL160"/>
    <mergeCell ref="A161:Q161"/>
    <mergeCell ref="R161:V161"/>
    <mergeCell ref="W161:AA161"/>
    <mergeCell ref="AB161:AF161"/>
    <mergeCell ref="AG161:AL161"/>
    <mergeCell ref="A162:Q162"/>
    <mergeCell ref="R162:V162"/>
    <mergeCell ref="W162:AA162"/>
    <mergeCell ref="AB162:AF162"/>
    <mergeCell ref="AG162:AL162"/>
    <mergeCell ref="A163:Q163"/>
    <mergeCell ref="R163:V163"/>
    <mergeCell ref="W163:AA163"/>
    <mergeCell ref="AB163:AF163"/>
    <mergeCell ref="AG163:AL163"/>
    <mergeCell ref="A164:Q164"/>
    <mergeCell ref="R164:V164"/>
    <mergeCell ref="W164:AA164"/>
    <mergeCell ref="AB164:AF164"/>
    <mergeCell ref="AG164:AL164"/>
    <mergeCell ref="A165:Q165"/>
    <mergeCell ref="R165:V165"/>
    <mergeCell ref="W165:AA165"/>
    <mergeCell ref="AB165:AF165"/>
    <mergeCell ref="AG165:AL165"/>
    <mergeCell ref="A166:Q166"/>
    <mergeCell ref="R166:V166"/>
    <mergeCell ref="W166:AA166"/>
    <mergeCell ref="AB166:AF166"/>
    <mergeCell ref="AG166:AL166"/>
    <mergeCell ref="A167:Q167"/>
    <mergeCell ref="R167:V167"/>
    <mergeCell ref="W167:AA167"/>
    <mergeCell ref="AB167:AF167"/>
    <mergeCell ref="AG167:AL167"/>
    <mergeCell ref="A168:Q168"/>
    <mergeCell ref="R168:V168"/>
    <mergeCell ref="W168:AA168"/>
    <mergeCell ref="AB168:AF168"/>
    <mergeCell ref="AG168:AL168"/>
    <mergeCell ref="A169:Q169"/>
    <mergeCell ref="R169:V169"/>
    <mergeCell ref="W169:AA169"/>
    <mergeCell ref="AB169:AF169"/>
    <mergeCell ref="AG169:AL169"/>
    <mergeCell ref="A170:Q170"/>
    <mergeCell ref="R170:V170"/>
    <mergeCell ref="W170:AA170"/>
    <mergeCell ref="AB170:AF170"/>
    <mergeCell ref="AG170:AL170"/>
    <mergeCell ref="A171:Q171"/>
    <mergeCell ref="R171:V171"/>
    <mergeCell ref="W171:AA171"/>
    <mergeCell ref="AB171:AF171"/>
    <mergeCell ref="AG171:AL171"/>
    <mergeCell ref="A172:Q172"/>
    <mergeCell ref="R172:V172"/>
    <mergeCell ref="W172:AA172"/>
    <mergeCell ref="AB172:AF172"/>
    <mergeCell ref="AG172:AL172"/>
    <mergeCell ref="A173:Q173"/>
    <mergeCell ref="R173:V173"/>
    <mergeCell ref="W173:AA173"/>
    <mergeCell ref="AB173:AF173"/>
    <mergeCell ref="AG173:AL173"/>
    <mergeCell ref="A174:Q174"/>
    <mergeCell ref="R174:V174"/>
    <mergeCell ref="W174:AA174"/>
    <mergeCell ref="AB174:AF174"/>
    <mergeCell ref="AG174:AL174"/>
    <mergeCell ref="A187:AL187"/>
    <mergeCell ref="A189:D189"/>
    <mergeCell ref="E189:H189"/>
    <mergeCell ref="I189:J189"/>
    <mergeCell ref="K189:N189"/>
    <mergeCell ref="O189:Q189"/>
    <mergeCell ref="R189:T189"/>
    <mergeCell ref="U189:W189"/>
    <mergeCell ref="X189:AB189"/>
    <mergeCell ref="AC189:AF189"/>
    <mergeCell ref="AG189:AJ189"/>
    <mergeCell ref="AK189:AL189"/>
    <mergeCell ref="AG190:AJ190"/>
    <mergeCell ref="AK190:AL190"/>
    <mergeCell ref="A191:D191"/>
    <mergeCell ref="E191:H191"/>
    <mergeCell ref="I191:J191"/>
    <mergeCell ref="K191:N191"/>
    <mergeCell ref="O191:Q191"/>
    <mergeCell ref="R191:T191"/>
    <mergeCell ref="U191:W191"/>
    <mergeCell ref="A190:D190"/>
    <mergeCell ref="E190:H190"/>
    <mergeCell ref="I190:J190"/>
    <mergeCell ref="K190:N190"/>
    <mergeCell ref="O190:Q190"/>
    <mergeCell ref="R190:T190"/>
    <mergeCell ref="U190:W190"/>
    <mergeCell ref="X190:AB190"/>
    <mergeCell ref="AC190:AF190"/>
    <mergeCell ref="A193:D193"/>
    <mergeCell ref="E193:H193"/>
    <mergeCell ref="I193:J193"/>
    <mergeCell ref="K193:N193"/>
    <mergeCell ref="O193:Q193"/>
    <mergeCell ref="X191:AB191"/>
    <mergeCell ref="AC191:AF191"/>
    <mergeCell ref="AG191:AJ191"/>
    <mergeCell ref="AK191:AL191"/>
    <mergeCell ref="A192:D192"/>
    <mergeCell ref="E192:H192"/>
    <mergeCell ref="I192:J192"/>
    <mergeCell ref="K192:N192"/>
    <mergeCell ref="O192:Q192"/>
    <mergeCell ref="R192:T192"/>
    <mergeCell ref="R193:T193"/>
    <mergeCell ref="U193:W193"/>
    <mergeCell ref="X193:AB193"/>
    <mergeCell ref="AC193:AF193"/>
    <mergeCell ref="AG193:AJ193"/>
    <mergeCell ref="AK193:AL193"/>
    <mergeCell ref="U192:W192"/>
    <mergeCell ref="X192:AB192"/>
    <mergeCell ref="AC192:AF192"/>
    <mergeCell ref="AG192:AJ192"/>
    <mergeCell ref="AK192:AL192"/>
    <mergeCell ref="A195:D195"/>
    <mergeCell ref="E195:H195"/>
    <mergeCell ref="I195:J195"/>
    <mergeCell ref="K195:N195"/>
    <mergeCell ref="O195:Q195"/>
    <mergeCell ref="A194:D194"/>
    <mergeCell ref="E194:H194"/>
    <mergeCell ref="I194:J194"/>
    <mergeCell ref="K194:N194"/>
    <mergeCell ref="O194:Q194"/>
    <mergeCell ref="R195:T195"/>
    <mergeCell ref="U195:W195"/>
    <mergeCell ref="X195:AB195"/>
    <mergeCell ref="AC195:AF195"/>
    <mergeCell ref="AG195:AJ195"/>
    <mergeCell ref="AK195:AL195"/>
    <mergeCell ref="U194:W194"/>
    <mergeCell ref="X194:AB194"/>
    <mergeCell ref="AC194:AF194"/>
    <mergeCell ref="AG194:AJ194"/>
    <mergeCell ref="AK194:AL194"/>
    <mergeCell ref="R194:T194"/>
    <mergeCell ref="A197:D197"/>
    <mergeCell ref="E197:H197"/>
    <mergeCell ref="I197:J197"/>
    <mergeCell ref="K197:N197"/>
    <mergeCell ref="O197:Q197"/>
    <mergeCell ref="A196:D196"/>
    <mergeCell ref="E196:H196"/>
    <mergeCell ref="I196:J196"/>
    <mergeCell ref="K196:N196"/>
    <mergeCell ref="O196:Q196"/>
    <mergeCell ref="R197:T197"/>
    <mergeCell ref="U197:W197"/>
    <mergeCell ref="X197:AB197"/>
    <mergeCell ref="AC197:AF197"/>
    <mergeCell ref="AG197:AJ197"/>
    <mergeCell ref="AK197:AL197"/>
    <mergeCell ref="U196:W196"/>
    <mergeCell ref="X196:AB196"/>
    <mergeCell ref="AC196:AF196"/>
    <mergeCell ref="AG196:AJ196"/>
    <mergeCell ref="AK196:AL196"/>
    <mergeCell ref="R196:T196"/>
    <mergeCell ref="A199:D199"/>
    <mergeCell ref="E199:H199"/>
    <mergeCell ref="I199:J199"/>
    <mergeCell ref="K199:N199"/>
    <mergeCell ref="O199:Q199"/>
    <mergeCell ref="A198:D198"/>
    <mergeCell ref="E198:H198"/>
    <mergeCell ref="I198:J198"/>
    <mergeCell ref="K198:N198"/>
    <mergeCell ref="O198:Q198"/>
    <mergeCell ref="R199:T199"/>
    <mergeCell ref="U199:W199"/>
    <mergeCell ref="X199:AB199"/>
    <mergeCell ref="AC199:AF199"/>
    <mergeCell ref="AG199:AJ199"/>
    <mergeCell ref="AK199:AL199"/>
    <mergeCell ref="U198:W198"/>
    <mergeCell ref="X198:AB198"/>
    <mergeCell ref="AC198:AF198"/>
    <mergeCell ref="AG198:AJ198"/>
    <mergeCell ref="AK198:AL198"/>
    <mergeCell ref="R198:T198"/>
    <mergeCell ref="A201:D201"/>
    <mergeCell ref="E201:H201"/>
    <mergeCell ref="I201:J201"/>
    <mergeCell ref="K201:N201"/>
    <mergeCell ref="O201:Q201"/>
    <mergeCell ref="A200:D200"/>
    <mergeCell ref="E200:H200"/>
    <mergeCell ref="I200:J200"/>
    <mergeCell ref="K200:N200"/>
    <mergeCell ref="O200:Q200"/>
    <mergeCell ref="R201:T201"/>
    <mergeCell ref="U201:W201"/>
    <mergeCell ref="X201:AB201"/>
    <mergeCell ref="AC201:AF201"/>
    <mergeCell ref="AG201:AJ201"/>
    <mergeCell ref="AK201:AL201"/>
    <mergeCell ref="U200:W200"/>
    <mergeCell ref="X200:AB200"/>
    <mergeCell ref="AC200:AF200"/>
    <mergeCell ref="AG200:AJ200"/>
    <mergeCell ref="AK200:AL200"/>
    <mergeCell ref="R200:T200"/>
    <mergeCell ref="A204:D204"/>
    <mergeCell ref="E204:H204"/>
    <mergeCell ref="R203:T203"/>
    <mergeCell ref="U203:W203"/>
    <mergeCell ref="X203:AB203"/>
    <mergeCell ref="AC203:AF203"/>
    <mergeCell ref="AG203:AJ203"/>
    <mergeCell ref="AK203:AL203"/>
    <mergeCell ref="U202:W202"/>
    <mergeCell ref="X202:AB202"/>
    <mergeCell ref="AC202:AF202"/>
    <mergeCell ref="AG202:AJ202"/>
    <mergeCell ref="AK202:AL202"/>
    <mergeCell ref="A203:D203"/>
    <mergeCell ref="E203:H203"/>
    <mergeCell ref="I203:J203"/>
    <mergeCell ref="K203:N203"/>
    <mergeCell ref="O203:Q203"/>
    <mergeCell ref="A202:D202"/>
    <mergeCell ref="E202:H202"/>
    <mergeCell ref="I202:J202"/>
    <mergeCell ref="K202:N202"/>
    <mergeCell ref="O202:Q202"/>
    <mergeCell ref="R202:T202"/>
  </mergeCells>
  <conditionalFormatting sqref="L29">
    <cfRule type="iconSet" priority="20">
      <iconSet iconSet="3Symbols2">
        <cfvo type="percent" val="0"/>
        <cfvo type="num" val="0.5"/>
        <cfvo type="num" val="0.8"/>
      </iconSet>
    </cfRule>
  </conditionalFormatting>
  <conditionalFormatting sqref="L30">
    <cfRule type="iconSet" priority="19">
      <iconSet iconSet="3Symbols2">
        <cfvo type="percent" val="0"/>
        <cfvo type="num" val="0.5"/>
        <cfvo type="num" val="0.8"/>
      </iconSet>
    </cfRule>
  </conditionalFormatting>
  <conditionalFormatting sqref="L36">
    <cfRule type="iconSet" priority="18">
      <iconSet iconSet="3Symbols2" reverse="1">
        <cfvo type="percent" val="0"/>
        <cfvo type="num" val="30"/>
        <cfvo type="num" val="60"/>
      </iconSet>
    </cfRule>
  </conditionalFormatting>
  <conditionalFormatting sqref="L35">
    <cfRule type="iconSet" priority="17">
      <iconSet iconSet="3Symbols2" reverse="1">
        <cfvo type="percent" val="0"/>
        <cfvo type="num" val="30"/>
        <cfvo type="num" val="60"/>
      </iconSet>
    </cfRule>
  </conditionalFormatting>
  <conditionalFormatting sqref="AA51 AA53 AA55 AA57 AA59">
    <cfRule type="iconSet" priority="16">
      <iconSet iconSet="3Symbols2" showValue="0">
        <cfvo type="percent" val="0"/>
        <cfvo type="num" val="2"/>
        <cfvo type="num" val="3" gte="0"/>
      </iconSet>
    </cfRule>
  </conditionalFormatting>
  <conditionalFormatting sqref="AJ69">
    <cfRule type="iconSet" priority="15">
      <iconSet iconSet="3Symbols2">
        <cfvo type="percent" val="0"/>
        <cfvo type="num" val="0.5"/>
        <cfvo type="num" val="0.8"/>
      </iconSet>
    </cfRule>
  </conditionalFormatting>
  <conditionalFormatting sqref="AJ129">
    <cfRule type="iconSet" priority="21">
      <iconSet iconSet="3Symbols2">
        <cfvo type="percent" val="0"/>
        <cfvo type="num" val="0.5"/>
        <cfvo type="num" val="0.8"/>
      </iconSet>
    </cfRule>
  </conditionalFormatting>
  <conditionalFormatting sqref="AK7:AL7">
    <cfRule type="colorScale" priority="14">
      <colorScale>
        <cfvo type="min"/>
        <cfvo type="num" val="0.5"/>
        <cfvo type="max"/>
        <color rgb="FFF8696B"/>
        <color rgb="FFFFEB84"/>
        <color rgb="FF63BE7B"/>
      </colorScale>
    </cfRule>
  </conditionalFormatting>
  <conditionalFormatting sqref="I190:J203">
    <cfRule type="iconSet" priority="13">
      <iconSet iconSet="3Symbols2" showValue="0">
        <cfvo type="percent" val="0"/>
        <cfvo type="num" val="0.5"/>
        <cfvo type="num" val="0.8"/>
      </iconSet>
    </cfRule>
  </conditionalFormatting>
  <conditionalFormatting sqref="K190:N203">
    <cfRule type="iconSet" priority="12">
      <iconSet iconSet="3Symbols2" reverse="1">
        <cfvo type="percent" val="0"/>
        <cfvo type="num" val="15"/>
        <cfvo type="num" val="30"/>
      </iconSet>
    </cfRule>
  </conditionalFormatting>
  <conditionalFormatting sqref="R190:T203">
    <cfRule type="iconSet" priority="11">
      <iconSet iconSet="3Symbols2">
        <cfvo type="percent" val="0"/>
        <cfvo type="num" val="0.5"/>
        <cfvo type="num" val="0.8"/>
      </iconSet>
    </cfRule>
  </conditionalFormatting>
  <conditionalFormatting sqref="U190:W203">
    <cfRule type="iconSet" priority="10">
      <iconSet iconSet="3Symbols2">
        <cfvo type="percent" val="0"/>
        <cfvo type="num" val="2"/>
        <cfvo type="num" val="3"/>
      </iconSet>
    </cfRule>
  </conditionalFormatting>
  <conditionalFormatting sqref="AG190 AC190 AC192:AC198 AC200:AC203 AG192:AG203">
    <cfRule type="iconSet" priority="9">
      <iconSet iconSet="3Symbols2">
        <cfvo type="percent" val="0"/>
        <cfvo type="num" val="0.5"/>
        <cfvo type="num" val="0.8"/>
      </iconSet>
    </cfRule>
  </conditionalFormatting>
  <conditionalFormatting sqref="AC191">
    <cfRule type="iconSet" priority="8">
      <iconSet iconSet="3Symbols2">
        <cfvo type="percent" val="0"/>
        <cfvo type="num" val="0.5"/>
        <cfvo type="num" val="0.8"/>
      </iconSet>
    </cfRule>
  </conditionalFormatting>
  <conditionalFormatting sqref="AG191">
    <cfRule type="iconSet" priority="7">
      <iconSet iconSet="3Symbols2">
        <cfvo type="percent" val="0"/>
        <cfvo type="num" val="0.5"/>
        <cfvo type="num" val="0.8"/>
      </iconSet>
    </cfRule>
  </conditionalFormatting>
  <conditionalFormatting sqref="AK191">
    <cfRule type="iconSet" priority="6">
      <iconSet iconSet="3Symbols2">
        <cfvo type="percent" val="0"/>
        <cfvo type="num" val="0.5"/>
        <cfvo type="num" val="0.8"/>
      </iconSet>
    </cfRule>
  </conditionalFormatting>
  <conditionalFormatting sqref="AK192:AK195">
    <cfRule type="iconSet" priority="5">
      <iconSet iconSet="3Symbols2">
        <cfvo type="percent" val="0"/>
        <cfvo type="num" val="0.5"/>
        <cfvo type="num" val="0.8"/>
      </iconSet>
    </cfRule>
  </conditionalFormatting>
  <conditionalFormatting sqref="AK196">
    <cfRule type="iconSet" priority="4">
      <iconSet iconSet="3Symbols2">
        <cfvo type="percent" val="0"/>
        <cfvo type="num" val="0.5"/>
        <cfvo type="num" val="0.8"/>
      </iconSet>
    </cfRule>
  </conditionalFormatting>
  <conditionalFormatting sqref="AK197:AK198">
    <cfRule type="iconSet" priority="3">
      <iconSet iconSet="3Symbols2">
        <cfvo type="percent" val="0"/>
        <cfvo type="num" val="0.5"/>
        <cfvo type="num" val="0.8"/>
      </iconSet>
    </cfRule>
  </conditionalFormatting>
  <conditionalFormatting sqref="AC199">
    <cfRule type="iconSet" priority="2">
      <iconSet iconSet="3Symbols2">
        <cfvo type="percent" val="0"/>
        <cfvo type="num" val="0.5"/>
        <cfvo type="num" val="0.8"/>
      </iconSet>
    </cfRule>
  </conditionalFormatting>
  <conditionalFormatting sqref="AK199:AK203">
    <cfRule type="iconSet" priority="1">
      <iconSet iconSet="3Symbols2">
        <cfvo type="percent" val="0"/>
        <cfvo type="num" val="0.5"/>
        <cfvo type="num" val="0.8"/>
      </iconSet>
    </cfRule>
  </conditionalFormatting>
  <pageMargins left="0.17" right="0.17" top="0.28999999999999998" bottom="0.27" header="0.17" footer="0.17"/>
  <pageSetup orientation="portrait" r:id="rId1"/>
  <rowBreaks count="1" manualBreakCount="1">
    <brk id="186" max="16383" man="1"/>
  </row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89171739-CA5F-4C78-A29B-1767AF821A9A}">
          <x14:formula1>
            <xm:f>Parameter!$A$12:$A$16</xm:f>
          </x14:formula1>
          <xm:sqref>I3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204"/>
  <sheetViews>
    <sheetView showGridLines="0" topLeftCell="A83" zoomScale="120" zoomScaleNormal="120" workbookViewId="0">
      <selection activeCell="X191" sqref="X191:AB191"/>
    </sheetView>
  </sheetViews>
  <sheetFormatPr defaultColWidth="5.6640625" defaultRowHeight="14.4" x14ac:dyDescent="0.3"/>
  <cols>
    <col min="1" max="5" width="2.6640625" customWidth="1"/>
    <col min="6" max="6" width="1.6640625" customWidth="1"/>
    <col min="7" max="10" width="2.6640625" customWidth="1"/>
    <col min="11" max="11" width="1" customWidth="1"/>
    <col min="12" max="13" width="2.6640625" customWidth="1"/>
    <col min="14" max="14" width="4" customWidth="1"/>
    <col min="15" max="31" width="2.6640625" customWidth="1"/>
    <col min="32" max="32" width="2.5546875" customWidth="1"/>
    <col min="33" max="33" width="1.33203125" customWidth="1"/>
    <col min="34" max="35" width="2.6640625" customWidth="1"/>
    <col min="36" max="36" width="2.88671875" customWidth="1"/>
    <col min="37" max="37" width="3.109375" customWidth="1"/>
    <col min="38" max="38" width="4.5546875" customWidth="1"/>
    <col min="39" max="39" width="6.6640625" customWidth="1"/>
  </cols>
  <sheetData>
    <row r="1" spans="1:39" ht="22.5" customHeight="1" x14ac:dyDescent="0.3">
      <c r="A1" s="503" t="s">
        <v>445</v>
      </c>
      <c r="B1" s="503"/>
      <c r="C1" s="503"/>
      <c r="D1" s="503"/>
      <c r="E1" s="503"/>
      <c r="F1" s="503"/>
      <c r="G1" s="503"/>
      <c r="H1" s="503"/>
      <c r="I1" s="503"/>
      <c r="J1" s="503"/>
      <c r="K1" s="503"/>
      <c r="L1" s="503"/>
      <c r="M1" s="503"/>
      <c r="N1" s="503"/>
      <c r="O1" s="503"/>
      <c r="P1" s="503"/>
      <c r="Q1" s="503"/>
      <c r="R1" s="503"/>
      <c r="S1" s="503"/>
      <c r="T1" s="503"/>
      <c r="U1" s="503"/>
      <c r="V1" s="503"/>
      <c r="W1" s="503"/>
      <c r="X1" s="503"/>
      <c r="Y1" s="503"/>
      <c r="Z1" s="503"/>
      <c r="AA1" s="503"/>
      <c r="AB1" s="503"/>
      <c r="AC1" s="503"/>
      <c r="AD1" s="503"/>
      <c r="AE1" s="503"/>
      <c r="AF1" s="499" t="s">
        <v>574</v>
      </c>
      <c r="AG1" s="500"/>
      <c r="AH1" s="500"/>
      <c r="AI1" s="500"/>
      <c r="AJ1" s="501">
        <v>44438</v>
      </c>
      <c r="AK1" s="500"/>
      <c r="AL1" s="500"/>
    </row>
    <row r="2" spans="1:39" ht="5.0999999999999996" customHeight="1" x14ac:dyDescent="0.3"/>
    <row r="3" spans="1:39" ht="15" customHeight="1" x14ac:dyDescent="0.3">
      <c r="A3" s="504" t="s">
        <v>378</v>
      </c>
      <c r="B3" s="504"/>
      <c r="C3" s="504"/>
      <c r="D3" s="504"/>
      <c r="F3" s="506" t="s">
        <v>368</v>
      </c>
      <c r="G3" s="506"/>
      <c r="H3" s="506"/>
      <c r="I3" s="505"/>
      <c r="J3" s="505"/>
      <c r="K3" s="505"/>
      <c r="L3" s="505"/>
      <c r="M3" s="505"/>
      <c r="N3" s="505"/>
      <c r="O3" s="110"/>
      <c r="P3" s="507" t="s">
        <v>376</v>
      </c>
      <c r="Q3" s="508"/>
      <c r="R3" s="508"/>
      <c r="S3" s="508"/>
      <c r="T3" s="508"/>
      <c r="U3" s="508"/>
      <c r="V3" s="508"/>
      <c r="W3" s="867">
        <v>27</v>
      </c>
      <c r="X3" s="867"/>
      <c r="Y3" s="867"/>
      <c r="Z3" s="110"/>
      <c r="AA3" s="407" t="s">
        <v>374</v>
      </c>
      <c r="AB3" s="408"/>
      <c r="AC3" s="408"/>
      <c r="AD3" s="408"/>
      <c r="AE3" s="408"/>
      <c r="AF3" s="409"/>
      <c r="AG3" s="869">
        <v>451750</v>
      </c>
      <c r="AH3" s="869"/>
      <c r="AI3" s="869"/>
      <c r="AJ3" s="869"/>
      <c r="AK3" s="869"/>
      <c r="AL3" s="869"/>
    </row>
    <row r="4" spans="1:39" ht="5.0999999999999996" customHeight="1" x14ac:dyDescent="0.3">
      <c r="A4" s="504"/>
      <c r="B4" s="504"/>
      <c r="C4" s="504"/>
      <c r="D4" s="504"/>
      <c r="F4" s="110"/>
      <c r="G4" s="110"/>
      <c r="H4" s="110"/>
      <c r="I4" s="110"/>
      <c r="J4" s="110"/>
      <c r="K4" s="110"/>
      <c r="L4" s="110"/>
      <c r="M4" s="110"/>
      <c r="N4" s="110"/>
      <c r="O4" s="110"/>
      <c r="P4" s="110"/>
      <c r="Q4" s="110"/>
      <c r="R4" s="110"/>
      <c r="S4" s="110"/>
      <c r="T4" s="110"/>
      <c r="U4" s="110"/>
      <c r="V4" s="110"/>
      <c r="W4" s="110"/>
      <c r="X4" s="110"/>
      <c r="Y4" s="110"/>
      <c r="Z4" s="110"/>
      <c r="AA4" s="110"/>
      <c r="AB4" s="110"/>
      <c r="AC4" s="110"/>
      <c r="AD4" s="110"/>
      <c r="AE4" s="110"/>
      <c r="AF4" s="110"/>
      <c r="AG4" s="110"/>
      <c r="AH4" s="110"/>
      <c r="AI4" s="110"/>
      <c r="AJ4" s="110"/>
      <c r="AK4" s="110"/>
    </row>
    <row r="5" spans="1:39" s="5" customFormat="1" x14ac:dyDescent="0.3">
      <c r="A5" s="504"/>
      <c r="B5" s="504"/>
      <c r="C5" s="504"/>
      <c r="D5" s="504"/>
      <c r="F5" s="507" t="s">
        <v>0</v>
      </c>
      <c r="G5" s="508"/>
      <c r="H5" s="509"/>
      <c r="I5" s="602">
        <v>10</v>
      </c>
      <c r="J5" s="602"/>
      <c r="K5" s="602"/>
      <c r="L5" s="602"/>
      <c r="M5" s="602"/>
      <c r="N5" s="602"/>
      <c r="O5" s="111"/>
      <c r="P5" s="507" t="s">
        <v>377</v>
      </c>
      <c r="Q5" s="508"/>
      <c r="R5" s="508"/>
      <c r="S5" s="508"/>
      <c r="T5" s="508"/>
      <c r="U5" s="508"/>
      <c r="V5" s="508"/>
      <c r="W5" s="867">
        <f>27*5</f>
        <v>135</v>
      </c>
      <c r="X5" s="867"/>
      <c r="Y5" s="867"/>
      <c r="Z5" s="111"/>
      <c r="AA5" s="407" t="s">
        <v>375</v>
      </c>
      <c r="AB5" s="408"/>
      <c r="AC5" s="408"/>
      <c r="AD5" s="408"/>
      <c r="AE5" s="408"/>
      <c r="AF5" s="408"/>
      <c r="AG5" s="868">
        <v>174000</v>
      </c>
      <c r="AH5" s="855"/>
      <c r="AI5" s="855"/>
      <c r="AJ5" s="855"/>
      <c r="AK5" s="870">
        <f>AG5/AG3</f>
        <v>0.38516878804648591</v>
      </c>
      <c r="AL5" s="871"/>
    </row>
    <row r="6" spans="1:39" ht="5.0999999999999996" customHeight="1" x14ac:dyDescent="0.3"/>
    <row r="7" spans="1:39" ht="15" customHeight="1" x14ac:dyDescent="0.3">
      <c r="A7" s="466" t="s">
        <v>423</v>
      </c>
      <c r="B7" s="466"/>
      <c r="C7" s="466"/>
      <c r="D7" s="466"/>
      <c r="E7" s="466"/>
      <c r="F7" s="466"/>
      <c r="G7" s="466"/>
      <c r="H7" s="466"/>
      <c r="I7" s="466"/>
      <c r="J7" s="466"/>
      <c r="K7" s="466"/>
      <c r="L7" s="466"/>
      <c r="M7" s="466"/>
      <c r="N7" s="466"/>
      <c r="O7" s="466"/>
      <c r="P7" s="466"/>
      <c r="Q7" s="466"/>
      <c r="R7" s="466"/>
      <c r="S7" s="466"/>
      <c r="T7" s="466"/>
      <c r="U7" s="466"/>
      <c r="V7" s="466"/>
      <c r="W7" s="466"/>
      <c r="X7" s="466"/>
      <c r="Y7" s="466"/>
      <c r="Z7" s="466"/>
      <c r="AA7" s="466"/>
      <c r="AB7" s="466"/>
      <c r="AC7" s="466"/>
      <c r="AD7" s="466"/>
      <c r="AE7" s="466"/>
      <c r="AF7" s="466"/>
      <c r="AG7" s="466"/>
      <c r="AH7" s="466"/>
      <c r="AI7" s="466"/>
      <c r="AJ7" s="466"/>
      <c r="AK7" s="467">
        <f>'Battery and speedometer chart'!R16</f>
        <v>0.35714285714285715</v>
      </c>
      <c r="AL7" s="468"/>
    </row>
    <row r="8" spans="1:39" ht="15" customHeight="1" x14ac:dyDescent="0.3"/>
    <row r="9" spans="1:39" ht="15" customHeight="1" x14ac:dyDescent="0.3"/>
    <row r="10" spans="1:39" ht="15" customHeight="1" x14ac:dyDescent="0.3"/>
    <row r="11" spans="1:39" ht="15" customHeight="1" x14ac:dyDescent="0.3">
      <c r="AM11" t="s">
        <v>293</v>
      </c>
    </row>
    <row r="12" spans="1:39" ht="15" customHeight="1" x14ac:dyDescent="0.3"/>
    <row r="13" spans="1:39" ht="15" customHeight="1" x14ac:dyDescent="0.3"/>
    <row r="14" spans="1:39" ht="15" customHeight="1" x14ac:dyDescent="0.3"/>
    <row r="15" spans="1:39" ht="15" customHeight="1" x14ac:dyDescent="0.3"/>
    <row r="16" spans="1:39" ht="15" customHeight="1" x14ac:dyDescent="0.3"/>
    <row r="17" spans="1:38" ht="15" customHeight="1" x14ac:dyDescent="0.3"/>
    <row r="18" spans="1:38" ht="15" customHeight="1" x14ac:dyDescent="0.3"/>
    <row r="19" spans="1:38" ht="15" customHeight="1" x14ac:dyDescent="0.3"/>
    <row r="20" spans="1:38" ht="6" customHeight="1" x14ac:dyDescent="0.3"/>
    <row r="21" spans="1:38" ht="2.25" customHeight="1" x14ac:dyDescent="0.3"/>
    <row r="22" spans="1:38" ht="21.75" customHeight="1" x14ac:dyDescent="0.3">
      <c r="A22" s="521" t="s">
        <v>438</v>
      </c>
      <c r="B22" s="521"/>
      <c r="C22" s="521"/>
      <c r="D22" s="521"/>
      <c r="E22" s="521"/>
      <c r="F22" s="836"/>
      <c r="G22" s="836"/>
      <c r="H22" s="836"/>
      <c r="I22" s="836"/>
      <c r="J22" s="836"/>
      <c r="K22" s="836"/>
      <c r="L22" s="836"/>
      <c r="M22" s="836"/>
      <c r="N22" s="836"/>
      <c r="O22" s="836"/>
      <c r="P22" s="836"/>
      <c r="Q22" s="836"/>
      <c r="R22" s="836"/>
      <c r="S22" s="836"/>
      <c r="T22" s="836"/>
      <c r="U22" s="836"/>
      <c r="V22" s="836"/>
      <c r="W22" s="836"/>
      <c r="X22" s="836"/>
      <c r="Y22" s="836"/>
      <c r="Z22" s="836"/>
      <c r="AA22" s="836"/>
      <c r="AB22" s="836"/>
      <c r="AC22" s="836"/>
      <c r="AD22" s="836"/>
      <c r="AE22" s="836"/>
      <c r="AF22" s="836"/>
      <c r="AG22" s="836"/>
      <c r="AH22" s="836"/>
      <c r="AI22" s="836"/>
      <c r="AJ22" s="836"/>
      <c r="AK22" s="836"/>
      <c r="AL22" s="836"/>
    </row>
    <row r="23" spans="1:38" ht="21.75" customHeight="1" x14ac:dyDescent="0.3">
      <c r="A23" s="521"/>
      <c r="B23" s="521"/>
      <c r="C23" s="521"/>
      <c r="D23" s="521"/>
      <c r="E23" s="521"/>
      <c r="F23" s="836"/>
      <c r="G23" s="836"/>
      <c r="H23" s="836"/>
      <c r="I23" s="836"/>
      <c r="J23" s="836"/>
      <c r="K23" s="836"/>
      <c r="L23" s="836"/>
      <c r="M23" s="836"/>
      <c r="N23" s="836"/>
      <c r="O23" s="836"/>
      <c r="P23" s="836"/>
      <c r="Q23" s="836"/>
      <c r="R23" s="836"/>
      <c r="S23" s="836"/>
      <c r="T23" s="836"/>
      <c r="U23" s="836"/>
      <c r="V23" s="836"/>
      <c r="W23" s="836"/>
      <c r="X23" s="836"/>
      <c r="Y23" s="836"/>
      <c r="Z23" s="836"/>
      <c r="AA23" s="836"/>
      <c r="AB23" s="836"/>
      <c r="AC23" s="836"/>
      <c r="AD23" s="836"/>
      <c r="AE23" s="836"/>
      <c r="AF23" s="836"/>
      <c r="AG23" s="836"/>
      <c r="AH23" s="836"/>
      <c r="AI23" s="836"/>
      <c r="AJ23" s="836"/>
      <c r="AK23" s="836"/>
      <c r="AL23" s="836"/>
    </row>
    <row r="24" spans="1:38" ht="5.0999999999999996" customHeight="1" x14ac:dyDescent="0.3"/>
    <row r="25" spans="1:38" ht="15" customHeight="1" x14ac:dyDescent="0.3">
      <c r="A25" s="421" t="s">
        <v>382</v>
      </c>
      <c r="B25" s="421"/>
      <c r="C25" s="421"/>
      <c r="D25" s="421"/>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row>
    <row r="26" spans="1:38" ht="5.0999999999999996" customHeight="1" x14ac:dyDescent="0.3">
      <c r="A26" s="102"/>
      <c r="B26" s="102"/>
      <c r="C26" s="102"/>
      <c r="D26" s="102"/>
      <c r="E26" s="102"/>
      <c r="F26" s="102"/>
      <c r="G26" s="102"/>
      <c r="H26" s="102"/>
      <c r="I26" s="102"/>
      <c r="J26" s="102"/>
      <c r="K26" s="102"/>
      <c r="L26" s="102"/>
      <c r="M26" s="102"/>
      <c r="N26" s="102"/>
      <c r="O26" s="102"/>
      <c r="P26" s="102"/>
      <c r="Q26" s="102"/>
    </row>
    <row r="27" spans="1:38" ht="15" customHeight="1" x14ac:dyDescent="0.3">
      <c r="A27" s="853" t="s">
        <v>381</v>
      </c>
      <c r="B27" s="854"/>
      <c r="C27" s="854"/>
      <c r="D27" s="854"/>
      <c r="E27" s="854"/>
      <c r="F27" s="854"/>
      <c r="G27" s="854"/>
      <c r="H27" s="854"/>
      <c r="I27" s="854"/>
      <c r="J27" s="855">
        <v>27548000</v>
      </c>
      <c r="K27" s="855"/>
      <c r="L27" s="855"/>
      <c r="M27" s="855"/>
      <c r="N27" s="856"/>
      <c r="O27" s="103"/>
    </row>
    <row r="28" spans="1:38" s="101" customFormat="1" ht="5.0999999999999996" customHeight="1" x14ac:dyDescent="0.3">
      <c r="A28" s="107"/>
      <c r="B28" s="108"/>
      <c r="C28" s="108"/>
      <c r="D28" s="108"/>
      <c r="E28" s="108"/>
      <c r="F28" s="108"/>
      <c r="G28" s="108"/>
      <c r="H28" s="108"/>
      <c r="I28" s="109"/>
      <c r="J28" s="109"/>
      <c r="K28" s="109"/>
      <c r="L28" s="106"/>
      <c r="M28" s="106"/>
      <c r="N28" s="106"/>
    </row>
    <row r="29" spans="1:38" ht="15" customHeight="1" x14ac:dyDescent="0.3">
      <c r="A29" s="857" t="s">
        <v>390</v>
      </c>
      <c r="B29" s="858"/>
      <c r="C29" s="858"/>
      <c r="D29" s="858"/>
      <c r="E29" s="858"/>
      <c r="F29" s="858"/>
      <c r="G29" s="858"/>
      <c r="H29" s="858"/>
      <c r="I29" s="858"/>
      <c r="J29" s="861" t="s">
        <v>380</v>
      </c>
      <c r="K29" s="861"/>
      <c r="L29" s="862">
        <f>'Woreda scorecard'!M3</f>
        <v>0.23428290022565257</v>
      </c>
      <c r="M29" s="862"/>
      <c r="N29" s="863"/>
    </row>
    <row r="30" spans="1:38" ht="15" customHeight="1" x14ac:dyDescent="0.3">
      <c r="A30" s="859"/>
      <c r="B30" s="860"/>
      <c r="C30" s="860"/>
      <c r="D30" s="860"/>
      <c r="E30" s="860"/>
      <c r="F30" s="860"/>
      <c r="G30" s="860"/>
      <c r="H30" s="860"/>
      <c r="I30" s="860"/>
      <c r="J30" s="864" t="s">
        <v>379</v>
      </c>
      <c r="K30" s="864"/>
      <c r="L30" s="865">
        <f>'Woreda scorecard'!M4</f>
        <v>0.30122088126929553</v>
      </c>
      <c r="M30" s="865"/>
      <c r="N30" s="866"/>
    </row>
    <row r="31" spans="1:38" ht="5.0999999999999996" customHeight="1" x14ac:dyDescent="0.3"/>
    <row r="32" spans="1:38" x14ac:dyDescent="0.3">
      <c r="A32" s="843" t="s">
        <v>414</v>
      </c>
      <c r="B32" s="844"/>
      <c r="C32" s="844"/>
      <c r="D32" s="844"/>
      <c r="E32" s="844"/>
      <c r="F32" s="844"/>
      <c r="G32" s="844"/>
      <c r="H32" s="844"/>
      <c r="I32" s="844"/>
      <c r="J32" s="844"/>
      <c r="K32" s="844"/>
      <c r="L32" s="844"/>
      <c r="M32" s="844"/>
      <c r="N32" s="844"/>
    </row>
    <row r="33" spans="1:38" ht="5.0999999999999996" customHeight="1" x14ac:dyDescent="0.3">
      <c r="A33" s="106"/>
      <c r="B33" s="106"/>
      <c r="C33" s="106"/>
      <c r="D33" s="106"/>
      <c r="E33" s="106"/>
      <c r="F33" s="106"/>
      <c r="G33" s="106"/>
      <c r="H33" s="101"/>
      <c r="N33" s="101"/>
    </row>
    <row r="34" spans="1:38" x14ac:dyDescent="0.3">
      <c r="F34" s="115"/>
      <c r="G34" s="811" t="s">
        <v>388</v>
      </c>
      <c r="H34" s="811"/>
      <c r="I34" s="811"/>
      <c r="J34" s="811"/>
      <c r="L34" s="845" t="s">
        <v>389</v>
      </c>
      <c r="M34" s="846"/>
      <c r="N34" s="847"/>
    </row>
    <row r="35" spans="1:38" x14ac:dyDescent="0.3">
      <c r="A35" s="872" t="s">
        <v>386</v>
      </c>
      <c r="B35" s="872"/>
      <c r="C35" s="872"/>
      <c r="D35" s="872"/>
      <c r="E35" s="872"/>
      <c r="F35" s="115"/>
      <c r="G35" s="849" t="str">
        <f>'Woreda scorecard'!Q3</f>
        <v>not disbursed</v>
      </c>
      <c r="H35" s="849"/>
      <c r="I35" s="849"/>
      <c r="J35" s="849"/>
      <c r="L35" s="850">
        <f>'Woreda scorecard'!V6</f>
        <v>-2</v>
      </c>
      <c r="M35" s="851"/>
      <c r="N35" s="852"/>
    </row>
    <row r="36" spans="1:38" ht="15" customHeight="1" x14ac:dyDescent="0.3">
      <c r="A36" s="206" t="s">
        <v>387</v>
      </c>
      <c r="B36" s="207"/>
      <c r="C36" s="207"/>
      <c r="D36" s="207"/>
      <c r="E36" s="208"/>
      <c r="G36" s="602" t="str">
        <f>G35</f>
        <v>not disbursed</v>
      </c>
      <c r="H36" s="602"/>
      <c r="I36" s="602"/>
      <c r="J36" s="602"/>
      <c r="L36" s="840">
        <f>'Woreda scorecard'!Y3</f>
        <v>109</v>
      </c>
      <c r="M36" s="841"/>
      <c r="N36" s="842"/>
    </row>
    <row r="37" spans="1:38" ht="5.0999999999999996" customHeight="1" x14ac:dyDescent="0.3">
      <c r="A37" s="116"/>
      <c r="B37" s="117"/>
      <c r="C37" s="117"/>
      <c r="D37" s="117"/>
      <c r="E37" s="117"/>
      <c r="F37" s="116"/>
      <c r="G37" s="116"/>
      <c r="H37" s="116"/>
      <c r="I37" s="116"/>
      <c r="J37" s="116"/>
      <c r="K37" s="117"/>
      <c r="L37" s="101"/>
    </row>
    <row r="47" spans="1:38" x14ac:dyDescent="0.3">
      <c r="U47" s="483" t="s">
        <v>395</v>
      </c>
      <c r="V47" s="483"/>
      <c r="W47" s="483"/>
      <c r="X47" s="483"/>
      <c r="Y47" s="483"/>
      <c r="Z47" s="483"/>
      <c r="AA47" s="483"/>
      <c r="AB47" s="483"/>
      <c r="AD47" s="799" t="s">
        <v>397</v>
      </c>
      <c r="AE47" s="799"/>
      <c r="AF47" s="799"/>
      <c r="AG47" s="799"/>
      <c r="AH47" s="799"/>
      <c r="AI47" s="799"/>
      <c r="AJ47" s="799"/>
      <c r="AK47" s="799"/>
      <c r="AL47" s="799"/>
    </row>
    <row r="48" spans="1:38" ht="5.0999999999999996" customHeight="1" x14ac:dyDescent="0.3">
      <c r="U48" s="483"/>
      <c r="V48" s="483"/>
      <c r="W48" s="483"/>
      <c r="X48" s="483"/>
      <c r="Y48" s="483"/>
      <c r="Z48" s="483"/>
      <c r="AA48" s="483"/>
      <c r="AB48" s="483"/>
    </row>
    <row r="49" spans="1:38" ht="22.5" customHeight="1" x14ac:dyDescent="0.3">
      <c r="I49" s="126"/>
      <c r="K49" s="126"/>
      <c r="L49" s="126"/>
      <c r="M49" s="126"/>
      <c r="N49" s="126"/>
      <c r="U49" s="486"/>
      <c r="V49" s="486"/>
      <c r="W49" s="486"/>
      <c r="X49" s="486"/>
      <c r="Y49" s="486"/>
      <c r="Z49" s="486"/>
      <c r="AA49" s="486"/>
      <c r="AB49" s="486"/>
      <c r="AC49" s="126"/>
      <c r="AD49" s="820"/>
      <c r="AE49" s="821"/>
      <c r="AF49" s="821"/>
      <c r="AG49" s="821"/>
      <c r="AH49" s="821"/>
      <c r="AI49" s="821"/>
      <c r="AJ49" s="821"/>
      <c r="AK49" s="821"/>
      <c r="AL49" s="822"/>
    </row>
    <row r="50" spans="1:38" ht="5.0999999999999996" customHeight="1" x14ac:dyDescent="0.3">
      <c r="J50" s="126"/>
      <c r="K50" s="126"/>
      <c r="L50" s="126"/>
      <c r="M50" s="126"/>
      <c r="N50" s="126"/>
      <c r="AC50" s="126"/>
      <c r="AD50" s="823"/>
      <c r="AE50" s="824"/>
      <c r="AF50" s="824"/>
      <c r="AG50" s="824"/>
      <c r="AH50" s="824"/>
      <c r="AI50" s="824"/>
      <c r="AJ50" s="824"/>
      <c r="AK50" s="824"/>
      <c r="AL50" s="825"/>
    </row>
    <row r="51" spans="1:38" ht="15" customHeight="1" x14ac:dyDescent="0.3">
      <c r="J51" s="126"/>
      <c r="K51" s="126"/>
      <c r="L51" s="126"/>
      <c r="M51" s="126"/>
      <c r="N51" s="126"/>
      <c r="U51" s="413" t="s">
        <v>106</v>
      </c>
      <c r="V51" s="414"/>
      <c r="W51" s="414"/>
      <c r="X51" s="414"/>
      <c r="Y51" s="817"/>
      <c r="AA51" s="815">
        <f>'Woreda scorecard'!BM17</f>
        <v>3</v>
      </c>
      <c r="AB51" s="816"/>
      <c r="AC51" s="126"/>
      <c r="AD51" s="823"/>
      <c r="AE51" s="824"/>
      <c r="AF51" s="824"/>
      <c r="AG51" s="824"/>
      <c r="AH51" s="824"/>
      <c r="AI51" s="824"/>
      <c r="AJ51" s="824"/>
      <c r="AK51" s="824"/>
      <c r="AL51" s="825"/>
    </row>
    <row r="52" spans="1:38" ht="5.0999999999999996" customHeight="1" x14ac:dyDescent="0.3">
      <c r="I52" s="119"/>
      <c r="J52" s="126"/>
      <c r="K52" s="126"/>
      <c r="L52" s="126"/>
      <c r="M52" s="126"/>
      <c r="N52" s="126"/>
      <c r="U52" s="67"/>
      <c r="V52" s="67"/>
      <c r="W52" s="67"/>
      <c r="X52" s="67"/>
      <c r="Y52" s="67"/>
      <c r="Z52" s="119"/>
      <c r="AA52" s="123"/>
      <c r="AB52" s="123"/>
      <c r="AC52" s="126"/>
      <c r="AD52" s="823"/>
      <c r="AE52" s="824"/>
      <c r="AF52" s="824"/>
      <c r="AG52" s="824"/>
      <c r="AH52" s="824"/>
      <c r="AI52" s="824"/>
      <c r="AJ52" s="824"/>
      <c r="AK52" s="824"/>
      <c r="AL52" s="825"/>
    </row>
    <row r="53" spans="1:38" s="101" customFormat="1" x14ac:dyDescent="0.3">
      <c r="J53" s="126"/>
      <c r="K53" s="126"/>
      <c r="L53" s="126"/>
      <c r="M53" s="126"/>
      <c r="N53" s="126"/>
      <c r="U53" s="413" t="s">
        <v>391</v>
      </c>
      <c r="V53" s="414"/>
      <c r="W53" s="414"/>
      <c r="X53" s="414"/>
      <c r="Y53" s="817"/>
      <c r="Z53" s="120"/>
      <c r="AA53" s="815">
        <f>'Woreda scorecard'!BJ17</f>
        <v>3.8571428571428572</v>
      </c>
      <c r="AB53" s="816"/>
      <c r="AC53" s="126"/>
      <c r="AD53" s="823"/>
      <c r="AE53" s="824"/>
      <c r="AF53" s="824"/>
      <c r="AG53" s="824"/>
      <c r="AH53" s="824"/>
      <c r="AI53" s="824"/>
      <c r="AJ53" s="824"/>
      <c r="AK53" s="824"/>
      <c r="AL53" s="825"/>
    </row>
    <row r="54" spans="1:38" ht="5.0999999999999996" customHeight="1" x14ac:dyDescent="0.3">
      <c r="J54" s="126"/>
      <c r="K54" s="126"/>
      <c r="L54" s="126"/>
      <c r="M54" s="126"/>
      <c r="N54" s="126"/>
      <c r="U54" s="121"/>
      <c r="V54" s="121"/>
      <c r="W54" s="121"/>
      <c r="X54" s="121"/>
      <c r="Y54" s="121"/>
      <c r="Z54" s="199"/>
      <c r="AA54" s="124"/>
      <c r="AB54" s="125"/>
      <c r="AC54" s="126"/>
      <c r="AD54" s="823"/>
      <c r="AE54" s="824"/>
      <c r="AF54" s="824"/>
      <c r="AG54" s="824"/>
      <c r="AH54" s="824"/>
      <c r="AI54" s="824"/>
      <c r="AJ54" s="824"/>
      <c r="AK54" s="824"/>
      <c r="AL54" s="825"/>
    </row>
    <row r="55" spans="1:38" x14ac:dyDescent="0.3">
      <c r="J55" s="126"/>
      <c r="K55" s="126"/>
      <c r="L55" s="126"/>
      <c r="M55" s="126"/>
      <c r="N55" s="126"/>
      <c r="U55" s="413" t="s">
        <v>392</v>
      </c>
      <c r="V55" s="414"/>
      <c r="W55" s="414"/>
      <c r="X55" s="414"/>
      <c r="Y55" s="817"/>
      <c r="Z55" s="119"/>
      <c r="AA55" s="815">
        <f>'Woreda scorecard'!BI17</f>
        <v>3.7142857142857144</v>
      </c>
      <c r="AB55" s="816"/>
      <c r="AC55" s="126"/>
      <c r="AD55" s="823"/>
      <c r="AE55" s="824"/>
      <c r="AF55" s="824"/>
      <c r="AG55" s="824"/>
      <c r="AH55" s="824"/>
      <c r="AI55" s="824"/>
      <c r="AJ55" s="824"/>
      <c r="AK55" s="824"/>
      <c r="AL55" s="825"/>
    </row>
    <row r="56" spans="1:38" ht="5.0999999999999996" customHeight="1" x14ac:dyDescent="0.3">
      <c r="J56" s="126"/>
      <c r="K56" s="126"/>
      <c r="L56" s="126"/>
      <c r="M56" s="126"/>
      <c r="N56" s="126"/>
      <c r="U56" s="122"/>
      <c r="V56" s="122"/>
      <c r="W56" s="122"/>
      <c r="X56" s="122"/>
      <c r="Y56" s="122"/>
      <c r="AA56" s="125"/>
      <c r="AB56" s="125"/>
      <c r="AC56" s="126"/>
      <c r="AD56" s="823"/>
      <c r="AE56" s="824"/>
      <c r="AF56" s="824"/>
      <c r="AG56" s="824"/>
      <c r="AH56" s="824"/>
      <c r="AI56" s="824"/>
      <c r="AJ56" s="824"/>
      <c r="AK56" s="824"/>
      <c r="AL56" s="825"/>
    </row>
    <row r="57" spans="1:38" x14ac:dyDescent="0.3">
      <c r="J57" s="126"/>
      <c r="K57" s="126"/>
      <c r="L57" s="126"/>
      <c r="M57" s="126"/>
      <c r="N57" s="126"/>
      <c r="U57" s="413" t="s">
        <v>393</v>
      </c>
      <c r="V57" s="414"/>
      <c r="W57" s="414"/>
      <c r="X57" s="414"/>
      <c r="Y57" s="817"/>
      <c r="AA57" s="815">
        <f>'Woreda scorecard'!BK17</f>
        <v>2.9285714285714284</v>
      </c>
      <c r="AB57" s="816"/>
      <c r="AC57" s="126"/>
      <c r="AD57" s="823"/>
      <c r="AE57" s="824"/>
      <c r="AF57" s="824"/>
      <c r="AG57" s="824"/>
      <c r="AH57" s="824"/>
      <c r="AI57" s="824"/>
      <c r="AJ57" s="824"/>
      <c r="AK57" s="824"/>
      <c r="AL57" s="825"/>
    </row>
    <row r="58" spans="1:38" ht="5.0999999999999996" customHeight="1" x14ac:dyDescent="0.3">
      <c r="J58" s="126"/>
      <c r="K58" s="126"/>
      <c r="L58" s="126"/>
      <c r="M58" s="126"/>
      <c r="N58" s="126"/>
      <c r="U58" s="67"/>
      <c r="V58" s="67"/>
      <c r="W58" s="67"/>
      <c r="X58" s="67"/>
      <c r="Y58" s="67"/>
      <c r="AA58" s="125"/>
      <c r="AB58" s="125"/>
      <c r="AC58" s="126"/>
      <c r="AD58" s="823"/>
      <c r="AE58" s="824"/>
      <c r="AF58" s="824"/>
      <c r="AG58" s="824"/>
      <c r="AH58" s="824"/>
      <c r="AI58" s="824"/>
      <c r="AJ58" s="824"/>
      <c r="AK58" s="824"/>
      <c r="AL58" s="825"/>
    </row>
    <row r="59" spans="1:38" x14ac:dyDescent="0.3">
      <c r="J59" s="126"/>
      <c r="K59" s="126"/>
      <c r="L59" s="126"/>
      <c r="M59" s="126"/>
      <c r="N59" s="126"/>
      <c r="U59" s="413" t="s">
        <v>394</v>
      </c>
      <c r="V59" s="414"/>
      <c r="W59" s="414"/>
      <c r="X59" s="414"/>
      <c r="Y59" s="817"/>
      <c r="AA59" s="815">
        <f>'Woreda scorecard'!BL17</f>
        <v>3</v>
      </c>
      <c r="AB59" s="816"/>
      <c r="AC59" s="126"/>
      <c r="AD59" s="826"/>
      <c r="AE59" s="827"/>
      <c r="AF59" s="827"/>
      <c r="AG59" s="827"/>
      <c r="AH59" s="827"/>
      <c r="AI59" s="827"/>
      <c r="AJ59" s="827"/>
      <c r="AK59" s="827"/>
      <c r="AL59" s="828"/>
    </row>
    <row r="60" spans="1:38" ht="5.0999999999999996" customHeight="1" x14ac:dyDescent="0.3"/>
    <row r="61" spans="1:38" ht="5.0999999999999996" customHeight="1" x14ac:dyDescent="0.3"/>
    <row r="62" spans="1:38" ht="5.0999999999999996" customHeight="1" x14ac:dyDescent="0.3"/>
    <row r="63" spans="1:38" ht="5.0999999999999996" customHeight="1" x14ac:dyDescent="0.3"/>
    <row r="64" spans="1:38" x14ac:dyDescent="0.3">
      <c r="A64" s="421" t="s">
        <v>358</v>
      </c>
      <c r="B64" s="421"/>
      <c r="C64" s="421"/>
      <c r="D64" s="421"/>
      <c r="E64" s="421"/>
      <c r="F64" s="421"/>
      <c r="G64" s="421"/>
      <c r="H64" s="421"/>
      <c r="I64" s="421"/>
      <c r="J64" s="421"/>
      <c r="K64" s="421"/>
      <c r="L64" s="421"/>
      <c r="M64" s="421"/>
      <c r="N64" s="421"/>
      <c r="O64" s="421"/>
      <c r="P64" s="421"/>
      <c r="Q64" s="421"/>
      <c r="R64" s="421"/>
      <c r="S64" s="421"/>
      <c r="T64" s="421"/>
      <c r="U64" s="421"/>
      <c r="V64" s="421"/>
      <c r="W64" s="421"/>
      <c r="X64" s="421"/>
      <c r="Y64" s="421"/>
      <c r="Z64" s="421"/>
      <c r="AA64" s="421"/>
      <c r="AB64" s="421"/>
      <c r="AC64" s="421"/>
      <c r="AD64" s="421"/>
      <c r="AE64" s="421"/>
      <c r="AF64" s="421"/>
      <c r="AG64" s="421"/>
      <c r="AH64" s="421"/>
      <c r="AI64" s="421"/>
      <c r="AJ64" s="421"/>
      <c r="AK64" s="421"/>
      <c r="AL64" s="421"/>
    </row>
    <row r="65" spans="1:38" ht="5.0999999999999996" customHeight="1" x14ac:dyDescent="0.3"/>
    <row r="66" spans="1:38" ht="15" customHeight="1" x14ac:dyDescent="0.3">
      <c r="AB66" s="818" t="s">
        <v>401</v>
      </c>
      <c r="AC66" s="818"/>
      <c r="AD66" s="818"/>
      <c r="AE66" s="818"/>
      <c r="AF66" s="818"/>
      <c r="AH66" s="422" t="s">
        <v>399</v>
      </c>
      <c r="AI66" s="422"/>
      <c r="AJ66" s="422">
        <f>COUNTIFS('Woreda scorecard'!AP3:AP16, 3, 'Woreda scorecard'!AQ3:AQ16, 3, 'Woreda scorecard'!AR3:AR16, 3)</f>
        <v>0</v>
      </c>
      <c r="AK66" s="422"/>
      <c r="AL66" s="422"/>
    </row>
    <row r="67" spans="1:38" x14ac:dyDescent="0.3">
      <c r="AB67" s="818"/>
      <c r="AC67" s="818"/>
      <c r="AD67" s="818"/>
      <c r="AE67" s="818"/>
      <c r="AF67" s="818"/>
      <c r="AH67" s="422"/>
      <c r="AI67" s="422"/>
      <c r="AJ67" s="422"/>
      <c r="AK67" s="422"/>
      <c r="AL67" s="422"/>
    </row>
    <row r="68" spans="1:38" ht="5.0999999999999996" customHeight="1" x14ac:dyDescent="0.3">
      <c r="AB68" s="818"/>
      <c r="AC68" s="818"/>
      <c r="AD68" s="818"/>
      <c r="AE68" s="818"/>
      <c r="AF68" s="818"/>
      <c r="AH68" s="127"/>
      <c r="AI68" s="127"/>
      <c r="AJ68" s="127"/>
      <c r="AK68" s="127"/>
    </row>
    <row r="69" spans="1:38" ht="15" customHeight="1" x14ac:dyDescent="0.3">
      <c r="A69" s="804" t="s">
        <v>398</v>
      </c>
      <c r="B69" s="804"/>
      <c r="C69" s="804"/>
      <c r="D69" s="804"/>
      <c r="E69" s="804"/>
      <c r="F69" s="804"/>
      <c r="G69" s="804"/>
      <c r="H69" s="804"/>
      <c r="I69" s="804"/>
      <c r="J69" s="819"/>
      <c r="L69" s="811" t="s">
        <v>399</v>
      </c>
      <c r="M69" s="811"/>
      <c r="N69" s="811"/>
      <c r="P69" s="755">
        <f>COUNTIF('Woreda scorecard'!AP3:AP16, 3)</f>
        <v>1</v>
      </c>
      <c r="Q69" s="812"/>
      <c r="R69" s="813"/>
      <c r="T69" s="755">
        <f>COUNTIF('Woreda scorecard'!AQ3:AQ16, 3)</f>
        <v>6</v>
      </c>
      <c r="U69" s="812"/>
      <c r="V69" s="813"/>
      <c r="X69" s="755">
        <f>COUNTIF('Woreda scorecard'!AR3:AR16, 3)</f>
        <v>8</v>
      </c>
      <c r="Y69" s="812"/>
      <c r="Z69" s="813"/>
      <c r="AB69" s="818"/>
      <c r="AC69" s="818"/>
      <c r="AD69" s="818"/>
      <c r="AE69" s="818"/>
      <c r="AF69" s="818"/>
      <c r="AH69" s="798" t="s">
        <v>400</v>
      </c>
      <c r="AI69" s="798"/>
      <c r="AJ69" s="814">
        <f>AJ66/W3</f>
        <v>0</v>
      </c>
      <c r="AK69" s="814"/>
      <c r="AL69" s="814"/>
    </row>
    <row r="70" spans="1:38" s="101" customFormat="1" ht="5.0999999999999996" customHeight="1" x14ac:dyDescent="0.3">
      <c r="A70" s="804"/>
      <c r="B70" s="804"/>
      <c r="C70" s="804"/>
      <c r="D70" s="804"/>
      <c r="E70" s="804"/>
      <c r="F70" s="804"/>
      <c r="G70" s="804"/>
      <c r="H70" s="804"/>
      <c r="I70" s="804"/>
      <c r="J70" s="819"/>
      <c r="AB70" s="818"/>
      <c r="AC70" s="818"/>
      <c r="AD70" s="818"/>
      <c r="AE70" s="818"/>
      <c r="AF70" s="818"/>
      <c r="AH70" s="798"/>
      <c r="AI70" s="798"/>
      <c r="AJ70" s="814"/>
      <c r="AK70" s="814"/>
      <c r="AL70" s="814"/>
    </row>
    <row r="71" spans="1:38" x14ac:dyDescent="0.3">
      <c r="A71" s="804"/>
      <c r="B71" s="804"/>
      <c r="C71" s="804"/>
      <c r="D71" s="804"/>
      <c r="E71" s="804"/>
      <c r="F71" s="804"/>
      <c r="G71" s="804"/>
      <c r="H71" s="804"/>
      <c r="I71" s="804"/>
      <c r="J71" s="819"/>
      <c r="L71" s="422" t="s">
        <v>400</v>
      </c>
      <c r="M71" s="422"/>
      <c r="N71" s="422"/>
      <c r="P71" s="573">
        <f>P69/W3</f>
        <v>3.7037037037037035E-2</v>
      </c>
      <c r="Q71" s="367"/>
      <c r="R71" s="401"/>
      <c r="T71" s="573">
        <f>T69/W3</f>
        <v>0.22222222222222221</v>
      </c>
      <c r="U71" s="367"/>
      <c r="V71" s="401"/>
      <c r="X71" s="573">
        <f>X69/W3</f>
        <v>0.29629629629629628</v>
      </c>
      <c r="Y71" s="367"/>
      <c r="Z71" s="401"/>
      <c r="AB71" s="818"/>
      <c r="AC71" s="818"/>
      <c r="AD71" s="818"/>
      <c r="AE71" s="818"/>
      <c r="AF71" s="818"/>
      <c r="AH71" s="798"/>
      <c r="AI71" s="798"/>
      <c r="AJ71" s="814"/>
      <c r="AK71" s="814"/>
      <c r="AL71" s="814"/>
    </row>
    <row r="72" spans="1:38" ht="5.0999999999999996" customHeight="1" x14ac:dyDescent="0.3"/>
    <row r="73" spans="1:38" ht="5.0999999999999996" customHeight="1" x14ac:dyDescent="0.3"/>
    <row r="74" spans="1:38" ht="16.95" customHeight="1" x14ac:dyDescent="0.3">
      <c r="A74" s="799" t="s">
        <v>397</v>
      </c>
      <c r="B74" s="799"/>
      <c r="C74" s="799"/>
      <c r="D74" s="799"/>
    </row>
    <row r="75" spans="1:38" ht="5.0999999999999996" customHeight="1" x14ac:dyDescent="0.3"/>
    <row r="76" spans="1:38" ht="5.0999999999999996" customHeight="1" x14ac:dyDescent="0.3">
      <c r="A76" s="781"/>
      <c r="B76" s="782"/>
      <c r="C76" s="782"/>
      <c r="D76" s="782"/>
      <c r="E76" s="782"/>
      <c r="F76" s="782"/>
      <c r="G76" s="782"/>
      <c r="H76" s="782"/>
      <c r="I76" s="782"/>
      <c r="J76" s="782"/>
      <c r="K76" s="782"/>
      <c r="L76" s="782"/>
      <c r="M76" s="782"/>
      <c r="N76" s="783"/>
    </row>
    <row r="77" spans="1:38" ht="5.0999999999999996" customHeight="1" x14ac:dyDescent="0.3">
      <c r="A77" s="784"/>
      <c r="B77" s="785"/>
      <c r="C77" s="785"/>
      <c r="D77" s="785"/>
      <c r="E77" s="785"/>
      <c r="F77" s="785"/>
      <c r="G77" s="785"/>
      <c r="H77" s="785"/>
      <c r="I77" s="785"/>
      <c r="J77" s="785"/>
      <c r="K77" s="785"/>
      <c r="L77" s="785"/>
      <c r="M77" s="785"/>
      <c r="N77" s="786"/>
    </row>
    <row r="78" spans="1:38" ht="5.0999999999999996" customHeight="1" x14ac:dyDescent="0.3">
      <c r="A78" s="784"/>
      <c r="B78" s="785"/>
      <c r="C78" s="785"/>
      <c r="D78" s="785"/>
      <c r="E78" s="785"/>
      <c r="F78" s="785"/>
      <c r="G78" s="785"/>
      <c r="H78" s="785"/>
      <c r="I78" s="785"/>
      <c r="J78" s="785"/>
      <c r="K78" s="785"/>
      <c r="L78" s="785"/>
      <c r="M78" s="785"/>
      <c r="N78" s="786"/>
    </row>
    <row r="79" spans="1:38" ht="5.0999999999999996" customHeight="1" x14ac:dyDescent="0.3">
      <c r="A79" s="784"/>
      <c r="B79" s="785"/>
      <c r="C79" s="785"/>
      <c r="D79" s="785"/>
      <c r="E79" s="785"/>
      <c r="F79" s="785"/>
      <c r="G79" s="785"/>
      <c r="H79" s="785"/>
      <c r="I79" s="785"/>
      <c r="J79" s="785"/>
      <c r="K79" s="785"/>
      <c r="L79" s="785"/>
      <c r="M79" s="785"/>
      <c r="N79" s="786"/>
    </row>
    <row r="80" spans="1:38" ht="5.0999999999999996" customHeight="1" x14ac:dyDescent="0.3">
      <c r="A80" s="784"/>
      <c r="B80" s="785"/>
      <c r="C80" s="785"/>
      <c r="D80" s="785"/>
      <c r="E80" s="785"/>
      <c r="F80" s="785"/>
      <c r="G80" s="785"/>
      <c r="H80" s="785"/>
      <c r="I80" s="785"/>
      <c r="J80" s="785"/>
      <c r="K80" s="785"/>
      <c r="L80" s="785"/>
      <c r="M80" s="785"/>
      <c r="N80" s="786"/>
    </row>
    <row r="81" spans="1:14" ht="5.0999999999999996" customHeight="1" x14ac:dyDescent="0.3">
      <c r="A81" s="784"/>
      <c r="B81" s="785"/>
      <c r="C81" s="785"/>
      <c r="D81" s="785"/>
      <c r="E81" s="785"/>
      <c r="F81" s="785"/>
      <c r="G81" s="785"/>
      <c r="H81" s="785"/>
      <c r="I81" s="785"/>
      <c r="J81" s="785"/>
      <c r="K81" s="785"/>
      <c r="L81" s="785"/>
      <c r="M81" s="785"/>
      <c r="N81" s="786"/>
    </row>
    <row r="82" spans="1:14" ht="5.0999999999999996" customHeight="1" x14ac:dyDescent="0.3">
      <c r="A82" s="784"/>
      <c r="B82" s="785"/>
      <c r="C82" s="785"/>
      <c r="D82" s="785"/>
      <c r="E82" s="785"/>
      <c r="F82" s="785"/>
      <c r="G82" s="785"/>
      <c r="H82" s="785"/>
      <c r="I82" s="785"/>
      <c r="J82" s="785"/>
      <c r="K82" s="785"/>
      <c r="L82" s="785"/>
      <c r="M82" s="785"/>
      <c r="N82" s="786"/>
    </row>
    <row r="83" spans="1:14" ht="5.0999999999999996" customHeight="1" x14ac:dyDescent="0.3">
      <c r="A83" s="784"/>
      <c r="B83" s="785"/>
      <c r="C83" s="785"/>
      <c r="D83" s="785"/>
      <c r="E83" s="785"/>
      <c r="F83" s="785"/>
      <c r="G83" s="785"/>
      <c r="H83" s="785"/>
      <c r="I83" s="785"/>
      <c r="J83" s="785"/>
      <c r="K83" s="785"/>
      <c r="L83" s="785"/>
      <c r="M83" s="785"/>
      <c r="N83" s="786"/>
    </row>
    <row r="84" spans="1:14" ht="5.0999999999999996" customHeight="1" x14ac:dyDescent="0.3">
      <c r="A84" s="784"/>
      <c r="B84" s="785"/>
      <c r="C84" s="785"/>
      <c r="D84" s="785"/>
      <c r="E84" s="785"/>
      <c r="F84" s="785"/>
      <c r="G84" s="785"/>
      <c r="H84" s="785"/>
      <c r="I84" s="785"/>
      <c r="J84" s="785"/>
      <c r="K84" s="785"/>
      <c r="L84" s="785"/>
      <c r="M84" s="785"/>
      <c r="N84" s="786"/>
    </row>
    <row r="85" spans="1:14" ht="5.0999999999999996" customHeight="1" x14ac:dyDescent="0.3">
      <c r="A85" s="784"/>
      <c r="B85" s="785"/>
      <c r="C85" s="785"/>
      <c r="D85" s="785"/>
      <c r="E85" s="785"/>
      <c r="F85" s="785"/>
      <c r="G85" s="785"/>
      <c r="H85" s="785"/>
      <c r="I85" s="785"/>
      <c r="J85" s="785"/>
      <c r="K85" s="785"/>
      <c r="L85" s="785"/>
      <c r="M85" s="785"/>
      <c r="N85" s="786"/>
    </row>
    <row r="86" spans="1:14" ht="5.0999999999999996" customHeight="1" x14ac:dyDescent="0.3">
      <c r="A86" s="784"/>
      <c r="B86" s="785"/>
      <c r="C86" s="785"/>
      <c r="D86" s="785"/>
      <c r="E86" s="785"/>
      <c r="F86" s="785"/>
      <c r="G86" s="785"/>
      <c r="H86" s="785"/>
      <c r="I86" s="785"/>
      <c r="J86" s="785"/>
      <c r="K86" s="785"/>
      <c r="L86" s="785"/>
      <c r="M86" s="785"/>
      <c r="N86" s="786"/>
    </row>
    <row r="87" spans="1:14" ht="5.0999999999999996" customHeight="1" x14ac:dyDescent="0.3">
      <c r="A87" s="784"/>
      <c r="B87" s="785"/>
      <c r="C87" s="785"/>
      <c r="D87" s="785"/>
      <c r="E87" s="785"/>
      <c r="F87" s="785"/>
      <c r="G87" s="785"/>
      <c r="H87" s="785"/>
      <c r="I87" s="785"/>
      <c r="J87" s="785"/>
      <c r="K87" s="785"/>
      <c r="L87" s="785"/>
      <c r="M87" s="785"/>
      <c r="N87" s="786"/>
    </row>
    <row r="88" spans="1:14" ht="5.0999999999999996" customHeight="1" x14ac:dyDescent="0.3">
      <c r="A88" s="784"/>
      <c r="B88" s="785"/>
      <c r="C88" s="785"/>
      <c r="D88" s="785"/>
      <c r="E88" s="785"/>
      <c r="F88" s="785"/>
      <c r="G88" s="785"/>
      <c r="H88" s="785"/>
      <c r="I88" s="785"/>
      <c r="J88" s="785"/>
      <c r="K88" s="785"/>
      <c r="L88" s="785"/>
      <c r="M88" s="785"/>
      <c r="N88" s="786"/>
    </row>
    <row r="89" spans="1:14" ht="5.0999999999999996" customHeight="1" x14ac:dyDescent="0.3">
      <c r="A89" s="784"/>
      <c r="B89" s="785"/>
      <c r="C89" s="785"/>
      <c r="D89" s="785"/>
      <c r="E89" s="785"/>
      <c r="F89" s="785"/>
      <c r="G89" s="785"/>
      <c r="H89" s="785"/>
      <c r="I89" s="785"/>
      <c r="J89" s="785"/>
      <c r="K89" s="785"/>
      <c r="L89" s="785"/>
      <c r="M89" s="785"/>
      <c r="N89" s="786"/>
    </row>
    <row r="90" spans="1:14" ht="5.0999999999999996" customHeight="1" x14ac:dyDescent="0.3">
      <c r="A90" s="784"/>
      <c r="B90" s="785"/>
      <c r="C90" s="785"/>
      <c r="D90" s="785"/>
      <c r="E90" s="785"/>
      <c r="F90" s="785"/>
      <c r="G90" s="785"/>
      <c r="H90" s="785"/>
      <c r="I90" s="785"/>
      <c r="J90" s="785"/>
      <c r="K90" s="785"/>
      <c r="L90" s="785"/>
      <c r="M90" s="785"/>
      <c r="N90" s="786"/>
    </row>
    <row r="91" spans="1:14" ht="5.0999999999999996" customHeight="1" x14ac:dyDescent="0.3">
      <c r="A91" s="784"/>
      <c r="B91" s="785"/>
      <c r="C91" s="785"/>
      <c r="D91" s="785"/>
      <c r="E91" s="785"/>
      <c r="F91" s="785"/>
      <c r="G91" s="785"/>
      <c r="H91" s="785"/>
      <c r="I91" s="785"/>
      <c r="J91" s="785"/>
      <c r="K91" s="785"/>
      <c r="L91" s="785"/>
      <c r="M91" s="785"/>
      <c r="N91" s="786"/>
    </row>
    <row r="92" spans="1:14" ht="5.0999999999999996" customHeight="1" x14ac:dyDescent="0.3">
      <c r="A92" s="784"/>
      <c r="B92" s="785"/>
      <c r="C92" s="785"/>
      <c r="D92" s="785"/>
      <c r="E92" s="785"/>
      <c r="F92" s="785"/>
      <c r="G92" s="785"/>
      <c r="H92" s="785"/>
      <c r="I92" s="785"/>
      <c r="J92" s="785"/>
      <c r="K92" s="785"/>
      <c r="L92" s="785"/>
      <c r="M92" s="785"/>
      <c r="N92" s="786"/>
    </row>
    <row r="93" spans="1:14" ht="5.0999999999999996" customHeight="1" x14ac:dyDescent="0.3">
      <c r="A93" s="784"/>
      <c r="B93" s="785"/>
      <c r="C93" s="785"/>
      <c r="D93" s="785"/>
      <c r="E93" s="785"/>
      <c r="F93" s="785"/>
      <c r="G93" s="785"/>
      <c r="H93" s="785"/>
      <c r="I93" s="785"/>
      <c r="J93" s="785"/>
      <c r="K93" s="785"/>
      <c r="L93" s="785"/>
      <c r="M93" s="785"/>
      <c r="N93" s="786"/>
    </row>
    <row r="94" spans="1:14" ht="5.0999999999999996" customHeight="1" x14ac:dyDescent="0.3">
      <c r="A94" s="784"/>
      <c r="B94" s="785"/>
      <c r="C94" s="785"/>
      <c r="D94" s="785"/>
      <c r="E94" s="785"/>
      <c r="F94" s="785"/>
      <c r="G94" s="785"/>
      <c r="H94" s="785"/>
      <c r="I94" s="785"/>
      <c r="J94" s="785"/>
      <c r="K94" s="785"/>
      <c r="L94" s="785"/>
      <c r="M94" s="785"/>
      <c r="N94" s="786"/>
    </row>
    <row r="95" spans="1:14" ht="5.0999999999999996" customHeight="1" x14ac:dyDescent="0.3">
      <c r="A95" s="784"/>
      <c r="B95" s="785"/>
      <c r="C95" s="785"/>
      <c r="D95" s="785"/>
      <c r="E95" s="785"/>
      <c r="F95" s="785"/>
      <c r="G95" s="785"/>
      <c r="H95" s="785"/>
      <c r="I95" s="785"/>
      <c r="J95" s="785"/>
      <c r="K95" s="785"/>
      <c r="L95" s="785"/>
      <c r="M95" s="785"/>
      <c r="N95" s="786"/>
    </row>
    <row r="96" spans="1:14" ht="5.0999999999999996" customHeight="1" x14ac:dyDescent="0.3">
      <c r="A96" s="784"/>
      <c r="B96" s="785"/>
      <c r="C96" s="785"/>
      <c r="D96" s="785"/>
      <c r="E96" s="785"/>
      <c r="F96" s="785"/>
      <c r="G96" s="785"/>
      <c r="H96" s="785"/>
      <c r="I96" s="785"/>
      <c r="J96" s="785"/>
      <c r="K96" s="785"/>
      <c r="L96" s="785"/>
      <c r="M96" s="785"/>
      <c r="N96" s="786"/>
    </row>
    <row r="97" spans="1:14" ht="5.0999999999999996" customHeight="1" x14ac:dyDescent="0.3">
      <c r="A97" s="784"/>
      <c r="B97" s="785"/>
      <c r="C97" s="785"/>
      <c r="D97" s="785"/>
      <c r="E97" s="785"/>
      <c r="F97" s="785"/>
      <c r="G97" s="785"/>
      <c r="H97" s="785"/>
      <c r="I97" s="785"/>
      <c r="J97" s="785"/>
      <c r="K97" s="785"/>
      <c r="L97" s="785"/>
      <c r="M97" s="785"/>
      <c r="N97" s="786"/>
    </row>
    <row r="98" spans="1:14" ht="5.0999999999999996" customHeight="1" x14ac:dyDescent="0.3">
      <c r="A98" s="784"/>
      <c r="B98" s="785"/>
      <c r="C98" s="785"/>
      <c r="D98" s="785"/>
      <c r="E98" s="785"/>
      <c r="F98" s="785"/>
      <c r="G98" s="785"/>
      <c r="H98" s="785"/>
      <c r="I98" s="785"/>
      <c r="J98" s="785"/>
      <c r="K98" s="785"/>
      <c r="L98" s="785"/>
      <c r="M98" s="785"/>
      <c r="N98" s="786"/>
    </row>
    <row r="99" spans="1:14" ht="5.0999999999999996" customHeight="1" x14ac:dyDescent="0.3">
      <c r="A99" s="784"/>
      <c r="B99" s="785"/>
      <c r="C99" s="785"/>
      <c r="D99" s="785"/>
      <c r="E99" s="785"/>
      <c r="F99" s="785"/>
      <c r="G99" s="785"/>
      <c r="H99" s="785"/>
      <c r="I99" s="785"/>
      <c r="J99" s="785"/>
      <c r="K99" s="785"/>
      <c r="L99" s="785"/>
      <c r="M99" s="785"/>
      <c r="N99" s="786"/>
    </row>
    <row r="100" spans="1:14" ht="5.0999999999999996" customHeight="1" x14ac:dyDescent="0.3">
      <c r="A100" s="784"/>
      <c r="B100" s="785"/>
      <c r="C100" s="785"/>
      <c r="D100" s="785"/>
      <c r="E100" s="785"/>
      <c r="F100" s="785"/>
      <c r="G100" s="785"/>
      <c r="H100" s="785"/>
      <c r="I100" s="785"/>
      <c r="J100" s="785"/>
      <c r="K100" s="785"/>
      <c r="L100" s="785"/>
      <c r="M100" s="785"/>
      <c r="N100" s="786"/>
    </row>
    <row r="101" spans="1:14" ht="5.0999999999999996" customHeight="1" x14ac:dyDescent="0.3">
      <c r="A101" s="784"/>
      <c r="B101" s="785"/>
      <c r="C101" s="785"/>
      <c r="D101" s="785"/>
      <c r="E101" s="785"/>
      <c r="F101" s="785"/>
      <c r="G101" s="785"/>
      <c r="H101" s="785"/>
      <c r="I101" s="785"/>
      <c r="J101" s="785"/>
      <c r="K101" s="785"/>
      <c r="L101" s="785"/>
      <c r="M101" s="785"/>
      <c r="N101" s="786"/>
    </row>
    <row r="102" spans="1:14" ht="5.0999999999999996" customHeight="1" x14ac:dyDescent="0.3">
      <c r="A102" s="784"/>
      <c r="B102" s="785"/>
      <c r="C102" s="785"/>
      <c r="D102" s="785"/>
      <c r="E102" s="785"/>
      <c r="F102" s="785"/>
      <c r="G102" s="785"/>
      <c r="H102" s="785"/>
      <c r="I102" s="785"/>
      <c r="J102" s="785"/>
      <c r="K102" s="785"/>
      <c r="L102" s="785"/>
      <c r="M102" s="785"/>
      <c r="N102" s="786"/>
    </row>
    <row r="103" spans="1:14" ht="5.0999999999999996" customHeight="1" x14ac:dyDescent="0.3">
      <c r="A103" s="784"/>
      <c r="B103" s="785"/>
      <c r="C103" s="785"/>
      <c r="D103" s="785"/>
      <c r="E103" s="785"/>
      <c r="F103" s="785"/>
      <c r="G103" s="785"/>
      <c r="H103" s="785"/>
      <c r="I103" s="785"/>
      <c r="J103" s="785"/>
      <c r="K103" s="785"/>
      <c r="L103" s="785"/>
      <c r="M103" s="785"/>
      <c r="N103" s="786"/>
    </row>
    <row r="104" spans="1:14" ht="5.0999999999999996" customHeight="1" x14ac:dyDescent="0.3">
      <c r="A104" s="784"/>
      <c r="B104" s="785"/>
      <c r="C104" s="785"/>
      <c r="D104" s="785"/>
      <c r="E104" s="785"/>
      <c r="F104" s="785"/>
      <c r="G104" s="785"/>
      <c r="H104" s="785"/>
      <c r="I104" s="785"/>
      <c r="J104" s="785"/>
      <c r="K104" s="785"/>
      <c r="L104" s="785"/>
      <c r="M104" s="785"/>
      <c r="N104" s="786"/>
    </row>
    <row r="105" spans="1:14" ht="5.0999999999999996" customHeight="1" x14ac:dyDescent="0.3">
      <c r="A105" s="784"/>
      <c r="B105" s="785"/>
      <c r="C105" s="785"/>
      <c r="D105" s="785"/>
      <c r="E105" s="785"/>
      <c r="F105" s="785"/>
      <c r="G105" s="785"/>
      <c r="H105" s="785"/>
      <c r="I105" s="785"/>
      <c r="J105" s="785"/>
      <c r="K105" s="785"/>
      <c r="L105" s="785"/>
      <c r="M105" s="785"/>
      <c r="N105" s="786"/>
    </row>
    <row r="106" spans="1:14" ht="5.0999999999999996" customHeight="1" x14ac:dyDescent="0.3">
      <c r="A106" s="784"/>
      <c r="B106" s="785"/>
      <c r="C106" s="785"/>
      <c r="D106" s="785"/>
      <c r="E106" s="785"/>
      <c r="F106" s="785"/>
      <c r="G106" s="785"/>
      <c r="H106" s="785"/>
      <c r="I106" s="785"/>
      <c r="J106" s="785"/>
      <c r="K106" s="785"/>
      <c r="L106" s="785"/>
      <c r="M106" s="785"/>
      <c r="N106" s="786"/>
    </row>
    <row r="107" spans="1:14" ht="5.0999999999999996" customHeight="1" x14ac:dyDescent="0.3">
      <c r="A107" s="784"/>
      <c r="B107" s="785"/>
      <c r="C107" s="785"/>
      <c r="D107" s="785"/>
      <c r="E107" s="785"/>
      <c r="F107" s="785"/>
      <c r="G107" s="785"/>
      <c r="H107" s="785"/>
      <c r="I107" s="785"/>
      <c r="J107" s="785"/>
      <c r="K107" s="785"/>
      <c r="L107" s="785"/>
      <c r="M107" s="785"/>
      <c r="N107" s="786"/>
    </row>
    <row r="108" spans="1:14" ht="5.0999999999999996" customHeight="1" x14ac:dyDescent="0.3">
      <c r="A108" s="784"/>
      <c r="B108" s="785"/>
      <c r="C108" s="785"/>
      <c r="D108" s="785"/>
      <c r="E108" s="785"/>
      <c r="F108" s="785"/>
      <c r="G108" s="785"/>
      <c r="H108" s="785"/>
      <c r="I108" s="785"/>
      <c r="J108" s="785"/>
      <c r="K108" s="785"/>
      <c r="L108" s="785"/>
      <c r="M108" s="785"/>
      <c r="N108" s="786"/>
    </row>
    <row r="109" spans="1:14" ht="5.0999999999999996" customHeight="1" x14ac:dyDescent="0.3">
      <c r="A109" s="784"/>
      <c r="B109" s="785"/>
      <c r="C109" s="785"/>
      <c r="D109" s="785"/>
      <c r="E109" s="785"/>
      <c r="F109" s="785"/>
      <c r="G109" s="785"/>
      <c r="H109" s="785"/>
      <c r="I109" s="785"/>
      <c r="J109" s="785"/>
      <c r="K109" s="785"/>
      <c r="L109" s="785"/>
      <c r="M109" s="785"/>
      <c r="N109" s="786"/>
    </row>
    <row r="110" spans="1:14" ht="5.0999999999999996" customHeight="1" x14ac:dyDescent="0.3">
      <c r="A110" s="784"/>
      <c r="B110" s="785"/>
      <c r="C110" s="785"/>
      <c r="D110" s="785"/>
      <c r="E110" s="785"/>
      <c r="F110" s="785"/>
      <c r="G110" s="785"/>
      <c r="H110" s="785"/>
      <c r="I110" s="785"/>
      <c r="J110" s="785"/>
      <c r="K110" s="785"/>
      <c r="L110" s="785"/>
      <c r="M110" s="785"/>
      <c r="N110" s="786"/>
    </row>
    <row r="111" spans="1:14" ht="5.0999999999999996" customHeight="1" x14ac:dyDescent="0.3">
      <c r="A111" s="784"/>
      <c r="B111" s="785"/>
      <c r="C111" s="785"/>
      <c r="D111" s="785"/>
      <c r="E111" s="785"/>
      <c r="F111" s="785"/>
      <c r="G111" s="785"/>
      <c r="H111" s="785"/>
      <c r="I111" s="785"/>
      <c r="J111" s="785"/>
      <c r="K111" s="785"/>
      <c r="L111" s="785"/>
      <c r="M111" s="785"/>
      <c r="N111" s="786"/>
    </row>
    <row r="112" spans="1:14" ht="5.0999999999999996" customHeight="1" x14ac:dyDescent="0.3">
      <c r="A112" s="784"/>
      <c r="B112" s="785"/>
      <c r="C112" s="785"/>
      <c r="D112" s="785"/>
      <c r="E112" s="785"/>
      <c r="F112" s="785"/>
      <c r="G112" s="785"/>
      <c r="H112" s="785"/>
      <c r="I112" s="785"/>
      <c r="J112" s="785"/>
      <c r="K112" s="785"/>
      <c r="L112" s="785"/>
      <c r="M112" s="785"/>
      <c r="N112" s="786"/>
    </row>
    <row r="113" spans="1:38" ht="5.0999999999999996" customHeight="1" x14ac:dyDescent="0.3">
      <c r="A113" s="784"/>
      <c r="B113" s="785"/>
      <c r="C113" s="785"/>
      <c r="D113" s="785"/>
      <c r="E113" s="785"/>
      <c r="F113" s="785"/>
      <c r="G113" s="785"/>
      <c r="H113" s="785"/>
      <c r="I113" s="785"/>
      <c r="J113" s="785"/>
      <c r="K113" s="785"/>
      <c r="L113" s="785"/>
      <c r="M113" s="785"/>
      <c r="N113" s="786"/>
    </row>
    <row r="114" spans="1:38" ht="5.0999999999999996" customHeight="1" x14ac:dyDescent="0.3">
      <c r="A114" s="784"/>
      <c r="B114" s="785"/>
      <c r="C114" s="785"/>
      <c r="D114" s="785"/>
      <c r="E114" s="785"/>
      <c r="F114" s="785"/>
      <c r="G114" s="785"/>
      <c r="H114" s="785"/>
      <c r="I114" s="785"/>
      <c r="J114" s="785"/>
      <c r="K114" s="785"/>
      <c r="L114" s="785"/>
      <c r="M114" s="785"/>
      <c r="N114" s="786"/>
    </row>
    <row r="115" spans="1:38" ht="5.0999999999999996" customHeight="1" x14ac:dyDescent="0.3">
      <c r="A115" s="784"/>
      <c r="B115" s="785"/>
      <c r="C115" s="785"/>
      <c r="D115" s="785"/>
      <c r="E115" s="785"/>
      <c r="F115" s="785"/>
      <c r="G115" s="785"/>
      <c r="H115" s="785"/>
      <c r="I115" s="785"/>
      <c r="J115" s="785"/>
      <c r="K115" s="785"/>
      <c r="L115" s="785"/>
      <c r="M115" s="785"/>
      <c r="N115" s="786"/>
    </row>
    <row r="116" spans="1:38" ht="5.0999999999999996" customHeight="1" x14ac:dyDescent="0.3">
      <c r="A116" s="784"/>
      <c r="B116" s="785"/>
      <c r="C116" s="785"/>
      <c r="D116" s="785"/>
      <c r="E116" s="785"/>
      <c r="F116" s="785"/>
      <c r="G116" s="785"/>
      <c r="H116" s="785"/>
      <c r="I116" s="785"/>
      <c r="J116" s="785"/>
      <c r="K116" s="785"/>
      <c r="L116" s="785"/>
      <c r="M116" s="785"/>
      <c r="N116" s="786"/>
    </row>
    <row r="117" spans="1:38" ht="5.0999999999999996" customHeight="1" x14ac:dyDescent="0.3">
      <c r="A117" s="784"/>
      <c r="B117" s="785"/>
      <c r="C117" s="785"/>
      <c r="D117" s="785"/>
      <c r="E117" s="785"/>
      <c r="F117" s="785"/>
      <c r="G117" s="785"/>
      <c r="H117" s="785"/>
      <c r="I117" s="785"/>
      <c r="J117" s="785"/>
      <c r="K117" s="785"/>
      <c r="L117" s="785"/>
      <c r="M117" s="785"/>
      <c r="N117" s="786"/>
    </row>
    <row r="118" spans="1:38" ht="5.0999999999999996" customHeight="1" x14ac:dyDescent="0.3">
      <c r="A118" s="784"/>
      <c r="B118" s="785"/>
      <c r="C118" s="785"/>
      <c r="D118" s="785"/>
      <c r="E118" s="785"/>
      <c r="F118" s="785"/>
      <c r="G118" s="785"/>
      <c r="H118" s="785"/>
      <c r="I118" s="785"/>
      <c r="J118" s="785"/>
      <c r="K118" s="785"/>
      <c r="L118" s="785"/>
      <c r="M118" s="785"/>
      <c r="N118" s="786"/>
    </row>
    <row r="119" spans="1:38" ht="5.0999999999999996" customHeight="1" x14ac:dyDescent="0.3">
      <c r="A119" s="784"/>
      <c r="B119" s="785"/>
      <c r="C119" s="785"/>
      <c r="D119" s="785"/>
      <c r="E119" s="785"/>
      <c r="F119" s="785"/>
      <c r="G119" s="785"/>
      <c r="H119" s="785"/>
      <c r="I119" s="785"/>
      <c r="J119" s="785"/>
      <c r="K119" s="785"/>
      <c r="L119" s="785"/>
      <c r="M119" s="785"/>
      <c r="N119" s="786"/>
    </row>
    <row r="120" spans="1:38" ht="5.0999999999999996" customHeight="1" x14ac:dyDescent="0.3">
      <c r="A120" s="784"/>
      <c r="B120" s="785"/>
      <c r="C120" s="785"/>
      <c r="D120" s="785"/>
      <c r="E120" s="785"/>
      <c r="F120" s="785"/>
      <c r="G120" s="785"/>
      <c r="H120" s="785"/>
      <c r="I120" s="785"/>
      <c r="J120" s="785"/>
      <c r="K120" s="785"/>
      <c r="L120" s="785"/>
      <c r="M120" s="785"/>
      <c r="N120" s="786"/>
    </row>
    <row r="121" spans="1:38" ht="5.0999999999999996" customHeight="1" x14ac:dyDescent="0.3">
      <c r="A121" s="784"/>
      <c r="B121" s="785"/>
      <c r="C121" s="785"/>
      <c r="D121" s="785"/>
      <c r="E121" s="785"/>
      <c r="F121" s="785"/>
      <c r="G121" s="785"/>
      <c r="H121" s="785"/>
      <c r="I121" s="785"/>
      <c r="J121" s="785"/>
      <c r="K121" s="785"/>
      <c r="L121" s="785"/>
      <c r="M121" s="785"/>
      <c r="N121" s="786"/>
    </row>
    <row r="122" spans="1:38" ht="5.0999999999999996" customHeight="1" x14ac:dyDescent="0.3">
      <c r="A122" s="787"/>
      <c r="B122" s="788"/>
      <c r="C122" s="788"/>
      <c r="D122" s="788"/>
      <c r="E122" s="788"/>
      <c r="F122" s="788"/>
      <c r="G122" s="788"/>
      <c r="H122" s="788"/>
      <c r="I122" s="788"/>
      <c r="J122" s="788"/>
      <c r="K122" s="788"/>
      <c r="L122" s="788"/>
      <c r="M122" s="788"/>
      <c r="N122" s="789"/>
    </row>
    <row r="123" spans="1:38" ht="5.0999999999999996" customHeight="1" x14ac:dyDescent="0.3"/>
    <row r="124" spans="1:38" ht="5.0999999999999996" customHeight="1" x14ac:dyDescent="0.3"/>
    <row r="125" spans="1:38" x14ac:dyDescent="0.3">
      <c r="A125" s="421" t="s">
        <v>402</v>
      </c>
      <c r="B125" s="421"/>
      <c r="C125" s="421"/>
      <c r="D125" s="421"/>
      <c r="E125" s="421"/>
      <c r="F125" s="421"/>
      <c r="G125" s="421"/>
      <c r="H125" s="421"/>
      <c r="I125" s="421"/>
      <c r="J125" s="421"/>
      <c r="K125" s="421"/>
      <c r="L125" s="421"/>
      <c r="M125" s="421"/>
      <c r="N125" s="421"/>
      <c r="O125" s="421"/>
      <c r="P125" s="421"/>
      <c r="Q125" s="421"/>
      <c r="R125" s="421"/>
      <c r="S125" s="421"/>
      <c r="T125" s="421"/>
      <c r="U125" s="421"/>
      <c r="V125" s="421"/>
      <c r="W125" s="421"/>
      <c r="X125" s="421"/>
      <c r="Y125" s="421"/>
      <c r="Z125" s="421"/>
      <c r="AA125" s="421"/>
      <c r="AB125" s="421"/>
      <c r="AC125" s="421"/>
      <c r="AD125" s="421"/>
      <c r="AE125" s="421"/>
      <c r="AF125" s="421"/>
      <c r="AG125" s="421"/>
      <c r="AH125" s="421"/>
      <c r="AI125" s="421"/>
      <c r="AJ125" s="421"/>
      <c r="AK125" s="421"/>
      <c r="AL125" s="421"/>
    </row>
    <row r="126" spans="1:38" ht="5.0999999999999996" customHeight="1" x14ac:dyDescent="0.3"/>
    <row r="127" spans="1:38" ht="15" customHeight="1" x14ac:dyDescent="0.3">
      <c r="P127" s="798" t="s">
        <v>404</v>
      </c>
      <c r="Q127" s="798"/>
      <c r="R127" s="798"/>
      <c r="S127" s="99"/>
      <c r="T127" s="798" t="s">
        <v>405</v>
      </c>
      <c r="U127" s="798"/>
      <c r="V127" s="798"/>
      <c r="W127" s="99"/>
      <c r="X127" s="798" t="s">
        <v>576</v>
      </c>
      <c r="Y127" s="798"/>
      <c r="Z127" s="798"/>
      <c r="AB127" s="800" t="s">
        <v>407</v>
      </c>
      <c r="AC127" s="801"/>
      <c r="AD127" s="801"/>
      <c r="AE127" s="802"/>
      <c r="AF127" s="116"/>
      <c r="AG127" s="422" t="s">
        <v>399</v>
      </c>
      <c r="AH127" s="422"/>
      <c r="AI127" s="422"/>
      <c r="AJ127" s="422" t="s">
        <v>400</v>
      </c>
      <c r="AK127" s="422"/>
      <c r="AL127" s="422"/>
    </row>
    <row r="128" spans="1:38" ht="5.0999999999999996" customHeight="1" x14ac:dyDescent="0.3">
      <c r="AB128" s="803"/>
      <c r="AC128" s="804"/>
      <c r="AD128" s="804"/>
      <c r="AE128" s="805"/>
      <c r="AF128" s="116"/>
      <c r="AG128" s="422"/>
      <c r="AH128" s="422"/>
      <c r="AI128" s="422"/>
      <c r="AJ128" s="422"/>
      <c r="AK128" s="422"/>
      <c r="AL128" s="422"/>
    </row>
    <row r="129" spans="1:38" ht="15" customHeight="1" x14ac:dyDescent="0.3">
      <c r="A129" s="790" t="s">
        <v>403</v>
      </c>
      <c r="B129" s="791"/>
      <c r="C129" s="791"/>
      <c r="D129" s="791"/>
      <c r="E129" s="791"/>
      <c r="F129" s="791"/>
      <c r="G129" s="791"/>
      <c r="H129" s="791"/>
      <c r="I129" s="791"/>
      <c r="J129" s="792"/>
      <c r="L129" s="811" t="s">
        <v>399</v>
      </c>
      <c r="M129" s="811"/>
      <c r="N129" s="811"/>
      <c r="P129" s="755">
        <f>W3-COUNTBLANK('Woreda scorecard'!CA3:CA16)</f>
        <v>24</v>
      </c>
      <c r="Q129" s="812"/>
      <c r="R129" s="813"/>
      <c r="T129" s="755">
        <v>14</v>
      </c>
      <c r="U129" s="812"/>
      <c r="V129" s="813"/>
      <c r="X129" s="755">
        <v>7</v>
      </c>
      <c r="Y129" s="812"/>
      <c r="Z129" s="813"/>
      <c r="AB129" s="803"/>
      <c r="AC129" s="804"/>
      <c r="AD129" s="804"/>
      <c r="AE129" s="805"/>
      <c r="AF129" s="116"/>
      <c r="AG129" s="649">
        <v>4</v>
      </c>
      <c r="AH129" s="649"/>
      <c r="AI129" s="649"/>
      <c r="AJ129" s="402">
        <f>AG129/W3</f>
        <v>0.14814814814814814</v>
      </c>
      <c r="AK129" s="402"/>
      <c r="AL129" s="402"/>
    </row>
    <row r="130" spans="1:38" ht="5.0999999999999996" customHeight="1" x14ac:dyDescent="0.3">
      <c r="A130" s="809"/>
      <c r="B130" s="483"/>
      <c r="C130" s="483"/>
      <c r="D130" s="483"/>
      <c r="E130" s="483"/>
      <c r="F130" s="483"/>
      <c r="G130" s="483"/>
      <c r="H130" s="483"/>
      <c r="I130" s="483"/>
      <c r="J130" s="810"/>
      <c r="K130" s="101"/>
      <c r="L130" s="101"/>
      <c r="M130" s="101"/>
      <c r="N130" s="101"/>
      <c r="O130" s="101"/>
      <c r="P130" s="101"/>
      <c r="Q130" s="101"/>
      <c r="R130" s="101"/>
      <c r="S130" s="101"/>
      <c r="T130" s="101"/>
      <c r="U130" s="101"/>
      <c r="V130" s="101"/>
      <c r="W130" s="101"/>
      <c r="X130" s="101"/>
      <c r="Y130" s="101"/>
      <c r="Z130" s="101"/>
      <c r="AB130" s="803"/>
      <c r="AC130" s="804"/>
      <c r="AD130" s="804"/>
      <c r="AE130" s="805"/>
      <c r="AF130" s="116"/>
      <c r="AG130" s="649"/>
      <c r="AH130" s="649"/>
      <c r="AI130" s="649"/>
      <c r="AJ130" s="402"/>
      <c r="AK130" s="402"/>
      <c r="AL130" s="402"/>
    </row>
    <row r="131" spans="1:38" x14ac:dyDescent="0.3">
      <c r="A131" s="793"/>
      <c r="B131" s="794"/>
      <c r="C131" s="794"/>
      <c r="D131" s="794"/>
      <c r="E131" s="794"/>
      <c r="F131" s="794"/>
      <c r="G131" s="794"/>
      <c r="H131" s="794"/>
      <c r="I131" s="794"/>
      <c r="J131" s="795"/>
      <c r="L131" s="422" t="s">
        <v>400</v>
      </c>
      <c r="M131" s="422"/>
      <c r="N131" s="422"/>
      <c r="P131" s="573">
        <f>P129/W3</f>
        <v>0.88888888888888884</v>
      </c>
      <c r="Q131" s="367"/>
      <c r="R131" s="401"/>
      <c r="T131" s="573">
        <f>T129/W3</f>
        <v>0.51851851851851849</v>
      </c>
      <c r="U131" s="367"/>
      <c r="V131" s="401"/>
      <c r="X131" s="573">
        <f>X129/W3</f>
        <v>0.25925925925925924</v>
      </c>
      <c r="Y131" s="367"/>
      <c r="Z131" s="401"/>
      <c r="AB131" s="806"/>
      <c r="AC131" s="807"/>
      <c r="AD131" s="807"/>
      <c r="AE131" s="808"/>
      <c r="AF131" s="116"/>
      <c r="AG131" s="649"/>
      <c r="AH131" s="649"/>
      <c r="AI131" s="649"/>
      <c r="AJ131" s="402"/>
      <c r="AK131" s="402"/>
      <c r="AL131" s="402"/>
    </row>
    <row r="132" spans="1:38" ht="5.0999999999999996" customHeight="1" x14ac:dyDescent="0.3">
      <c r="AB132" s="128"/>
      <c r="AC132" s="128"/>
      <c r="AD132" s="128"/>
      <c r="AE132" s="128"/>
      <c r="AF132" s="128"/>
      <c r="AI132" s="116"/>
      <c r="AJ132" s="116"/>
      <c r="AK132" s="116"/>
      <c r="AL132" s="116"/>
    </row>
    <row r="133" spans="1:38" ht="15" customHeight="1" x14ac:dyDescent="0.3">
      <c r="A133" s="10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c r="AB133" s="790" t="s">
        <v>448</v>
      </c>
      <c r="AC133" s="791"/>
      <c r="AD133" s="791"/>
      <c r="AE133" s="792"/>
      <c r="AG133" s="422" t="s">
        <v>450</v>
      </c>
      <c r="AH133" s="422"/>
      <c r="AI133" s="422"/>
      <c r="AJ133" s="632" t="s">
        <v>449</v>
      </c>
      <c r="AK133" s="632"/>
      <c r="AL133" s="632"/>
    </row>
    <row r="134" spans="1:38" x14ac:dyDescent="0.3">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c r="AB134" s="793"/>
      <c r="AC134" s="794"/>
      <c r="AD134" s="794"/>
      <c r="AE134" s="795"/>
      <c r="AG134" s="649">
        <v>225</v>
      </c>
      <c r="AH134" s="649"/>
      <c r="AI134" s="649"/>
      <c r="AJ134" s="796">
        <f>AG134*1000000/(AG5*90%)</f>
        <v>1436.7816091954023</v>
      </c>
      <c r="AK134" s="796"/>
      <c r="AL134" s="796"/>
    </row>
    <row r="135" spans="1:38" ht="5.0999999999999996" customHeight="1" x14ac:dyDescent="0.3">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c r="AB135" s="128"/>
      <c r="AC135" s="128"/>
      <c r="AD135" s="128"/>
      <c r="AE135" s="128"/>
    </row>
    <row r="136" spans="1:38" ht="19.2" customHeight="1" x14ac:dyDescent="0.3">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c r="AB136" s="778" t="s">
        <v>451</v>
      </c>
      <c r="AC136" s="779"/>
      <c r="AD136" s="779"/>
      <c r="AE136" s="779"/>
      <c r="AF136" s="779"/>
      <c r="AG136" s="779"/>
      <c r="AH136" s="779"/>
      <c r="AI136" s="780"/>
      <c r="AJ136" s="797">
        <f>0</f>
        <v>0</v>
      </c>
      <c r="AK136" s="798"/>
      <c r="AL136" s="798"/>
    </row>
    <row r="137" spans="1:38" s="22" customFormat="1" ht="5.0999999999999996" customHeight="1" x14ac:dyDescent="0.3">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c r="Z137" s="131"/>
      <c r="AB137" s="129"/>
      <c r="AC137" s="129"/>
      <c r="AD137" s="129"/>
      <c r="AE137" s="129"/>
      <c r="AF137" s="129"/>
      <c r="AG137" s="129"/>
      <c r="AH137" s="129"/>
      <c r="AI137" s="129"/>
    </row>
    <row r="138" spans="1:38" ht="16.95" customHeight="1" x14ac:dyDescent="0.3">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c r="AB138" s="778" t="s">
        <v>396</v>
      </c>
      <c r="AC138" s="779"/>
      <c r="AD138" s="779"/>
      <c r="AE138" s="779"/>
      <c r="AF138" s="779"/>
      <c r="AG138" s="779"/>
      <c r="AH138" s="779"/>
      <c r="AI138" s="780"/>
    </row>
    <row r="139" spans="1:38" ht="4.95" customHeight="1" x14ac:dyDescent="0.3">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row>
    <row r="140" spans="1:38" x14ac:dyDescent="0.3">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131"/>
      <c r="AB140" s="781"/>
      <c r="AC140" s="782"/>
      <c r="AD140" s="782"/>
      <c r="AE140" s="782"/>
      <c r="AF140" s="782"/>
      <c r="AG140" s="782"/>
      <c r="AH140" s="782"/>
      <c r="AI140" s="782"/>
      <c r="AJ140" s="782"/>
      <c r="AK140" s="782"/>
      <c r="AL140" s="783"/>
    </row>
    <row r="141" spans="1:38" x14ac:dyDescent="0.3">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c r="Z141" s="131"/>
      <c r="AB141" s="784"/>
      <c r="AC141" s="785"/>
      <c r="AD141" s="785"/>
      <c r="AE141" s="785"/>
      <c r="AF141" s="785"/>
      <c r="AG141" s="785"/>
      <c r="AH141" s="785"/>
      <c r="AI141" s="785"/>
      <c r="AJ141" s="785"/>
      <c r="AK141" s="785"/>
      <c r="AL141" s="786"/>
    </row>
    <row r="142" spans="1:38" x14ac:dyDescent="0.3">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c r="Z142" s="131"/>
      <c r="AB142" s="784"/>
      <c r="AC142" s="785"/>
      <c r="AD142" s="785"/>
      <c r="AE142" s="785"/>
      <c r="AF142" s="785"/>
      <c r="AG142" s="785"/>
      <c r="AH142" s="785"/>
      <c r="AI142" s="785"/>
      <c r="AJ142" s="785"/>
      <c r="AK142" s="785"/>
      <c r="AL142" s="786"/>
    </row>
    <row r="143" spans="1:38" x14ac:dyDescent="0.3">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B143" s="784"/>
      <c r="AC143" s="785"/>
      <c r="AD143" s="785"/>
      <c r="AE143" s="785"/>
      <c r="AF143" s="785"/>
      <c r="AG143" s="785"/>
      <c r="AH143" s="785"/>
      <c r="AI143" s="785"/>
      <c r="AJ143" s="785"/>
      <c r="AK143" s="785"/>
      <c r="AL143" s="786"/>
    </row>
    <row r="144" spans="1:38" x14ac:dyDescent="0.3">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c r="AB144" s="784"/>
      <c r="AC144" s="785"/>
      <c r="AD144" s="785"/>
      <c r="AE144" s="785"/>
      <c r="AF144" s="785"/>
      <c r="AG144" s="785"/>
      <c r="AH144" s="785"/>
      <c r="AI144" s="785"/>
      <c r="AJ144" s="785"/>
      <c r="AK144" s="785"/>
      <c r="AL144" s="786"/>
    </row>
    <row r="145" spans="1:38" x14ac:dyDescent="0.3">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c r="AB145" s="784"/>
      <c r="AC145" s="785"/>
      <c r="AD145" s="785"/>
      <c r="AE145" s="785"/>
      <c r="AF145" s="785"/>
      <c r="AG145" s="785"/>
      <c r="AH145" s="785"/>
      <c r="AI145" s="785"/>
      <c r="AJ145" s="785"/>
      <c r="AK145" s="785"/>
      <c r="AL145" s="786"/>
    </row>
    <row r="146" spans="1:38" x14ac:dyDescent="0.3">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c r="Z146" s="131"/>
      <c r="AB146" s="784"/>
      <c r="AC146" s="785"/>
      <c r="AD146" s="785"/>
      <c r="AE146" s="785"/>
      <c r="AF146" s="785"/>
      <c r="AG146" s="785"/>
      <c r="AH146" s="785"/>
      <c r="AI146" s="785"/>
      <c r="AJ146" s="785"/>
      <c r="AK146" s="785"/>
      <c r="AL146" s="786"/>
    </row>
    <row r="147" spans="1:38" x14ac:dyDescent="0.3">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c r="AB147" s="784"/>
      <c r="AC147" s="785"/>
      <c r="AD147" s="785"/>
      <c r="AE147" s="785"/>
      <c r="AF147" s="785"/>
      <c r="AG147" s="785"/>
      <c r="AH147" s="785"/>
      <c r="AI147" s="785"/>
      <c r="AJ147" s="785"/>
      <c r="AK147" s="785"/>
      <c r="AL147" s="786"/>
    </row>
    <row r="148" spans="1:38" x14ac:dyDescent="0.3">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c r="AB148" s="784"/>
      <c r="AC148" s="785"/>
      <c r="AD148" s="785"/>
      <c r="AE148" s="785"/>
      <c r="AF148" s="785"/>
      <c r="AG148" s="785"/>
      <c r="AH148" s="785"/>
      <c r="AI148" s="785"/>
      <c r="AJ148" s="785"/>
      <c r="AK148" s="785"/>
      <c r="AL148" s="786"/>
    </row>
    <row r="149" spans="1:38" x14ac:dyDescent="0.3">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c r="Z149" s="131"/>
      <c r="AB149" s="784"/>
      <c r="AC149" s="785"/>
      <c r="AD149" s="785"/>
      <c r="AE149" s="785"/>
      <c r="AF149" s="785"/>
      <c r="AG149" s="785"/>
      <c r="AH149" s="785"/>
      <c r="AI149" s="785"/>
      <c r="AJ149" s="785"/>
      <c r="AK149" s="785"/>
      <c r="AL149" s="786"/>
    </row>
    <row r="150" spans="1:38" x14ac:dyDescent="0.3">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c r="Z150" s="131"/>
      <c r="AB150" s="784"/>
      <c r="AC150" s="785"/>
      <c r="AD150" s="785"/>
      <c r="AE150" s="785"/>
      <c r="AF150" s="785"/>
      <c r="AG150" s="785"/>
      <c r="AH150" s="785"/>
      <c r="AI150" s="785"/>
      <c r="AJ150" s="785"/>
      <c r="AK150" s="785"/>
      <c r="AL150" s="786"/>
    </row>
    <row r="151" spans="1:38" x14ac:dyDescent="0.3">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c r="Z151" s="131"/>
      <c r="AB151" s="784"/>
      <c r="AC151" s="785"/>
      <c r="AD151" s="785"/>
      <c r="AE151" s="785"/>
      <c r="AF151" s="785"/>
      <c r="AG151" s="785"/>
      <c r="AH151" s="785"/>
      <c r="AI151" s="785"/>
      <c r="AJ151" s="785"/>
      <c r="AK151" s="785"/>
      <c r="AL151" s="786"/>
    </row>
    <row r="152" spans="1:38" x14ac:dyDescent="0.3">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B152" s="787"/>
      <c r="AC152" s="788"/>
      <c r="AD152" s="788"/>
      <c r="AE152" s="788"/>
      <c r="AF152" s="788"/>
      <c r="AG152" s="788"/>
      <c r="AH152" s="788"/>
      <c r="AI152" s="788"/>
      <c r="AJ152" s="788"/>
      <c r="AK152" s="788"/>
      <c r="AL152" s="789"/>
    </row>
    <row r="153" spans="1:38" x14ac:dyDescent="0.3">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row>
    <row r="154" spans="1:38" x14ac:dyDescent="0.3">
      <c r="A154" s="421" t="s">
        <v>367</v>
      </c>
      <c r="B154" s="421"/>
      <c r="C154" s="421"/>
      <c r="D154" s="421"/>
      <c r="E154" s="421"/>
      <c r="F154" s="421"/>
      <c r="G154" s="421"/>
      <c r="H154" s="421"/>
      <c r="I154" s="421"/>
      <c r="J154" s="421"/>
      <c r="K154" s="421"/>
      <c r="L154" s="421"/>
      <c r="M154" s="421"/>
      <c r="N154" s="421"/>
      <c r="O154" s="421"/>
      <c r="P154" s="421"/>
      <c r="Q154" s="421"/>
      <c r="R154" s="421"/>
      <c r="S154" s="421"/>
      <c r="T154" s="421"/>
      <c r="U154" s="421"/>
      <c r="V154" s="421"/>
      <c r="W154" s="421"/>
      <c r="X154" s="421"/>
      <c r="Y154" s="421"/>
      <c r="Z154" s="421"/>
      <c r="AA154" s="421"/>
      <c r="AB154" s="421"/>
      <c r="AC154" s="421"/>
      <c r="AD154" s="421"/>
      <c r="AE154" s="421"/>
      <c r="AF154" s="421"/>
      <c r="AG154" s="421"/>
      <c r="AH154" s="421"/>
      <c r="AI154" s="421"/>
      <c r="AJ154" s="421"/>
      <c r="AK154" s="421"/>
      <c r="AL154" s="421"/>
    </row>
    <row r="155" spans="1:38" ht="5.0999999999999996" customHeight="1" x14ac:dyDescent="0.3"/>
    <row r="156" spans="1:38" s="99" customFormat="1" ht="15" customHeight="1" x14ac:dyDescent="0.3">
      <c r="A156" s="407" t="s">
        <v>408</v>
      </c>
      <c r="B156" s="408"/>
      <c r="C156" s="408"/>
      <c r="D156" s="408"/>
      <c r="E156" s="408"/>
      <c r="F156" s="408"/>
      <c r="G156" s="408"/>
      <c r="H156" s="408"/>
      <c r="I156" s="408"/>
      <c r="J156" s="408"/>
      <c r="K156" s="408"/>
      <c r="L156" s="408"/>
      <c r="M156" s="408"/>
      <c r="N156" s="408"/>
      <c r="O156" s="408"/>
      <c r="P156" s="408"/>
      <c r="Q156" s="409"/>
      <c r="R156" s="422" t="s">
        <v>412</v>
      </c>
      <c r="S156" s="422"/>
      <c r="T156" s="422"/>
      <c r="U156" s="422"/>
      <c r="V156" s="422"/>
      <c r="W156" s="422" t="s">
        <v>409</v>
      </c>
      <c r="X156" s="422"/>
      <c r="Y156" s="422"/>
      <c r="Z156" s="422"/>
      <c r="AA156" s="422"/>
      <c r="AB156" s="422" t="s">
        <v>410</v>
      </c>
      <c r="AC156" s="422"/>
      <c r="AD156" s="422"/>
      <c r="AE156" s="422"/>
      <c r="AF156" s="422"/>
      <c r="AG156" s="422" t="s">
        <v>411</v>
      </c>
      <c r="AH156" s="422"/>
      <c r="AI156" s="422"/>
      <c r="AJ156" s="422"/>
      <c r="AK156" s="422"/>
      <c r="AL156" s="422"/>
    </row>
    <row r="157" spans="1:38" s="130" customFormat="1" x14ac:dyDescent="0.3">
      <c r="A157" s="410" t="s">
        <v>413</v>
      </c>
      <c r="B157" s="411"/>
      <c r="C157" s="411"/>
      <c r="D157" s="411"/>
      <c r="E157" s="411"/>
      <c r="F157" s="411"/>
      <c r="G157" s="411"/>
      <c r="H157" s="411"/>
      <c r="I157" s="411"/>
      <c r="J157" s="411"/>
      <c r="K157" s="411"/>
      <c r="L157" s="411"/>
      <c r="M157" s="411"/>
      <c r="N157" s="411"/>
      <c r="O157" s="411"/>
      <c r="P157" s="411"/>
      <c r="Q157" s="412"/>
      <c r="R157" s="418"/>
      <c r="S157" s="418"/>
      <c r="T157" s="418"/>
      <c r="U157" s="418"/>
      <c r="V157" s="418"/>
      <c r="W157" s="418"/>
      <c r="X157" s="418"/>
      <c r="Y157" s="418"/>
      <c r="Z157" s="418"/>
      <c r="AA157" s="418"/>
      <c r="AB157" s="418"/>
      <c r="AC157" s="418"/>
      <c r="AD157" s="418"/>
      <c r="AE157" s="418"/>
      <c r="AF157" s="418"/>
      <c r="AG157" s="418"/>
      <c r="AH157" s="418"/>
      <c r="AI157" s="418"/>
      <c r="AJ157" s="418"/>
      <c r="AK157" s="418"/>
      <c r="AL157" s="418"/>
    </row>
    <row r="158" spans="1:38" s="130" customFormat="1" x14ac:dyDescent="0.3">
      <c r="A158" s="775"/>
      <c r="B158" s="776"/>
      <c r="C158" s="776"/>
      <c r="D158" s="776"/>
      <c r="E158" s="776"/>
      <c r="F158" s="776"/>
      <c r="G158" s="776"/>
      <c r="H158" s="776"/>
      <c r="I158" s="776"/>
      <c r="J158" s="776"/>
      <c r="K158" s="776"/>
      <c r="L158" s="776"/>
      <c r="M158" s="776"/>
      <c r="N158" s="776"/>
      <c r="O158" s="776"/>
      <c r="P158" s="776"/>
      <c r="Q158" s="777"/>
      <c r="R158" s="423"/>
      <c r="S158" s="423"/>
      <c r="T158" s="423"/>
      <c r="U158" s="423"/>
      <c r="V158" s="423"/>
      <c r="W158" s="423"/>
      <c r="X158" s="423"/>
      <c r="Y158" s="423"/>
      <c r="Z158" s="423"/>
      <c r="AA158" s="423"/>
      <c r="AB158" s="423"/>
      <c r="AC158" s="423"/>
      <c r="AD158" s="423"/>
      <c r="AE158" s="423"/>
      <c r="AF158" s="423"/>
      <c r="AG158" s="423"/>
      <c r="AH158" s="423"/>
      <c r="AI158" s="423"/>
      <c r="AJ158" s="423"/>
      <c r="AK158" s="423"/>
      <c r="AL158" s="423"/>
    </row>
    <row r="159" spans="1:38" s="130" customFormat="1" x14ac:dyDescent="0.3">
      <c r="A159" s="775"/>
      <c r="B159" s="776"/>
      <c r="C159" s="776"/>
      <c r="D159" s="776"/>
      <c r="E159" s="776"/>
      <c r="F159" s="776"/>
      <c r="G159" s="776"/>
      <c r="H159" s="776"/>
      <c r="I159" s="776"/>
      <c r="J159" s="776"/>
      <c r="K159" s="776"/>
      <c r="L159" s="776"/>
      <c r="M159" s="776"/>
      <c r="N159" s="776"/>
      <c r="O159" s="776"/>
      <c r="P159" s="776"/>
      <c r="Q159" s="777"/>
      <c r="R159" s="423"/>
      <c r="S159" s="423"/>
      <c r="T159" s="423"/>
      <c r="U159" s="423"/>
      <c r="V159" s="423"/>
      <c r="W159" s="423"/>
      <c r="X159" s="423"/>
      <c r="Y159" s="423"/>
      <c r="Z159" s="423"/>
      <c r="AA159" s="423"/>
      <c r="AB159" s="423"/>
      <c r="AC159" s="423"/>
      <c r="AD159" s="423"/>
      <c r="AE159" s="423"/>
      <c r="AF159" s="423"/>
      <c r="AG159" s="423"/>
      <c r="AH159" s="423"/>
      <c r="AI159" s="423"/>
      <c r="AJ159" s="423"/>
      <c r="AK159" s="423"/>
      <c r="AL159" s="423"/>
    </row>
    <row r="160" spans="1:38" x14ac:dyDescent="0.3">
      <c r="A160" s="775"/>
      <c r="B160" s="776"/>
      <c r="C160" s="776"/>
      <c r="D160" s="776"/>
      <c r="E160" s="776"/>
      <c r="F160" s="776"/>
      <c r="G160" s="776"/>
      <c r="H160" s="776"/>
      <c r="I160" s="776"/>
      <c r="J160" s="776"/>
      <c r="K160" s="776"/>
      <c r="L160" s="776"/>
      <c r="M160" s="776"/>
      <c r="N160" s="776"/>
      <c r="O160" s="776"/>
      <c r="P160" s="776"/>
      <c r="Q160" s="777"/>
      <c r="R160" s="423"/>
      <c r="S160" s="423"/>
      <c r="T160" s="423"/>
      <c r="U160" s="423"/>
      <c r="V160" s="423"/>
      <c r="W160" s="423"/>
      <c r="X160" s="423"/>
      <c r="Y160" s="423"/>
      <c r="Z160" s="423"/>
      <c r="AA160" s="423"/>
      <c r="AB160" s="423"/>
      <c r="AC160" s="423"/>
      <c r="AD160" s="423"/>
      <c r="AE160" s="423"/>
      <c r="AF160" s="423"/>
      <c r="AG160" s="423"/>
      <c r="AH160" s="423"/>
      <c r="AI160" s="423"/>
      <c r="AJ160" s="423"/>
      <c r="AK160" s="423"/>
      <c r="AL160" s="423"/>
    </row>
    <row r="161" spans="1:38" x14ac:dyDescent="0.3">
      <c r="A161" s="775"/>
      <c r="B161" s="776"/>
      <c r="C161" s="776"/>
      <c r="D161" s="776"/>
      <c r="E161" s="776"/>
      <c r="F161" s="776"/>
      <c r="G161" s="776"/>
      <c r="H161" s="776"/>
      <c r="I161" s="776"/>
      <c r="J161" s="776"/>
      <c r="K161" s="776"/>
      <c r="L161" s="776"/>
      <c r="M161" s="776"/>
      <c r="N161" s="776"/>
      <c r="O161" s="776"/>
      <c r="P161" s="776"/>
      <c r="Q161" s="777"/>
      <c r="R161" s="423"/>
      <c r="S161" s="423"/>
      <c r="T161" s="423"/>
      <c r="U161" s="423"/>
      <c r="V161" s="423"/>
      <c r="W161" s="423"/>
      <c r="X161" s="423"/>
      <c r="Y161" s="423"/>
      <c r="Z161" s="423"/>
      <c r="AA161" s="423"/>
      <c r="AB161" s="423"/>
      <c r="AC161" s="423"/>
      <c r="AD161" s="423"/>
      <c r="AE161" s="423"/>
      <c r="AF161" s="423"/>
      <c r="AG161" s="423"/>
      <c r="AH161" s="423"/>
      <c r="AI161" s="423"/>
      <c r="AJ161" s="423"/>
      <c r="AK161" s="423"/>
      <c r="AL161" s="423"/>
    </row>
    <row r="162" spans="1:38" x14ac:dyDescent="0.3">
      <c r="A162" s="775"/>
      <c r="B162" s="776"/>
      <c r="C162" s="776"/>
      <c r="D162" s="776"/>
      <c r="E162" s="776"/>
      <c r="F162" s="776"/>
      <c r="G162" s="776"/>
      <c r="H162" s="776"/>
      <c r="I162" s="776"/>
      <c r="J162" s="776"/>
      <c r="K162" s="776"/>
      <c r="L162" s="776"/>
      <c r="M162" s="776"/>
      <c r="N162" s="776"/>
      <c r="O162" s="776"/>
      <c r="P162" s="776"/>
      <c r="Q162" s="777"/>
      <c r="R162" s="423"/>
      <c r="S162" s="423"/>
      <c r="T162" s="423"/>
      <c r="U162" s="423"/>
      <c r="V162" s="423"/>
      <c r="W162" s="423"/>
      <c r="X162" s="423"/>
      <c r="Y162" s="423"/>
      <c r="Z162" s="423"/>
      <c r="AA162" s="423"/>
      <c r="AB162" s="423"/>
      <c r="AC162" s="423"/>
      <c r="AD162" s="423"/>
      <c r="AE162" s="423"/>
      <c r="AF162" s="423"/>
      <c r="AG162" s="423"/>
      <c r="AH162" s="423"/>
      <c r="AI162" s="423"/>
      <c r="AJ162" s="423"/>
      <c r="AK162" s="423"/>
      <c r="AL162" s="423"/>
    </row>
    <row r="163" spans="1:38" x14ac:dyDescent="0.3">
      <c r="A163" s="410" t="s">
        <v>358</v>
      </c>
      <c r="B163" s="411"/>
      <c r="C163" s="411"/>
      <c r="D163" s="411"/>
      <c r="E163" s="411"/>
      <c r="F163" s="411"/>
      <c r="G163" s="411"/>
      <c r="H163" s="411"/>
      <c r="I163" s="411"/>
      <c r="J163" s="411"/>
      <c r="K163" s="411"/>
      <c r="L163" s="411"/>
      <c r="M163" s="411"/>
      <c r="N163" s="411"/>
      <c r="O163" s="411"/>
      <c r="P163" s="411"/>
      <c r="Q163" s="412"/>
      <c r="R163" s="418"/>
      <c r="S163" s="418"/>
      <c r="T163" s="418"/>
      <c r="U163" s="418"/>
      <c r="V163" s="418"/>
      <c r="W163" s="418"/>
      <c r="X163" s="418"/>
      <c r="Y163" s="418"/>
      <c r="Z163" s="418"/>
      <c r="AA163" s="418"/>
      <c r="AB163" s="418"/>
      <c r="AC163" s="418"/>
      <c r="AD163" s="418"/>
      <c r="AE163" s="418"/>
      <c r="AF163" s="418"/>
      <c r="AG163" s="418"/>
      <c r="AH163" s="418"/>
      <c r="AI163" s="418"/>
      <c r="AJ163" s="418"/>
      <c r="AK163" s="418"/>
      <c r="AL163" s="418"/>
    </row>
    <row r="164" spans="1:38" x14ac:dyDescent="0.3">
      <c r="A164" s="775"/>
      <c r="B164" s="776"/>
      <c r="C164" s="776"/>
      <c r="D164" s="776"/>
      <c r="E164" s="776"/>
      <c r="F164" s="776"/>
      <c r="G164" s="776"/>
      <c r="H164" s="776"/>
      <c r="I164" s="776"/>
      <c r="J164" s="776"/>
      <c r="K164" s="776"/>
      <c r="L164" s="776"/>
      <c r="M164" s="776"/>
      <c r="N164" s="776"/>
      <c r="O164" s="776"/>
      <c r="P164" s="776"/>
      <c r="Q164" s="777"/>
      <c r="R164" s="423"/>
      <c r="S164" s="423"/>
      <c r="T164" s="423"/>
      <c r="U164" s="423"/>
      <c r="V164" s="423"/>
      <c r="W164" s="423"/>
      <c r="X164" s="423"/>
      <c r="Y164" s="423"/>
      <c r="Z164" s="423"/>
      <c r="AA164" s="423"/>
      <c r="AB164" s="423"/>
      <c r="AC164" s="423"/>
      <c r="AD164" s="423"/>
      <c r="AE164" s="423"/>
      <c r="AF164" s="423"/>
      <c r="AG164" s="423"/>
      <c r="AH164" s="423"/>
      <c r="AI164" s="423"/>
      <c r="AJ164" s="423"/>
      <c r="AK164" s="423"/>
      <c r="AL164" s="423"/>
    </row>
    <row r="165" spans="1:38" x14ac:dyDescent="0.3">
      <c r="A165" s="775"/>
      <c r="B165" s="776"/>
      <c r="C165" s="776"/>
      <c r="D165" s="776"/>
      <c r="E165" s="776"/>
      <c r="F165" s="776"/>
      <c r="G165" s="776"/>
      <c r="H165" s="776"/>
      <c r="I165" s="776"/>
      <c r="J165" s="776"/>
      <c r="K165" s="776"/>
      <c r="L165" s="776"/>
      <c r="M165" s="776"/>
      <c r="N165" s="776"/>
      <c r="O165" s="776"/>
      <c r="P165" s="776"/>
      <c r="Q165" s="777"/>
      <c r="R165" s="423"/>
      <c r="S165" s="423"/>
      <c r="T165" s="423"/>
      <c r="U165" s="423"/>
      <c r="V165" s="423"/>
      <c r="W165" s="423"/>
      <c r="X165" s="423"/>
      <c r="Y165" s="423"/>
      <c r="Z165" s="423"/>
      <c r="AA165" s="423"/>
      <c r="AB165" s="423"/>
      <c r="AC165" s="423"/>
      <c r="AD165" s="423"/>
      <c r="AE165" s="423"/>
      <c r="AF165" s="423"/>
      <c r="AG165" s="423"/>
      <c r="AH165" s="423"/>
      <c r="AI165" s="423"/>
      <c r="AJ165" s="423"/>
      <c r="AK165" s="423"/>
      <c r="AL165" s="423"/>
    </row>
    <row r="166" spans="1:38" x14ac:dyDescent="0.3">
      <c r="A166" s="775"/>
      <c r="B166" s="776"/>
      <c r="C166" s="776"/>
      <c r="D166" s="776"/>
      <c r="E166" s="776"/>
      <c r="F166" s="776"/>
      <c r="G166" s="776"/>
      <c r="H166" s="776"/>
      <c r="I166" s="776"/>
      <c r="J166" s="776"/>
      <c r="K166" s="776"/>
      <c r="L166" s="776"/>
      <c r="M166" s="776"/>
      <c r="N166" s="776"/>
      <c r="O166" s="776"/>
      <c r="P166" s="776"/>
      <c r="Q166" s="777"/>
      <c r="R166" s="423"/>
      <c r="S166" s="423"/>
      <c r="T166" s="423"/>
      <c r="U166" s="423"/>
      <c r="V166" s="423"/>
      <c r="W166" s="423"/>
      <c r="X166" s="423"/>
      <c r="Y166" s="423"/>
      <c r="Z166" s="423"/>
      <c r="AA166" s="423"/>
      <c r="AB166" s="423"/>
      <c r="AC166" s="423"/>
      <c r="AD166" s="423"/>
      <c r="AE166" s="423"/>
      <c r="AF166" s="423"/>
      <c r="AG166" s="423"/>
      <c r="AH166" s="423"/>
      <c r="AI166" s="423"/>
      <c r="AJ166" s="423"/>
      <c r="AK166" s="423"/>
      <c r="AL166" s="423"/>
    </row>
    <row r="167" spans="1:38" x14ac:dyDescent="0.3">
      <c r="A167" s="775"/>
      <c r="B167" s="776"/>
      <c r="C167" s="776"/>
      <c r="D167" s="776"/>
      <c r="E167" s="776"/>
      <c r="F167" s="776"/>
      <c r="G167" s="776"/>
      <c r="H167" s="776"/>
      <c r="I167" s="776"/>
      <c r="J167" s="776"/>
      <c r="K167" s="776"/>
      <c r="L167" s="776"/>
      <c r="M167" s="776"/>
      <c r="N167" s="776"/>
      <c r="O167" s="776"/>
      <c r="P167" s="776"/>
      <c r="Q167" s="777"/>
      <c r="R167" s="423"/>
      <c r="S167" s="423"/>
      <c r="T167" s="423"/>
      <c r="U167" s="423"/>
      <c r="V167" s="423"/>
      <c r="W167" s="423"/>
      <c r="X167" s="423"/>
      <c r="Y167" s="423"/>
      <c r="Z167" s="423"/>
      <c r="AA167" s="423"/>
      <c r="AB167" s="423"/>
      <c r="AC167" s="423"/>
      <c r="AD167" s="423"/>
      <c r="AE167" s="423"/>
      <c r="AF167" s="423"/>
      <c r="AG167" s="423"/>
      <c r="AH167" s="423"/>
      <c r="AI167" s="423"/>
      <c r="AJ167" s="423"/>
      <c r="AK167" s="423"/>
      <c r="AL167" s="423"/>
    </row>
    <row r="168" spans="1:38" x14ac:dyDescent="0.3">
      <c r="A168" s="775"/>
      <c r="B168" s="776"/>
      <c r="C168" s="776"/>
      <c r="D168" s="776"/>
      <c r="E168" s="776"/>
      <c r="F168" s="776"/>
      <c r="G168" s="776"/>
      <c r="H168" s="776"/>
      <c r="I168" s="776"/>
      <c r="J168" s="776"/>
      <c r="K168" s="776"/>
      <c r="L168" s="776"/>
      <c r="M168" s="776"/>
      <c r="N168" s="776"/>
      <c r="O168" s="776"/>
      <c r="P168" s="776"/>
      <c r="Q168" s="777"/>
      <c r="R168" s="423"/>
      <c r="S168" s="423"/>
      <c r="T168" s="423"/>
      <c r="U168" s="423"/>
      <c r="V168" s="423"/>
      <c r="W168" s="423"/>
      <c r="X168" s="423"/>
      <c r="Y168" s="423"/>
      <c r="Z168" s="423"/>
      <c r="AA168" s="423"/>
      <c r="AB168" s="423"/>
      <c r="AC168" s="423"/>
      <c r="AD168" s="423"/>
      <c r="AE168" s="423"/>
      <c r="AF168" s="423"/>
      <c r="AG168" s="423"/>
      <c r="AH168" s="423"/>
      <c r="AI168" s="423"/>
      <c r="AJ168" s="423"/>
      <c r="AK168" s="423"/>
      <c r="AL168" s="423"/>
    </row>
    <row r="169" spans="1:38" x14ac:dyDescent="0.3">
      <c r="A169" s="410" t="s">
        <v>421</v>
      </c>
      <c r="B169" s="411"/>
      <c r="C169" s="411"/>
      <c r="D169" s="411"/>
      <c r="E169" s="411"/>
      <c r="F169" s="411"/>
      <c r="G169" s="411"/>
      <c r="H169" s="411"/>
      <c r="I169" s="411"/>
      <c r="J169" s="411"/>
      <c r="K169" s="411"/>
      <c r="L169" s="411"/>
      <c r="M169" s="411"/>
      <c r="N169" s="411"/>
      <c r="O169" s="411"/>
      <c r="P169" s="411"/>
      <c r="Q169" s="412"/>
      <c r="R169" s="418"/>
      <c r="S169" s="418"/>
      <c r="T169" s="418"/>
      <c r="U169" s="418"/>
      <c r="V169" s="418"/>
      <c r="W169" s="418"/>
      <c r="X169" s="418"/>
      <c r="Y169" s="418"/>
      <c r="Z169" s="418"/>
      <c r="AA169" s="418"/>
      <c r="AB169" s="418"/>
      <c r="AC169" s="418"/>
      <c r="AD169" s="418"/>
      <c r="AE169" s="418"/>
      <c r="AF169" s="418"/>
      <c r="AG169" s="418"/>
      <c r="AH169" s="418"/>
      <c r="AI169" s="418"/>
      <c r="AJ169" s="418"/>
      <c r="AK169" s="418"/>
      <c r="AL169" s="418"/>
    </row>
    <row r="170" spans="1:38" x14ac:dyDescent="0.3">
      <c r="A170" s="775"/>
      <c r="B170" s="776"/>
      <c r="C170" s="776"/>
      <c r="D170" s="776"/>
      <c r="E170" s="776"/>
      <c r="F170" s="776"/>
      <c r="G170" s="776"/>
      <c r="H170" s="776"/>
      <c r="I170" s="776"/>
      <c r="J170" s="776"/>
      <c r="K170" s="776"/>
      <c r="L170" s="776"/>
      <c r="M170" s="776"/>
      <c r="N170" s="776"/>
      <c r="O170" s="776"/>
      <c r="P170" s="776"/>
      <c r="Q170" s="777"/>
      <c r="R170" s="423"/>
      <c r="S170" s="423"/>
      <c r="T170" s="423"/>
      <c r="U170" s="423"/>
      <c r="V170" s="423"/>
      <c r="W170" s="423"/>
      <c r="X170" s="423"/>
      <c r="Y170" s="423"/>
      <c r="Z170" s="423"/>
      <c r="AA170" s="423"/>
      <c r="AB170" s="423"/>
      <c r="AC170" s="423"/>
      <c r="AD170" s="423"/>
      <c r="AE170" s="423"/>
      <c r="AF170" s="423"/>
      <c r="AG170" s="423"/>
      <c r="AH170" s="423"/>
      <c r="AI170" s="423"/>
      <c r="AJ170" s="423"/>
      <c r="AK170" s="423"/>
      <c r="AL170" s="423"/>
    </row>
    <row r="171" spans="1:38" x14ac:dyDescent="0.3">
      <c r="A171" s="775"/>
      <c r="B171" s="776"/>
      <c r="C171" s="776"/>
      <c r="D171" s="776"/>
      <c r="E171" s="776"/>
      <c r="F171" s="776"/>
      <c r="G171" s="776"/>
      <c r="H171" s="776"/>
      <c r="I171" s="776"/>
      <c r="J171" s="776"/>
      <c r="K171" s="776"/>
      <c r="L171" s="776"/>
      <c r="M171" s="776"/>
      <c r="N171" s="776"/>
      <c r="O171" s="776"/>
      <c r="P171" s="776"/>
      <c r="Q171" s="777"/>
      <c r="R171" s="423"/>
      <c r="S171" s="423"/>
      <c r="T171" s="423"/>
      <c r="U171" s="423"/>
      <c r="V171" s="423"/>
      <c r="W171" s="423"/>
      <c r="X171" s="423"/>
      <c r="Y171" s="423"/>
      <c r="Z171" s="423"/>
      <c r="AA171" s="423"/>
      <c r="AB171" s="423"/>
      <c r="AC171" s="423"/>
      <c r="AD171" s="423"/>
      <c r="AE171" s="423"/>
      <c r="AF171" s="423"/>
      <c r="AG171" s="423"/>
      <c r="AH171" s="423"/>
      <c r="AI171" s="423"/>
      <c r="AJ171" s="423"/>
      <c r="AK171" s="423"/>
      <c r="AL171" s="423"/>
    </row>
    <row r="172" spans="1:38" x14ac:dyDescent="0.3">
      <c r="A172" s="775"/>
      <c r="B172" s="776"/>
      <c r="C172" s="776"/>
      <c r="D172" s="776"/>
      <c r="E172" s="776"/>
      <c r="F172" s="776"/>
      <c r="G172" s="776"/>
      <c r="H172" s="776"/>
      <c r="I172" s="776"/>
      <c r="J172" s="776"/>
      <c r="K172" s="776"/>
      <c r="L172" s="776"/>
      <c r="M172" s="776"/>
      <c r="N172" s="776"/>
      <c r="O172" s="776"/>
      <c r="P172" s="776"/>
      <c r="Q172" s="777"/>
      <c r="R172" s="423"/>
      <c r="S172" s="423"/>
      <c r="T172" s="423"/>
      <c r="U172" s="423"/>
      <c r="V172" s="423"/>
      <c r="W172" s="423"/>
      <c r="X172" s="423"/>
      <c r="Y172" s="423"/>
      <c r="Z172" s="423"/>
      <c r="AA172" s="423"/>
      <c r="AB172" s="423"/>
      <c r="AC172" s="423"/>
      <c r="AD172" s="423"/>
      <c r="AE172" s="423"/>
      <c r="AF172" s="423"/>
      <c r="AG172" s="423"/>
      <c r="AH172" s="423"/>
      <c r="AI172" s="423"/>
      <c r="AJ172" s="423"/>
      <c r="AK172" s="423"/>
      <c r="AL172" s="423"/>
    </row>
    <row r="173" spans="1:38" x14ac:dyDescent="0.3">
      <c r="A173" s="775"/>
      <c r="B173" s="776"/>
      <c r="C173" s="776"/>
      <c r="D173" s="776"/>
      <c r="E173" s="776"/>
      <c r="F173" s="776"/>
      <c r="G173" s="776"/>
      <c r="H173" s="776"/>
      <c r="I173" s="776"/>
      <c r="J173" s="776"/>
      <c r="K173" s="776"/>
      <c r="L173" s="776"/>
      <c r="M173" s="776"/>
      <c r="N173" s="776"/>
      <c r="O173" s="776"/>
      <c r="P173" s="776"/>
      <c r="Q173" s="777"/>
      <c r="R173" s="423"/>
      <c r="S173" s="423"/>
      <c r="T173" s="423"/>
      <c r="U173" s="423"/>
      <c r="V173" s="423"/>
      <c r="W173" s="423"/>
      <c r="X173" s="423"/>
      <c r="Y173" s="423"/>
      <c r="Z173" s="423"/>
      <c r="AA173" s="423"/>
      <c r="AB173" s="423"/>
      <c r="AC173" s="423"/>
      <c r="AD173" s="423"/>
      <c r="AE173" s="423"/>
      <c r="AF173" s="423"/>
      <c r="AG173" s="423"/>
      <c r="AH173" s="423"/>
      <c r="AI173" s="423"/>
      <c r="AJ173" s="423"/>
      <c r="AK173" s="423"/>
      <c r="AL173" s="423"/>
    </row>
    <row r="174" spans="1:38" x14ac:dyDescent="0.3">
      <c r="A174" s="775"/>
      <c r="B174" s="776"/>
      <c r="C174" s="776"/>
      <c r="D174" s="776"/>
      <c r="E174" s="776"/>
      <c r="F174" s="776"/>
      <c r="G174" s="776"/>
      <c r="H174" s="776"/>
      <c r="I174" s="776"/>
      <c r="J174" s="776"/>
      <c r="K174" s="776"/>
      <c r="L174" s="776"/>
      <c r="M174" s="776"/>
      <c r="N174" s="776"/>
      <c r="O174" s="776"/>
      <c r="P174" s="776"/>
      <c r="Q174" s="777"/>
      <c r="R174" s="423"/>
      <c r="S174" s="423"/>
      <c r="T174" s="423"/>
      <c r="U174" s="423"/>
      <c r="V174" s="423"/>
      <c r="W174" s="423"/>
      <c r="X174" s="423"/>
      <c r="Y174" s="423"/>
      <c r="Z174" s="423"/>
      <c r="AA174" s="423"/>
      <c r="AB174" s="423"/>
      <c r="AC174" s="423"/>
      <c r="AD174" s="423"/>
      <c r="AE174" s="423"/>
      <c r="AF174" s="423"/>
      <c r="AG174" s="423"/>
      <c r="AH174" s="423"/>
      <c r="AI174" s="423"/>
      <c r="AJ174" s="423"/>
      <c r="AK174" s="423"/>
      <c r="AL174" s="423"/>
    </row>
    <row r="187" spans="1:38" x14ac:dyDescent="0.3">
      <c r="A187" s="421" t="s">
        <v>560</v>
      </c>
      <c r="B187" s="421"/>
      <c r="C187" s="421"/>
      <c r="D187" s="421"/>
      <c r="E187" s="421"/>
      <c r="F187" s="421"/>
      <c r="G187" s="421"/>
      <c r="H187" s="421"/>
      <c r="I187" s="421"/>
      <c r="J187" s="421"/>
      <c r="K187" s="421"/>
      <c r="L187" s="421"/>
      <c r="M187" s="421"/>
      <c r="N187" s="421"/>
      <c r="O187" s="421"/>
      <c r="P187" s="421"/>
      <c r="Q187" s="421"/>
      <c r="R187" s="421"/>
      <c r="S187" s="421"/>
      <c r="T187" s="421"/>
      <c r="U187" s="421"/>
      <c r="V187" s="421"/>
      <c r="W187" s="421"/>
      <c r="X187" s="421"/>
      <c r="Y187" s="421"/>
      <c r="Z187" s="421"/>
      <c r="AA187" s="421"/>
      <c r="AB187" s="421"/>
      <c r="AC187" s="421"/>
      <c r="AD187" s="421"/>
      <c r="AE187" s="421"/>
      <c r="AF187" s="421"/>
      <c r="AG187" s="421"/>
      <c r="AH187" s="421"/>
      <c r="AI187" s="421"/>
      <c r="AJ187" s="421"/>
      <c r="AK187" s="421"/>
      <c r="AL187" s="421"/>
    </row>
    <row r="188" spans="1:38" ht="2.25" customHeight="1" x14ac:dyDescent="0.3"/>
    <row r="189" spans="1:38" s="99" customFormat="1" ht="80.400000000000006" customHeight="1" x14ac:dyDescent="0.3">
      <c r="A189" s="767" t="s">
        <v>0</v>
      </c>
      <c r="B189" s="767"/>
      <c r="C189" s="767"/>
      <c r="D189" s="767"/>
      <c r="E189" s="767" t="s">
        <v>1</v>
      </c>
      <c r="F189" s="767"/>
      <c r="G189" s="767"/>
      <c r="H189" s="767"/>
      <c r="I189" s="768" t="s">
        <v>439</v>
      </c>
      <c r="J189" s="768"/>
      <c r="K189" s="768" t="s">
        <v>440</v>
      </c>
      <c r="L189" s="768"/>
      <c r="M189" s="768"/>
      <c r="N189" s="768"/>
      <c r="O189" s="769" t="str">
        <f>'Woreda scorecard'!AF2</f>
        <v>Dedicated time by client group per regular staff / year (day)</v>
      </c>
      <c r="P189" s="769"/>
      <c r="Q189" s="769"/>
      <c r="R189" s="769" t="s">
        <v>441</v>
      </c>
      <c r="S189" s="769"/>
      <c r="T189" s="769"/>
      <c r="U189" s="769" t="str">
        <f>'Woreda scorecard'!AS2</f>
        <v>Adequate physical resources</v>
      </c>
      <c r="V189" s="769"/>
      <c r="W189" s="769"/>
      <c r="X189" s="770" t="str">
        <f>'Woreda scorecard'!BT2</f>
        <v>Capacity training gap</v>
      </c>
      <c r="Y189" s="771"/>
      <c r="Z189" s="771"/>
      <c r="AA189" s="771"/>
      <c r="AB189" s="771"/>
      <c r="AC189" s="772" t="s">
        <v>600</v>
      </c>
      <c r="AD189" s="772"/>
      <c r="AE189" s="772"/>
      <c r="AF189" s="772"/>
      <c r="AG189" s="773" t="s">
        <v>601</v>
      </c>
      <c r="AH189" s="773"/>
      <c r="AI189" s="773"/>
      <c r="AJ189" s="774"/>
      <c r="AK189" s="773" t="s">
        <v>602</v>
      </c>
      <c r="AL189" s="773"/>
    </row>
    <row r="190" spans="1:38" s="110" customFormat="1" ht="42.6" customHeight="1" x14ac:dyDescent="0.25">
      <c r="A190" s="418" t="s">
        <v>577</v>
      </c>
      <c r="B190" s="418"/>
      <c r="C190" s="418"/>
      <c r="D190" s="418"/>
      <c r="E190" s="418" t="s">
        <v>587</v>
      </c>
      <c r="F190" s="418"/>
      <c r="G190" s="418"/>
      <c r="H190" s="418"/>
      <c r="I190" s="573">
        <f>'Woreda scorecard'!M3</f>
        <v>0.23428290022565257</v>
      </c>
      <c r="J190" s="401"/>
      <c r="K190" s="759">
        <f>'Woreda scorecard'!Y3</f>
        <v>109</v>
      </c>
      <c r="L190" s="649"/>
      <c r="M190" s="649"/>
      <c r="N190" s="649"/>
      <c r="O190" s="759">
        <f>'Woreda scorecard'!AF3</f>
        <v>5.5</v>
      </c>
      <c r="P190" s="759"/>
      <c r="Q190" s="759"/>
      <c r="R190" s="488">
        <f>'Woreda scorecard'!AI3</f>
        <v>1</v>
      </c>
      <c r="S190" s="754"/>
      <c r="T190" s="489"/>
      <c r="U190" s="649">
        <f>'Woreda scorecard'!AS3</f>
        <v>1</v>
      </c>
      <c r="V190" s="649"/>
      <c r="W190" s="755"/>
      <c r="X190" s="756" t="str">
        <f>'Woreda scorecard'!BT3</f>
        <v>Crop TrainingWage employment facilitation training</v>
      </c>
      <c r="Y190" s="756"/>
      <c r="Z190" s="756"/>
      <c r="AA190" s="756"/>
      <c r="AB190" s="756"/>
      <c r="AC190" s="760"/>
      <c r="AD190" s="760"/>
      <c r="AE190" s="760"/>
      <c r="AF190" s="760"/>
      <c r="AG190" s="764"/>
      <c r="AH190" s="765"/>
      <c r="AI190" s="765"/>
      <c r="AJ190" s="765"/>
      <c r="AK190" s="766"/>
      <c r="AL190" s="766"/>
    </row>
    <row r="191" spans="1:38" s="110" customFormat="1" ht="57.6" customHeight="1" x14ac:dyDescent="0.25">
      <c r="A191" s="418" t="s">
        <v>578</v>
      </c>
      <c r="B191" s="418"/>
      <c r="C191" s="418"/>
      <c r="D191" s="418"/>
      <c r="E191" s="418" t="s">
        <v>588</v>
      </c>
      <c r="F191" s="418"/>
      <c r="G191" s="418"/>
      <c r="H191" s="418"/>
      <c r="I191" s="573">
        <f>'Woreda scorecard'!M4</f>
        <v>0.30122088126929553</v>
      </c>
      <c r="J191" s="401"/>
      <c r="K191" s="759">
        <f>'Woreda scorecard'!Y4</f>
        <v>109</v>
      </c>
      <c r="L191" s="649"/>
      <c r="M191" s="649"/>
      <c r="N191" s="649"/>
      <c r="O191" s="759">
        <f>'Woreda scorecard'!AF4</f>
        <v>1.5580736543909348</v>
      </c>
      <c r="P191" s="759"/>
      <c r="Q191" s="759"/>
      <c r="R191" s="488">
        <f>'Woreda scorecard'!AI4</f>
        <v>0</v>
      </c>
      <c r="S191" s="754"/>
      <c r="T191" s="489"/>
      <c r="U191" s="649">
        <f>'Woreda scorecard'!AS4</f>
        <v>1</v>
      </c>
      <c r="V191" s="649"/>
      <c r="W191" s="755"/>
      <c r="X191" s="756" t="str">
        <f>'Woreda scorecard'!BT4</f>
        <v>Entrepreneurship training</v>
      </c>
      <c r="Y191" s="756"/>
      <c r="Z191" s="756"/>
      <c r="AA191" s="756"/>
      <c r="AB191" s="756"/>
      <c r="AC191" s="760"/>
      <c r="AD191" s="760"/>
      <c r="AE191" s="760"/>
      <c r="AF191" s="760"/>
      <c r="AG191" s="762"/>
      <c r="AH191" s="763"/>
      <c r="AI191" s="763"/>
      <c r="AJ191" s="763"/>
      <c r="AK191" s="760"/>
      <c r="AL191" s="760"/>
    </row>
    <row r="192" spans="1:38" s="110" customFormat="1" ht="22.5" customHeight="1" x14ac:dyDescent="0.25">
      <c r="A192" s="418" t="s">
        <v>577</v>
      </c>
      <c r="B192" s="418"/>
      <c r="C192" s="418"/>
      <c r="D192" s="418"/>
      <c r="E192" s="418" t="s">
        <v>589</v>
      </c>
      <c r="F192" s="418"/>
      <c r="G192" s="418"/>
      <c r="H192" s="418"/>
      <c r="I192" s="573">
        <f>'Woreda scorecard'!M5</f>
        <v>0.23428290022565257</v>
      </c>
      <c r="J192" s="401"/>
      <c r="K192" s="759">
        <f>'Woreda scorecard'!Y5</f>
        <v>109</v>
      </c>
      <c r="L192" s="649"/>
      <c r="M192" s="649"/>
      <c r="N192" s="649"/>
      <c r="O192" s="759">
        <f>'Woreda scorecard'!AF5</f>
        <v>5.5</v>
      </c>
      <c r="P192" s="759"/>
      <c r="Q192" s="759"/>
      <c r="R192" s="488">
        <f>'Woreda scorecard'!AI5</f>
        <v>1</v>
      </c>
      <c r="S192" s="754"/>
      <c r="T192" s="489"/>
      <c r="U192" s="649">
        <f>'Woreda scorecard'!AS5</f>
        <v>0</v>
      </c>
      <c r="V192" s="649"/>
      <c r="W192" s="755"/>
      <c r="X192" s="756" t="str">
        <f>'Woreda scorecard'!BT5</f>
        <v>Entrepreneurship training</v>
      </c>
      <c r="Y192" s="756"/>
      <c r="Z192" s="756"/>
      <c r="AA192" s="756"/>
      <c r="AB192" s="756"/>
      <c r="AC192" s="757"/>
      <c r="AD192" s="757"/>
      <c r="AE192" s="757"/>
      <c r="AF192" s="757"/>
      <c r="AG192" s="758"/>
      <c r="AH192" s="529"/>
      <c r="AI192" s="529"/>
      <c r="AJ192" s="529"/>
      <c r="AK192" s="760"/>
      <c r="AL192" s="760"/>
    </row>
    <row r="193" spans="1:38" s="110" customFormat="1" ht="23.25" customHeight="1" x14ac:dyDescent="0.25">
      <c r="A193" s="418" t="s">
        <v>579</v>
      </c>
      <c r="B193" s="418"/>
      <c r="C193" s="418"/>
      <c r="D193" s="418"/>
      <c r="E193" s="418" t="s">
        <v>590</v>
      </c>
      <c r="F193" s="418"/>
      <c r="G193" s="418"/>
      <c r="H193" s="418"/>
      <c r="I193" s="573">
        <f>'Woreda scorecard'!M6</f>
        <v>0.23428290022565257</v>
      </c>
      <c r="J193" s="401"/>
      <c r="K193" s="759">
        <f>'Woreda scorecard'!Y6</f>
        <v>109</v>
      </c>
      <c r="L193" s="649"/>
      <c r="M193" s="649"/>
      <c r="N193" s="649"/>
      <c r="O193" s="759">
        <f>'Woreda scorecard'!AF6</f>
        <v>3.6666666666666665</v>
      </c>
      <c r="P193" s="759"/>
      <c r="Q193" s="759"/>
      <c r="R193" s="488">
        <f>'Woreda scorecard'!AI6</f>
        <v>1</v>
      </c>
      <c r="S193" s="754"/>
      <c r="T193" s="489"/>
      <c r="U193" s="649">
        <f>'Woreda scorecard'!AS6</f>
        <v>0</v>
      </c>
      <c r="V193" s="649"/>
      <c r="W193" s="755"/>
      <c r="X193" s="756" t="str">
        <f>'Woreda scorecard'!BT6</f>
        <v>Off Farm Skill Training</v>
      </c>
      <c r="Y193" s="756"/>
      <c r="Z193" s="756"/>
      <c r="AA193" s="756"/>
      <c r="AB193" s="756"/>
      <c r="AC193" s="757"/>
      <c r="AD193" s="757"/>
      <c r="AE193" s="757"/>
      <c r="AF193" s="757"/>
      <c r="AG193" s="758"/>
      <c r="AH193" s="529"/>
      <c r="AI193" s="529"/>
      <c r="AJ193" s="529"/>
      <c r="AK193" s="760"/>
      <c r="AL193" s="760"/>
    </row>
    <row r="194" spans="1:38" s="110" customFormat="1" ht="22.5" customHeight="1" x14ac:dyDescent="0.25">
      <c r="A194" s="418" t="s">
        <v>580</v>
      </c>
      <c r="B194" s="418"/>
      <c r="C194" s="418"/>
      <c r="D194" s="418"/>
      <c r="E194" s="418" t="s">
        <v>591</v>
      </c>
      <c r="F194" s="418"/>
      <c r="G194" s="418"/>
      <c r="H194" s="418"/>
      <c r="I194" s="573">
        <f>'Woreda scorecard'!M7</f>
        <v>0.23428290022565257</v>
      </c>
      <c r="J194" s="401"/>
      <c r="K194" s="759">
        <f>'Woreda scorecard'!Y7</f>
        <v>109</v>
      </c>
      <c r="L194" s="649"/>
      <c r="M194" s="649"/>
      <c r="N194" s="649"/>
      <c r="O194" s="759">
        <f>'Woreda scorecard'!AF7</f>
        <v>2.7591973244147154</v>
      </c>
      <c r="P194" s="759"/>
      <c r="Q194" s="759"/>
      <c r="R194" s="488">
        <f>'Woreda scorecard'!AI7</f>
        <v>1</v>
      </c>
      <c r="S194" s="754"/>
      <c r="T194" s="489"/>
      <c r="U194" s="649">
        <f>'Woreda scorecard'!AS7</f>
        <v>2</v>
      </c>
      <c r="V194" s="649"/>
      <c r="W194" s="755"/>
      <c r="X194" s="756" t="str">
        <f>'Woreda scorecard'!BT7</f>
        <v>Off Farm Skill Training</v>
      </c>
      <c r="Y194" s="756"/>
      <c r="Z194" s="756"/>
      <c r="AA194" s="756"/>
      <c r="AB194" s="756"/>
      <c r="AC194" s="757"/>
      <c r="AD194" s="757"/>
      <c r="AE194" s="757"/>
      <c r="AF194" s="757"/>
      <c r="AG194" s="758"/>
      <c r="AH194" s="529"/>
      <c r="AI194" s="529"/>
      <c r="AJ194" s="529"/>
      <c r="AK194" s="760"/>
      <c r="AL194" s="760"/>
    </row>
    <row r="195" spans="1:38" s="110" customFormat="1" ht="40.200000000000003" customHeight="1" x14ac:dyDescent="0.25">
      <c r="A195" s="418" t="s">
        <v>581</v>
      </c>
      <c r="B195" s="418"/>
      <c r="C195" s="418"/>
      <c r="D195" s="418"/>
      <c r="E195" s="418" t="s">
        <v>592</v>
      </c>
      <c r="F195" s="418"/>
      <c r="G195" s="418"/>
      <c r="H195" s="418"/>
      <c r="I195" s="573">
        <f>'Woreda scorecard'!M8</f>
        <v>0.23428290022565257</v>
      </c>
      <c r="J195" s="401"/>
      <c r="K195" s="759">
        <f>'Woreda scorecard'!Y8</f>
        <v>109</v>
      </c>
      <c r="L195" s="649"/>
      <c r="M195" s="649"/>
      <c r="N195" s="649"/>
      <c r="O195" s="759">
        <f>'Woreda scorecard'!AF8</f>
        <v>5.5</v>
      </c>
      <c r="P195" s="759"/>
      <c r="Q195" s="759"/>
      <c r="R195" s="488">
        <f>'Woreda scorecard'!AI8</f>
        <v>1</v>
      </c>
      <c r="S195" s="754"/>
      <c r="T195" s="489"/>
      <c r="U195" s="649">
        <f>'Woreda scorecard'!AS8</f>
        <v>1</v>
      </c>
      <c r="V195" s="649"/>
      <c r="W195" s="755"/>
      <c r="X195" s="756" t="str">
        <f>'Woreda scorecard'!BT8</f>
        <v>Off Farm Skill TrainingLivestock TrainingFinancial literacy</v>
      </c>
      <c r="Y195" s="756"/>
      <c r="Z195" s="756"/>
      <c r="AA195" s="756"/>
      <c r="AB195" s="756"/>
      <c r="AC195" s="760"/>
      <c r="AD195" s="760"/>
      <c r="AE195" s="760"/>
      <c r="AF195" s="760"/>
      <c r="AG195" s="761"/>
      <c r="AH195" s="568"/>
      <c r="AI195" s="568"/>
      <c r="AJ195" s="568"/>
      <c r="AK195" s="760"/>
      <c r="AL195" s="760"/>
    </row>
    <row r="196" spans="1:38" s="110" customFormat="1" ht="38.25" customHeight="1" x14ac:dyDescent="0.25">
      <c r="A196" s="418" t="s">
        <v>581</v>
      </c>
      <c r="B196" s="418"/>
      <c r="C196" s="418"/>
      <c r="D196" s="418"/>
      <c r="E196" s="418" t="s">
        <v>593</v>
      </c>
      <c r="F196" s="418"/>
      <c r="G196" s="418"/>
      <c r="H196" s="418"/>
      <c r="I196" s="573">
        <f>'Woreda scorecard'!M9</f>
        <v>0.23428290022565257</v>
      </c>
      <c r="J196" s="401"/>
      <c r="K196" s="759">
        <f>'Woreda scorecard'!Y9</f>
        <v>109</v>
      </c>
      <c r="L196" s="649"/>
      <c r="M196" s="649"/>
      <c r="N196" s="649"/>
      <c r="O196" s="759">
        <f>'Woreda scorecard'!AF9</f>
        <v>2.5384615384615383</v>
      </c>
      <c r="P196" s="759"/>
      <c r="Q196" s="759"/>
      <c r="R196" s="488">
        <f>'Woreda scorecard'!AI9</f>
        <v>0.75</v>
      </c>
      <c r="S196" s="754"/>
      <c r="T196" s="489"/>
      <c r="U196" s="649">
        <f>'Woreda scorecard'!AS9</f>
        <v>2</v>
      </c>
      <c r="V196" s="649"/>
      <c r="W196" s="755"/>
      <c r="X196" s="756" t="str">
        <f>'Woreda scorecard'!BT9</f>
        <v>Entrepreneurship trainingFinancial literacy training</v>
      </c>
      <c r="Y196" s="756"/>
      <c r="Z196" s="756"/>
      <c r="AA196" s="756"/>
      <c r="AB196" s="756"/>
      <c r="AC196" s="757"/>
      <c r="AD196" s="757"/>
      <c r="AE196" s="757"/>
      <c r="AF196" s="757"/>
      <c r="AG196" s="758"/>
      <c r="AH196" s="529"/>
      <c r="AI196" s="529"/>
      <c r="AJ196" s="529"/>
      <c r="AK196" s="760"/>
      <c r="AL196" s="760"/>
    </row>
    <row r="197" spans="1:38" s="110" customFormat="1" ht="38.25" customHeight="1" x14ac:dyDescent="0.25">
      <c r="A197" s="418" t="s">
        <v>582</v>
      </c>
      <c r="B197" s="418"/>
      <c r="C197" s="418"/>
      <c r="D197" s="418"/>
      <c r="E197" s="418" t="s">
        <v>594</v>
      </c>
      <c r="F197" s="418"/>
      <c r="G197" s="418"/>
      <c r="H197" s="418"/>
      <c r="I197" s="573">
        <f>'Woreda scorecard'!M10</f>
        <v>0.23428290022565257</v>
      </c>
      <c r="J197" s="401"/>
      <c r="K197" s="759">
        <f>'Woreda scorecard'!Y10</f>
        <v>109</v>
      </c>
      <c r="L197" s="649"/>
      <c r="M197" s="649"/>
      <c r="N197" s="649"/>
      <c r="O197" s="759">
        <f>'Woreda scorecard'!AF10</f>
        <v>4.125</v>
      </c>
      <c r="P197" s="759"/>
      <c r="Q197" s="759"/>
      <c r="R197" s="488">
        <f>'Woreda scorecard'!AI10</f>
        <v>1</v>
      </c>
      <c r="S197" s="754"/>
      <c r="T197" s="489"/>
      <c r="U197" s="649">
        <f>'Woreda scorecard'!AS10</f>
        <v>0</v>
      </c>
      <c r="V197" s="649"/>
      <c r="W197" s="755"/>
      <c r="X197" s="756" t="str">
        <f>'Woreda scorecard'!BT10</f>
        <v>Entrepreneurship trainingFinancial literacy</v>
      </c>
      <c r="Y197" s="756"/>
      <c r="Z197" s="756"/>
      <c r="AA197" s="756"/>
      <c r="AB197" s="756"/>
      <c r="AC197" s="760"/>
      <c r="AD197" s="760"/>
      <c r="AE197" s="760"/>
      <c r="AF197" s="760"/>
      <c r="AG197" s="761"/>
      <c r="AH197" s="568"/>
      <c r="AI197" s="568"/>
      <c r="AJ197" s="568"/>
      <c r="AK197" s="756"/>
      <c r="AL197" s="756"/>
    </row>
    <row r="198" spans="1:38" s="110" customFormat="1" ht="39" customHeight="1" x14ac:dyDescent="0.25">
      <c r="A198" s="418" t="s">
        <v>583</v>
      </c>
      <c r="B198" s="418"/>
      <c r="C198" s="418"/>
      <c r="D198" s="418"/>
      <c r="E198" s="418" t="s">
        <v>595</v>
      </c>
      <c r="F198" s="418"/>
      <c r="G198" s="418"/>
      <c r="H198" s="418"/>
      <c r="I198" s="573">
        <f>'Woreda scorecard'!M11</f>
        <v>0.23428290022565257</v>
      </c>
      <c r="J198" s="401"/>
      <c r="K198" s="759">
        <f>'Woreda scorecard'!Y11</f>
        <v>109</v>
      </c>
      <c r="L198" s="649"/>
      <c r="M198" s="649"/>
      <c r="N198" s="649"/>
      <c r="O198" s="759">
        <f>'Woreda scorecard'!AF11</f>
        <v>2.0625</v>
      </c>
      <c r="P198" s="759"/>
      <c r="Q198" s="759"/>
      <c r="R198" s="488">
        <f>'Woreda scorecard'!AI11</f>
        <v>1</v>
      </c>
      <c r="S198" s="754"/>
      <c r="T198" s="489"/>
      <c r="U198" s="649">
        <f>'Woreda scorecard'!AS11</f>
        <v>1</v>
      </c>
      <c r="V198" s="649"/>
      <c r="W198" s="755"/>
      <c r="X198" s="756" t="str">
        <f>'Woreda scorecard'!BT11</f>
        <v>Off Farm Skill TrainingFinancial literacy training</v>
      </c>
      <c r="Y198" s="756"/>
      <c r="Z198" s="756"/>
      <c r="AA198" s="756"/>
      <c r="AB198" s="756"/>
      <c r="AC198" s="760"/>
      <c r="AD198" s="760"/>
      <c r="AE198" s="760"/>
      <c r="AF198" s="760"/>
      <c r="AG198" s="761"/>
      <c r="AH198" s="568"/>
      <c r="AI198" s="568"/>
      <c r="AJ198" s="568"/>
      <c r="AK198" s="756"/>
      <c r="AL198" s="756"/>
    </row>
    <row r="199" spans="1:38" s="110" customFormat="1" ht="24" customHeight="1" x14ac:dyDescent="0.25">
      <c r="A199" s="418" t="s">
        <v>584</v>
      </c>
      <c r="B199" s="418"/>
      <c r="C199" s="418"/>
      <c r="D199" s="418"/>
      <c r="E199" s="418" t="s">
        <v>596</v>
      </c>
      <c r="F199" s="418"/>
      <c r="G199" s="418"/>
      <c r="H199" s="418"/>
      <c r="I199" s="573">
        <f>'Woreda scorecard'!M12</f>
        <v>0.23428290022565257</v>
      </c>
      <c r="J199" s="401"/>
      <c r="K199" s="759">
        <f>'Woreda scorecard'!Y12</f>
        <v>109</v>
      </c>
      <c r="L199" s="649"/>
      <c r="M199" s="649"/>
      <c r="N199" s="649"/>
      <c r="O199" s="759">
        <f>'Woreda scorecard'!AF12</f>
        <v>0</v>
      </c>
      <c r="P199" s="759"/>
      <c r="Q199" s="759"/>
      <c r="R199" s="488">
        <f>'Woreda scorecard'!AI12</f>
        <v>1</v>
      </c>
      <c r="S199" s="754"/>
      <c r="T199" s="489"/>
      <c r="U199" s="649">
        <f>'Woreda scorecard'!AS12</f>
        <v>2</v>
      </c>
      <c r="V199" s="649"/>
      <c r="W199" s="755"/>
      <c r="X199" s="756" t="str">
        <f>'Woreda scorecard'!BT12</f>
        <v>Entrepreneurship training</v>
      </c>
      <c r="Y199" s="756"/>
      <c r="Z199" s="756"/>
      <c r="AA199" s="756"/>
      <c r="AB199" s="756"/>
      <c r="AC199" s="760"/>
      <c r="AD199" s="760"/>
      <c r="AE199" s="760"/>
      <c r="AF199" s="760"/>
      <c r="AG199" s="758"/>
      <c r="AH199" s="529"/>
      <c r="AI199" s="529"/>
      <c r="AJ199" s="529"/>
      <c r="AK199" s="756"/>
      <c r="AL199" s="756"/>
    </row>
    <row r="200" spans="1:38" s="110" customFormat="1" ht="21.75" customHeight="1" x14ac:dyDescent="0.25">
      <c r="A200" s="418" t="s">
        <v>585</v>
      </c>
      <c r="B200" s="418"/>
      <c r="C200" s="418"/>
      <c r="D200" s="418"/>
      <c r="E200" s="418" t="s">
        <v>597</v>
      </c>
      <c r="F200" s="418"/>
      <c r="G200" s="418"/>
      <c r="H200" s="418"/>
      <c r="I200" s="573">
        <f>'Woreda scorecard'!M13</f>
        <v>0.23428290022565257</v>
      </c>
      <c r="J200" s="401"/>
      <c r="K200" s="759">
        <f>'Woreda scorecard'!Y13</f>
        <v>109</v>
      </c>
      <c r="L200" s="649"/>
      <c r="M200" s="649"/>
      <c r="N200" s="649"/>
      <c r="O200" s="759">
        <f>'Woreda scorecard'!AF13</f>
        <v>2.2000000000000002</v>
      </c>
      <c r="P200" s="759"/>
      <c r="Q200" s="759"/>
      <c r="R200" s="488">
        <f>'Woreda scorecard'!AI13</f>
        <v>0.75</v>
      </c>
      <c r="S200" s="754"/>
      <c r="T200" s="489"/>
      <c r="U200" s="649">
        <f>'Woreda scorecard'!AS13</f>
        <v>1</v>
      </c>
      <c r="V200" s="649"/>
      <c r="W200" s="755"/>
      <c r="X200" s="756" t="str">
        <f>'Woreda scorecard'!BT13</f>
        <v>Livestock Training</v>
      </c>
      <c r="Y200" s="756"/>
      <c r="Z200" s="756"/>
      <c r="AA200" s="756"/>
      <c r="AB200" s="756"/>
      <c r="AC200" s="757"/>
      <c r="AD200" s="757"/>
      <c r="AE200" s="757"/>
      <c r="AF200" s="757"/>
      <c r="AG200" s="758"/>
      <c r="AH200" s="529"/>
      <c r="AI200" s="529"/>
      <c r="AJ200" s="529"/>
      <c r="AK200" s="756"/>
      <c r="AL200" s="756"/>
    </row>
    <row r="201" spans="1:38" s="110" customFormat="1" ht="53.4" customHeight="1" x14ac:dyDescent="0.25">
      <c r="A201" s="418" t="s">
        <v>586</v>
      </c>
      <c r="B201" s="418"/>
      <c r="C201" s="418"/>
      <c r="D201" s="418"/>
      <c r="E201" s="418" t="s">
        <v>598</v>
      </c>
      <c r="F201" s="418"/>
      <c r="G201" s="418"/>
      <c r="H201" s="418"/>
      <c r="I201" s="573">
        <f>'Woreda scorecard'!M14</f>
        <v>0.23428290022565257</v>
      </c>
      <c r="J201" s="401"/>
      <c r="K201" s="759">
        <f>'Woreda scorecard'!Y14</f>
        <v>109</v>
      </c>
      <c r="L201" s="649"/>
      <c r="M201" s="649"/>
      <c r="N201" s="649"/>
      <c r="O201" s="759">
        <f>'Woreda scorecard'!AF14</f>
        <v>0</v>
      </c>
      <c r="P201" s="759"/>
      <c r="Q201" s="759"/>
      <c r="R201" s="488">
        <f>'Woreda scorecard'!AI14</f>
        <v>1</v>
      </c>
      <c r="S201" s="754"/>
      <c r="T201" s="489"/>
      <c r="U201" s="649">
        <f>'Woreda scorecard'!AS14</f>
        <v>1</v>
      </c>
      <c r="V201" s="649"/>
      <c r="W201" s="755"/>
      <c r="X201" s="756" t="str">
        <f>'Woreda scorecard'!BT14</f>
        <v>Entrepreneurship trainingOff Farm Skill TrainingFinancial literacy</v>
      </c>
      <c r="Y201" s="756"/>
      <c r="Z201" s="756"/>
      <c r="AA201" s="756"/>
      <c r="AB201" s="756"/>
      <c r="AC201" s="757"/>
      <c r="AD201" s="757"/>
      <c r="AE201" s="757"/>
      <c r="AF201" s="757"/>
      <c r="AG201" s="758"/>
      <c r="AH201" s="529"/>
      <c r="AI201" s="529"/>
      <c r="AJ201" s="529"/>
      <c r="AK201" s="756"/>
      <c r="AL201" s="756"/>
    </row>
    <row r="202" spans="1:38" s="110" customFormat="1" ht="18.75" customHeight="1" x14ac:dyDescent="0.25">
      <c r="A202" s="418" t="s">
        <v>586</v>
      </c>
      <c r="B202" s="418"/>
      <c r="C202" s="418"/>
      <c r="D202" s="418"/>
      <c r="E202" s="418" t="s">
        <v>599</v>
      </c>
      <c r="F202" s="418"/>
      <c r="G202" s="418"/>
      <c r="H202" s="418"/>
      <c r="I202" s="573">
        <f>'Woreda scorecard'!M15</f>
        <v>0.23428290022565257</v>
      </c>
      <c r="J202" s="401"/>
      <c r="K202" s="759">
        <f>'Woreda scorecard'!Y15</f>
        <v>109</v>
      </c>
      <c r="L202" s="649"/>
      <c r="M202" s="649"/>
      <c r="N202" s="649"/>
      <c r="O202" s="759">
        <f>'Woreda scorecard'!AF15</f>
        <v>5.5</v>
      </c>
      <c r="P202" s="759"/>
      <c r="Q202" s="759"/>
      <c r="R202" s="488">
        <f>'Woreda scorecard'!AI15</f>
        <v>1</v>
      </c>
      <c r="S202" s="754"/>
      <c r="T202" s="489"/>
      <c r="U202" s="649">
        <f>'Woreda scorecard'!AS15</f>
        <v>2</v>
      </c>
      <c r="V202" s="649"/>
      <c r="W202" s="755"/>
      <c r="X202" s="756" t="str">
        <f>'Woreda scorecard'!BT15</f>
        <v>Crop Training</v>
      </c>
      <c r="Y202" s="756"/>
      <c r="Z202" s="756"/>
      <c r="AA202" s="756"/>
      <c r="AB202" s="756"/>
      <c r="AC202" s="757"/>
      <c r="AD202" s="757"/>
      <c r="AE202" s="757"/>
      <c r="AF202" s="757"/>
      <c r="AG202" s="758"/>
      <c r="AH202" s="529"/>
      <c r="AI202" s="529"/>
      <c r="AJ202" s="529"/>
      <c r="AK202" s="756"/>
      <c r="AL202" s="756"/>
    </row>
    <row r="203" spans="1:38" s="110" customFormat="1" ht="24.75" customHeight="1" x14ac:dyDescent="0.25">
      <c r="A203" s="418" t="s">
        <v>586</v>
      </c>
      <c r="B203" s="418"/>
      <c r="C203" s="418"/>
      <c r="D203" s="418"/>
      <c r="E203" s="418" t="s">
        <v>603</v>
      </c>
      <c r="F203" s="418"/>
      <c r="G203" s="418"/>
      <c r="H203" s="418"/>
      <c r="I203" s="573">
        <f>'Woreda scorecard'!M16</f>
        <v>0.23428290022565257</v>
      </c>
      <c r="J203" s="401"/>
      <c r="K203" s="759">
        <f>'Woreda scorecard'!Y16</f>
        <v>109</v>
      </c>
      <c r="L203" s="649"/>
      <c r="M203" s="649"/>
      <c r="N203" s="649"/>
      <c r="O203" s="759">
        <f>'Woreda scorecard'!AF16</f>
        <v>0</v>
      </c>
      <c r="P203" s="759"/>
      <c r="Q203" s="759"/>
      <c r="R203" s="488">
        <f>'Woreda scorecard'!AI16</f>
        <v>1</v>
      </c>
      <c r="S203" s="754"/>
      <c r="T203" s="489"/>
      <c r="U203" s="649">
        <f>'Woreda scorecard'!AS16</f>
        <v>1</v>
      </c>
      <c r="V203" s="649"/>
      <c r="W203" s="755"/>
      <c r="X203" s="756" t="str">
        <f>'Woreda scorecard'!BT16</f>
        <v>Entrepreneurship training</v>
      </c>
      <c r="Y203" s="756"/>
      <c r="Z203" s="756"/>
      <c r="AA203" s="756"/>
      <c r="AB203" s="756"/>
      <c r="AC203" s="757"/>
      <c r="AD203" s="757"/>
      <c r="AE203" s="757"/>
      <c r="AF203" s="757"/>
      <c r="AG203" s="758"/>
      <c r="AH203" s="529"/>
      <c r="AI203" s="529"/>
      <c r="AJ203" s="529"/>
      <c r="AK203" s="756"/>
      <c r="AL203" s="756"/>
    </row>
    <row r="204" spans="1:38" s="110" customFormat="1" ht="12" x14ac:dyDescent="0.25">
      <c r="A204" s="750"/>
      <c r="B204" s="750"/>
      <c r="C204" s="750"/>
      <c r="D204" s="750"/>
      <c r="E204" s="750"/>
      <c r="F204" s="750"/>
      <c r="G204" s="750"/>
      <c r="H204" s="750"/>
    </row>
  </sheetData>
  <autoFilter ref="A189:AL203" xr:uid="{00000000-0009-0000-0000-000002000000}">
    <filterColumn colId="0" showButton="0"/>
    <filterColumn colId="1" showButton="0"/>
    <filterColumn colId="2" showButton="0"/>
    <filterColumn colId="4" showButton="0"/>
    <filterColumn colId="5" showButton="0"/>
    <filterColumn colId="6" showButton="0"/>
    <filterColumn colId="8" showButton="0"/>
    <filterColumn colId="10" showButton="0"/>
    <filterColumn colId="11" showButton="0"/>
    <filterColumn colId="12" showButton="0"/>
    <filterColumn colId="14" showButton="0"/>
    <filterColumn colId="15" showButton="0"/>
    <filterColumn colId="17" showButton="0"/>
    <filterColumn colId="18" showButton="0"/>
    <filterColumn colId="20" showButton="0"/>
    <filterColumn colId="21" showButton="0"/>
    <filterColumn colId="23" showButton="0"/>
    <filterColumn colId="24" showButton="0"/>
    <filterColumn colId="26" showButton="0"/>
    <filterColumn colId="27" showButton="0"/>
    <filterColumn colId="28" showButton="0"/>
    <filterColumn colId="29" showButton="0"/>
    <filterColumn colId="31" showButton="0"/>
    <filterColumn colId="32" showButton="0"/>
    <filterColumn colId="34" showButton="0"/>
    <filterColumn colId="36" showButton="0"/>
  </autoFilter>
  <mergeCells count="358">
    <mergeCell ref="A204:D204"/>
    <mergeCell ref="E204:H204"/>
    <mergeCell ref="R203:T203"/>
    <mergeCell ref="U203:W203"/>
    <mergeCell ref="X203:AB203"/>
    <mergeCell ref="AC203:AF203"/>
    <mergeCell ref="AG203:AJ203"/>
    <mergeCell ref="AK203:AL203"/>
    <mergeCell ref="U202:W202"/>
    <mergeCell ref="X202:AB202"/>
    <mergeCell ref="AC202:AF202"/>
    <mergeCell ref="AG202:AJ202"/>
    <mergeCell ref="AK202:AL202"/>
    <mergeCell ref="A203:D203"/>
    <mergeCell ref="E203:H203"/>
    <mergeCell ref="I203:J203"/>
    <mergeCell ref="K203:N203"/>
    <mergeCell ref="O203:Q203"/>
    <mergeCell ref="A202:D202"/>
    <mergeCell ref="E202:H202"/>
    <mergeCell ref="I202:J202"/>
    <mergeCell ref="K202:N202"/>
    <mergeCell ref="O202:Q202"/>
    <mergeCell ref="R202:T202"/>
    <mergeCell ref="R201:T201"/>
    <mergeCell ref="U201:W201"/>
    <mergeCell ref="X201:AB201"/>
    <mergeCell ref="AC201:AF201"/>
    <mergeCell ref="AG201:AJ201"/>
    <mergeCell ref="AK201:AL201"/>
    <mergeCell ref="U200:W200"/>
    <mergeCell ref="X200:AB200"/>
    <mergeCell ref="AC200:AF200"/>
    <mergeCell ref="AG200:AJ200"/>
    <mergeCell ref="AK200:AL200"/>
    <mergeCell ref="R200:T200"/>
    <mergeCell ref="A201:D201"/>
    <mergeCell ref="E201:H201"/>
    <mergeCell ref="I201:J201"/>
    <mergeCell ref="K201:N201"/>
    <mergeCell ref="O201:Q201"/>
    <mergeCell ref="A200:D200"/>
    <mergeCell ref="E200:H200"/>
    <mergeCell ref="I200:J200"/>
    <mergeCell ref="K200:N200"/>
    <mergeCell ref="O200:Q200"/>
    <mergeCell ref="R199:T199"/>
    <mergeCell ref="U199:W199"/>
    <mergeCell ref="X199:AB199"/>
    <mergeCell ref="AC199:AF199"/>
    <mergeCell ref="AG199:AJ199"/>
    <mergeCell ref="AK199:AL199"/>
    <mergeCell ref="U198:W198"/>
    <mergeCell ref="X198:AB198"/>
    <mergeCell ref="AC198:AF198"/>
    <mergeCell ref="AG198:AJ198"/>
    <mergeCell ref="AK198:AL198"/>
    <mergeCell ref="R198:T198"/>
    <mergeCell ref="A199:D199"/>
    <mergeCell ref="E199:H199"/>
    <mergeCell ref="I199:J199"/>
    <mergeCell ref="K199:N199"/>
    <mergeCell ref="O199:Q199"/>
    <mergeCell ref="A198:D198"/>
    <mergeCell ref="E198:H198"/>
    <mergeCell ref="I198:J198"/>
    <mergeCell ref="K198:N198"/>
    <mergeCell ref="O198:Q198"/>
    <mergeCell ref="R197:T197"/>
    <mergeCell ref="U197:W197"/>
    <mergeCell ref="X197:AB197"/>
    <mergeCell ref="AC197:AF197"/>
    <mergeCell ref="AG197:AJ197"/>
    <mergeCell ref="AK197:AL197"/>
    <mergeCell ref="U196:W196"/>
    <mergeCell ref="X196:AB196"/>
    <mergeCell ref="AC196:AF196"/>
    <mergeCell ref="AG196:AJ196"/>
    <mergeCell ref="AK196:AL196"/>
    <mergeCell ref="R196:T196"/>
    <mergeCell ref="A197:D197"/>
    <mergeCell ref="E197:H197"/>
    <mergeCell ref="I197:J197"/>
    <mergeCell ref="K197:N197"/>
    <mergeCell ref="O197:Q197"/>
    <mergeCell ref="A196:D196"/>
    <mergeCell ref="E196:H196"/>
    <mergeCell ref="I196:J196"/>
    <mergeCell ref="K196:N196"/>
    <mergeCell ref="O196:Q196"/>
    <mergeCell ref="AG192:AJ192"/>
    <mergeCell ref="AK192:AL192"/>
    <mergeCell ref="A195:D195"/>
    <mergeCell ref="E195:H195"/>
    <mergeCell ref="I195:J195"/>
    <mergeCell ref="K195:N195"/>
    <mergeCell ref="O195:Q195"/>
    <mergeCell ref="A194:D194"/>
    <mergeCell ref="E194:H194"/>
    <mergeCell ref="I194:J194"/>
    <mergeCell ref="K194:N194"/>
    <mergeCell ref="O194:Q194"/>
    <mergeCell ref="R195:T195"/>
    <mergeCell ref="U195:W195"/>
    <mergeCell ref="X195:AB195"/>
    <mergeCell ref="AC195:AF195"/>
    <mergeCell ref="AG195:AJ195"/>
    <mergeCell ref="AK195:AL195"/>
    <mergeCell ref="U194:W194"/>
    <mergeCell ref="X194:AB194"/>
    <mergeCell ref="AC194:AF194"/>
    <mergeCell ref="AG194:AJ194"/>
    <mergeCell ref="AK194:AL194"/>
    <mergeCell ref="R194:T194"/>
    <mergeCell ref="A193:D193"/>
    <mergeCell ref="E193:H193"/>
    <mergeCell ref="I193:J193"/>
    <mergeCell ref="K193:N193"/>
    <mergeCell ref="O193:Q193"/>
    <mergeCell ref="X191:AB191"/>
    <mergeCell ref="AC191:AF191"/>
    <mergeCell ref="AG191:AJ191"/>
    <mergeCell ref="AK191:AL191"/>
    <mergeCell ref="A192:D192"/>
    <mergeCell ref="E192:H192"/>
    <mergeCell ref="I192:J192"/>
    <mergeCell ref="K192:N192"/>
    <mergeCell ref="O192:Q192"/>
    <mergeCell ref="R192:T192"/>
    <mergeCell ref="R193:T193"/>
    <mergeCell ref="U193:W193"/>
    <mergeCell ref="X193:AB193"/>
    <mergeCell ref="AC193:AF193"/>
    <mergeCell ref="AG193:AJ193"/>
    <mergeCell ref="AK193:AL193"/>
    <mergeCell ref="U192:W192"/>
    <mergeCell ref="X192:AB192"/>
    <mergeCell ref="AC192:AF192"/>
    <mergeCell ref="AG190:AJ190"/>
    <mergeCell ref="AK190:AL190"/>
    <mergeCell ref="A191:D191"/>
    <mergeCell ref="E191:H191"/>
    <mergeCell ref="I191:J191"/>
    <mergeCell ref="K191:N191"/>
    <mergeCell ref="O191:Q191"/>
    <mergeCell ref="R191:T191"/>
    <mergeCell ref="U191:W191"/>
    <mergeCell ref="A190:D190"/>
    <mergeCell ref="E190:H190"/>
    <mergeCell ref="I190:J190"/>
    <mergeCell ref="K190:N190"/>
    <mergeCell ref="O190:Q190"/>
    <mergeCell ref="R190:T190"/>
    <mergeCell ref="U190:W190"/>
    <mergeCell ref="X190:AB190"/>
    <mergeCell ref="AC190:AF190"/>
    <mergeCell ref="A187:AL187"/>
    <mergeCell ref="A189:D189"/>
    <mergeCell ref="E189:H189"/>
    <mergeCell ref="I189:J189"/>
    <mergeCell ref="K189:N189"/>
    <mergeCell ref="O189:Q189"/>
    <mergeCell ref="R189:T189"/>
    <mergeCell ref="U189:W189"/>
    <mergeCell ref="X189:AB189"/>
    <mergeCell ref="AC189:AF189"/>
    <mergeCell ref="AG189:AJ189"/>
    <mergeCell ref="AK189:AL189"/>
    <mergeCell ref="A173:Q173"/>
    <mergeCell ref="R173:V173"/>
    <mergeCell ref="W173:AA173"/>
    <mergeCell ref="AB173:AF173"/>
    <mergeCell ref="AG173:AL173"/>
    <mergeCell ref="A174:Q174"/>
    <mergeCell ref="R174:V174"/>
    <mergeCell ref="W174:AA174"/>
    <mergeCell ref="AB174:AF174"/>
    <mergeCell ref="AG174:AL174"/>
    <mergeCell ref="A171:Q171"/>
    <mergeCell ref="R171:V171"/>
    <mergeCell ref="W171:AA171"/>
    <mergeCell ref="AB171:AF171"/>
    <mergeCell ref="AG171:AL171"/>
    <mergeCell ref="A172:Q172"/>
    <mergeCell ref="R172:V172"/>
    <mergeCell ref="W172:AA172"/>
    <mergeCell ref="AB172:AF172"/>
    <mergeCell ref="AG172:AL172"/>
    <mergeCell ref="A169:Q169"/>
    <mergeCell ref="R169:V169"/>
    <mergeCell ref="W169:AA169"/>
    <mergeCell ref="AB169:AF169"/>
    <mergeCell ref="AG169:AL169"/>
    <mergeCell ref="A170:Q170"/>
    <mergeCell ref="R170:V170"/>
    <mergeCell ref="W170:AA170"/>
    <mergeCell ref="AB170:AF170"/>
    <mergeCell ref="AG170:AL170"/>
    <mergeCell ref="A167:Q167"/>
    <mergeCell ref="R167:V167"/>
    <mergeCell ref="W167:AA167"/>
    <mergeCell ref="AB167:AF167"/>
    <mergeCell ref="AG167:AL167"/>
    <mergeCell ref="A168:Q168"/>
    <mergeCell ref="R168:V168"/>
    <mergeCell ref="W168:AA168"/>
    <mergeCell ref="AB168:AF168"/>
    <mergeCell ref="AG168:AL168"/>
    <mergeCell ref="A165:Q165"/>
    <mergeCell ref="R165:V165"/>
    <mergeCell ref="W165:AA165"/>
    <mergeCell ref="AB165:AF165"/>
    <mergeCell ref="AG165:AL165"/>
    <mergeCell ref="A166:Q166"/>
    <mergeCell ref="R166:V166"/>
    <mergeCell ref="W166:AA166"/>
    <mergeCell ref="AB166:AF166"/>
    <mergeCell ref="AG166:AL166"/>
    <mergeCell ref="A163:Q163"/>
    <mergeCell ref="R163:V163"/>
    <mergeCell ref="W163:AA163"/>
    <mergeCell ref="AB163:AF163"/>
    <mergeCell ref="AG163:AL163"/>
    <mergeCell ref="A164:Q164"/>
    <mergeCell ref="R164:V164"/>
    <mergeCell ref="W164:AA164"/>
    <mergeCell ref="AB164:AF164"/>
    <mergeCell ref="AG164:AL164"/>
    <mergeCell ref="A161:Q161"/>
    <mergeCell ref="R161:V161"/>
    <mergeCell ref="W161:AA161"/>
    <mergeCell ref="AB161:AF161"/>
    <mergeCell ref="AG161:AL161"/>
    <mergeCell ref="A162:Q162"/>
    <mergeCell ref="R162:V162"/>
    <mergeCell ref="W162:AA162"/>
    <mergeCell ref="AB162:AF162"/>
    <mergeCell ref="AG162:AL162"/>
    <mergeCell ref="A159:Q159"/>
    <mergeCell ref="R159:V159"/>
    <mergeCell ref="W159:AA159"/>
    <mergeCell ref="AB159:AF159"/>
    <mergeCell ref="AG159:AL159"/>
    <mergeCell ref="A160:Q160"/>
    <mergeCell ref="R160:V160"/>
    <mergeCell ref="W160:AA160"/>
    <mergeCell ref="AB160:AF160"/>
    <mergeCell ref="AG160:AL160"/>
    <mergeCell ref="A157:Q157"/>
    <mergeCell ref="R157:V157"/>
    <mergeCell ref="W157:AA157"/>
    <mergeCell ref="AB157:AF157"/>
    <mergeCell ref="AG157:AL157"/>
    <mergeCell ref="A158:Q158"/>
    <mergeCell ref="R158:V158"/>
    <mergeCell ref="W158:AA158"/>
    <mergeCell ref="AB158:AF158"/>
    <mergeCell ref="AG158:AL158"/>
    <mergeCell ref="AB138:AI138"/>
    <mergeCell ref="AB140:AL152"/>
    <mergeCell ref="A154:AL154"/>
    <mergeCell ref="A156:Q156"/>
    <mergeCell ref="R156:V156"/>
    <mergeCell ref="W156:AA156"/>
    <mergeCell ref="AB156:AF156"/>
    <mergeCell ref="AG156:AL156"/>
    <mergeCell ref="AB133:AE134"/>
    <mergeCell ref="AG133:AI133"/>
    <mergeCell ref="AJ133:AL133"/>
    <mergeCell ref="AG134:AI134"/>
    <mergeCell ref="AJ134:AL134"/>
    <mergeCell ref="AB136:AI136"/>
    <mergeCell ref="AJ136:AL136"/>
    <mergeCell ref="T129:V129"/>
    <mergeCell ref="X129:Z129"/>
    <mergeCell ref="AG129:AI131"/>
    <mergeCell ref="AJ129:AL131"/>
    <mergeCell ref="L131:N131"/>
    <mergeCell ref="P131:R131"/>
    <mergeCell ref="T131:V131"/>
    <mergeCell ref="X131:Z131"/>
    <mergeCell ref="A125:AL125"/>
    <mergeCell ref="P127:R127"/>
    <mergeCell ref="T127:V127"/>
    <mergeCell ref="X127:Z127"/>
    <mergeCell ref="AB127:AE131"/>
    <mergeCell ref="AG127:AI128"/>
    <mergeCell ref="AJ127:AL128"/>
    <mergeCell ref="A129:J131"/>
    <mergeCell ref="L129:N129"/>
    <mergeCell ref="P129:R129"/>
    <mergeCell ref="L71:N71"/>
    <mergeCell ref="P71:R71"/>
    <mergeCell ref="T71:V71"/>
    <mergeCell ref="X71:Z71"/>
    <mergeCell ref="A74:D74"/>
    <mergeCell ref="A76:N122"/>
    <mergeCell ref="AB66:AF71"/>
    <mergeCell ref="AH66:AI67"/>
    <mergeCell ref="AJ66:AL67"/>
    <mergeCell ref="A69:J71"/>
    <mergeCell ref="L69:N69"/>
    <mergeCell ref="P69:R69"/>
    <mergeCell ref="T69:V69"/>
    <mergeCell ref="X69:Z69"/>
    <mergeCell ref="AH69:AI71"/>
    <mergeCell ref="AJ69:AL71"/>
    <mergeCell ref="AA55:AB55"/>
    <mergeCell ref="U57:Y57"/>
    <mergeCell ref="AA57:AB57"/>
    <mergeCell ref="U59:Y59"/>
    <mergeCell ref="AA59:AB59"/>
    <mergeCell ref="A64:AL64"/>
    <mergeCell ref="G36:J36"/>
    <mergeCell ref="L36:N36"/>
    <mergeCell ref="U47:AB49"/>
    <mergeCell ref="AD47:AL47"/>
    <mergeCell ref="AD49:AL59"/>
    <mergeCell ref="U51:Y51"/>
    <mergeCell ref="AA51:AB51"/>
    <mergeCell ref="U53:Y53"/>
    <mergeCell ref="AA53:AB53"/>
    <mergeCell ref="U55:Y55"/>
    <mergeCell ref="A32:N32"/>
    <mergeCell ref="G34:J34"/>
    <mergeCell ref="L34:N34"/>
    <mergeCell ref="A35:E35"/>
    <mergeCell ref="G35:J35"/>
    <mergeCell ref="L35:N35"/>
    <mergeCell ref="A27:I27"/>
    <mergeCell ref="J27:N27"/>
    <mergeCell ref="A29:I30"/>
    <mergeCell ref="J29:K29"/>
    <mergeCell ref="L29:N29"/>
    <mergeCell ref="J30:K30"/>
    <mergeCell ref="L30:N30"/>
    <mergeCell ref="A7:AJ7"/>
    <mergeCell ref="AK7:AL7"/>
    <mergeCell ref="A22:E23"/>
    <mergeCell ref="F22:AL23"/>
    <mergeCell ref="A25:AL25"/>
    <mergeCell ref="F5:H5"/>
    <mergeCell ref="I5:N5"/>
    <mergeCell ref="P5:V5"/>
    <mergeCell ref="W5:Y5"/>
    <mergeCell ref="AA5:AF5"/>
    <mergeCell ref="AG5:AJ5"/>
    <mergeCell ref="A1:AE1"/>
    <mergeCell ref="AF1:AI1"/>
    <mergeCell ref="AJ1:AL1"/>
    <mergeCell ref="A3:D5"/>
    <mergeCell ref="F3:H3"/>
    <mergeCell ref="I3:N3"/>
    <mergeCell ref="P3:V3"/>
    <mergeCell ref="W3:Y3"/>
    <mergeCell ref="AA3:AF3"/>
    <mergeCell ref="AG3:AL3"/>
    <mergeCell ref="AK5:AL5"/>
  </mergeCells>
  <conditionalFormatting sqref="L29">
    <cfRule type="iconSet" priority="20">
      <iconSet iconSet="3Symbols2">
        <cfvo type="percent" val="0"/>
        <cfvo type="num" val="0.5"/>
        <cfvo type="num" val="0.8"/>
      </iconSet>
    </cfRule>
  </conditionalFormatting>
  <conditionalFormatting sqref="L30">
    <cfRule type="iconSet" priority="19">
      <iconSet iconSet="3Symbols2">
        <cfvo type="percent" val="0"/>
        <cfvo type="num" val="0.5"/>
        <cfvo type="num" val="0.8"/>
      </iconSet>
    </cfRule>
  </conditionalFormatting>
  <conditionalFormatting sqref="L36">
    <cfRule type="iconSet" priority="18">
      <iconSet iconSet="3Symbols2" reverse="1">
        <cfvo type="percent" val="0"/>
        <cfvo type="num" val="30"/>
        <cfvo type="num" val="60"/>
      </iconSet>
    </cfRule>
  </conditionalFormatting>
  <conditionalFormatting sqref="L35">
    <cfRule type="iconSet" priority="17">
      <iconSet iconSet="3Symbols2" reverse="1">
        <cfvo type="percent" val="0"/>
        <cfvo type="num" val="30"/>
        <cfvo type="num" val="60"/>
      </iconSet>
    </cfRule>
  </conditionalFormatting>
  <conditionalFormatting sqref="AA51 AA53 AA55 AA57 AA59">
    <cfRule type="iconSet" priority="16">
      <iconSet iconSet="3Symbols2" showValue="0">
        <cfvo type="percent" val="0"/>
        <cfvo type="num" val="2"/>
        <cfvo type="num" val="3" gte="0"/>
      </iconSet>
    </cfRule>
  </conditionalFormatting>
  <conditionalFormatting sqref="AJ69">
    <cfRule type="iconSet" priority="15">
      <iconSet iconSet="3Symbols2">
        <cfvo type="percent" val="0"/>
        <cfvo type="num" val="0.5"/>
        <cfvo type="num" val="0.8"/>
      </iconSet>
    </cfRule>
  </conditionalFormatting>
  <conditionalFormatting sqref="AJ129">
    <cfRule type="iconSet" priority="21">
      <iconSet iconSet="3Symbols2">
        <cfvo type="percent" val="0"/>
        <cfvo type="num" val="0.5"/>
        <cfvo type="num" val="0.8"/>
      </iconSet>
    </cfRule>
  </conditionalFormatting>
  <conditionalFormatting sqref="AK7:AL7">
    <cfRule type="colorScale" priority="14">
      <colorScale>
        <cfvo type="min"/>
        <cfvo type="num" val="0.5"/>
        <cfvo type="max"/>
        <color rgb="FFF8696B"/>
        <color rgb="FFFFEB84"/>
        <color rgb="FF63BE7B"/>
      </colorScale>
    </cfRule>
  </conditionalFormatting>
  <conditionalFormatting sqref="I190:J203">
    <cfRule type="iconSet" priority="13">
      <iconSet iconSet="3Symbols2" showValue="0">
        <cfvo type="percent" val="0"/>
        <cfvo type="num" val="0.5"/>
        <cfvo type="num" val="0.8"/>
      </iconSet>
    </cfRule>
  </conditionalFormatting>
  <conditionalFormatting sqref="K190:N203">
    <cfRule type="iconSet" priority="12">
      <iconSet iconSet="3Symbols2" reverse="1">
        <cfvo type="percent" val="0"/>
        <cfvo type="num" val="15"/>
        <cfvo type="num" val="30"/>
      </iconSet>
    </cfRule>
  </conditionalFormatting>
  <conditionalFormatting sqref="R190:T203">
    <cfRule type="iconSet" priority="11">
      <iconSet iconSet="3Symbols2">
        <cfvo type="percent" val="0"/>
        <cfvo type="num" val="0.5"/>
        <cfvo type="num" val="0.8"/>
      </iconSet>
    </cfRule>
  </conditionalFormatting>
  <conditionalFormatting sqref="U190:W203">
    <cfRule type="iconSet" priority="10">
      <iconSet iconSet="3Symbols2">
        <cfvo type="percent" val="0"/>
        <cfvo type="num" val="2"/>
        <cfvo type="num" val="3"/>
      </iconSet>
    </cfRule>
  </conditionalFormatting>
  <conditionalFormatting sqref="AG190 AC190 AC192:AC198 AC200:AC203 AG192:AG203">
    <cfRule type="iconSet" priority="9">
      <iconSet iconSet="3Symbols2">
        <cfvo type="percent" val="0"/>
        <cfvo type="num" val="0.5"/>
        <cfvo type="num" val="0.8"/>
      </iconSet>
    </cfRule>
  </conditionalFormatting>
  <conditionalFormatting sqref="AC191">
    <cfRule type="iconSet" priority="8">
      <iconSet iconSet="3Symbols2">
        <cfvo type="percent" val="0"/>
        <cfvo type="num" val="0.5"/>
        <cfvo type="num" val="0.8"/>
      </iconSet>
    </cfRule>
  </conditionalFormatting>
  <conditionalFormatting sqref="AG191">
    <cfRule type="iconSet" priority="7">
      <iconSet iconSet="3Symbols2">
        <cfvo type="percent" val="0"/>
        <cfvo type="num" val="0.5"/>
        <cfvo type="num" val="0.8"/>
      </iconSet>
    </cfRule>
  </conditionalFormatting>
  <conditionalFormatting sqref="AK191">
    <cfRule type="iconSet" priority="6">
      <iconSet iconSet="3Symbols2">
        <cfvo type="percent" val="0"/>
        <cfvo type="num" val="0.5"/>
        <cfvo type="num" val="0.8"/>
      </iconSet>
    </cfRule>
  </conditionalFormatting>
  <conditionalFormatting sqref="AK192:AK195">
    <cfRule type="iconSet" priority="5">
      <iconSet iconSet="3Symbols2">
        <cfvo type="percent" val="0"/>
        <cfvo type="num" val="0.5"/>
        <cfvo type="num" val="0.8"/>
      </iconSet>
    </cfRule>
  </conditionalFormatting>
  <conditionalFormatting sqref="AK196">
    <cfRule type="iconSet" priority="4">
      <iconSet iconSet="3Symbols2">
        <cfvo type="percent" val="0"/>
        <cfvo type="num" val="0.5"/>
        <cfvo type="num" val="0.8"/>
      </iconSet>
    </cfRule>
  </conditionalFormatting>
  <conditionalFormatting sqref="AK197:AK198">
    <cfRule type="iconSet" priority="3">
      <iconSet iconSet="3Symbols2">
        <cfvo type="percent" val="0"/>
        <cfvo type="num" val="0.5"/>
        <cfvo type="num" val="0.8"/>
      </iconSet>
    </cfRule>
  </conditionalFormatting>
  <conditionalFormatting sqref="AC199">
    <cfRule type="iconSet" priority="2">
      <iconSet iconSet="3Symbols2">
        <cfvo type="percent" val="0"/>
        <cfvo type="num" val="0.5"/>
        <cfvo type="num" val="0.8"/>
      </iconSet>
    </cfRule>
  </conditionalFormatting>
  <conditionalFormatting sqref="AK199:AK203">
    <cfRule type="iconSet" priority="1">
      <iconSet iconSet="3Symbols2">
        <cfvo type="percent" val="0"/>
        <cfvo type="num" val="0.5"/>
        <cfvo type="num" val="0.8"/>
      </iconSet>
    </cfRule>
  </conditionalFormatting>
  <pageMargins left="0.17" right="0.17" top="0.28999999999999998" bottom="0.27" header="0.17" footer="0.17"/>
  <pageSetup orientation="portrait" r:id="rId1"/>
  <rowBreaks count="1" manualBreakCount="1">
    <brk id="186" max="16383" man="1"/>
  </row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Parameter!$A$12:$A$16</xm:f>
          </x14:formula1>
          <xm:sqref>I3</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D16"/>
  <sheetViews>
    <sheetView zoomScale="80" zoomScaleNormal="80" workbookViewId="0">
      <pane xSplit="3" ySplit="1" topLeftCell="D23" activePane="bottomRight" state="frozen"/>
      <selection pane="topRight" activeCell="D1" sqref="D1"/>
      <selection pane="bottomLeft" activeCell="A2" sqref="A2"/>
      <selection pane="bottomRight" activeCell="E3" sqref="E3"/>
    </sheetView>
  </sheetViews>
  <sheetFormatPr defaultColWidth="8.88671875" defaultRowHeight="14.4" x14ac:dyDescent="0.3"/>
  <cols>
    <col min="1" max="1" width="6.44140625" style="6" customWidth="1"/>
    <col min="2" max="2" width="10.6640625" style="5" customWidth="1"/>
    <col min="3" max="3" width="13.33203125" style="5" customWidth="1"/>
    <col min="4" max="4" width="11.88671875" style="12" bestFit="1" customWidth="1"/>
    <col min="5" max="5" width="10.88671875" style="12" customWidth="1"/>
    <col min="6" max="6" width="14.88671875" style="12" customWidth="1"/>
    <col min="7" max="7" width="12" style="12" customWidth="1"/>
    <col min="8" max="8" width="13.109375" style="12" customWidth="1"/>
    <col min="9" max="9" width="13.44140625" style="12" customWidth="1"/>
    <col min="10" max="10" width="11.5546875" style="12" customWidth="1"/>
    <col min="11" max="11" width="13.109375" style="12" customWidth="1"/>
    <col min="12" max="13" width="13.88671875" style="12" customWidth="1"/>
    <col min="14" max="14" width="16.109375" style="12" bestFit="1" customWidth="1"/>
    <col min="15" max="15" width="13.5546875" style="12" customWidth="1"/>
    <col min="16" max="17" width="17.109375" style="12" customWidth="1"/>
    <col min="18" max="18" width="17" style="12" customWidth="1"/>
    <col min="19" max="19" width="16.44140625" customWidth="1"/>
    <col min="20" max="20" width="17.5546875" customWidth="1"/>
    <col min="21" max="22" width="15.6640625" style="12" customWidth="1"/>
    <col min="23" max="23" width="18.109375" style="12" customWidth="1"/>
    <col min="24" max="24" width="40.109375" style="7" customWidth="1"/>
    <col min="25" max="25" width="13.5546875" style="5" customWidth="1"/>
    <col min="26" max="26" width="15.88671875" style="5" customWidth="1"/>
    <col min="27" max="27" width="13.109375" style="5" customWidth="1"/>
    <col min="28" max="28" width="16.109375" style="6" customWidth="1"/>
    <col min="29" max="30" width="16.33203125" style="5" customWidth="1"/>
    <col min="31" max="31" width="28.88671875" style="7" customWidth="1"/>
    <col min="32" max="33" width="14.88671875" style="5" customWidth="1"/>
    <col min="34" max="34" width="43.88671875" style="7" customWidth="1"/>
    <col min="35" max="35" width="25.44140625" style="7" customWidth="1"/>
    <col min="36" max="36" width="14.88671875" style="5" customWidth="1"/>
    <col min="37" max="37" width="20.44140625" style="7" customWidth="1"/>
    <col min="38" max="38" width="31.109375" style="7" customWidth="1"/>
    <col min="39" max="42" width="19.44140625" style="7" customWidth="1"/>
    <col min="43" max="43" width="25.44140625" style="7" customWidth="1"/>
    <col min="44" max="44" width="15.109375" style="6" customWidth="1"/>
    <col min="45" max="45" width="26.44140625" style="7" customWidth="1"/>
    <col min="46" max="46" width="12.88671875" style="5" customWidth="1"/>
    <col min="47" max="47" width="18.5546875" style="7" customWidth="1"/>
    <col min="48" max="48" width="34.109375" style="7" customWidth="1"/>
    <col min="49" max="49" width="8.88671875" style="5"/>
    <col min="50" max="50" width="25.88671875" style="7" customWidth="1"/>
    <col min="51" max="51" width="11.5546875" style="7" customWidth="1"/>
    <col min="52" max="52" width="10.44140625" style="7" customWidth="1"/>
    <col min="53" max="53" width="13" style="7" customWidth="1"/>
    <col min="54" max="54" width="13.5546875" style="7" customWidth="1"/>
    <col min="55" max="55" width="16.44140625" style="7" customWidth="1"/>
    <col min="56" max="56" width="24.109375" style="7" customWidth="1"/>
    <col min="57" max="57" width="12.44140625" style="60" customWidth="1"/>
    <col min="58" max="60" width="17.109375" style="60" customWidth="1"/>
    <col min="61" max="61" width="12.44140625" style="60" customWidth="1"/>
    <col min="62" max="62" width="21.5546875" style="7" customWidth="1"/>
    <col min="63" max="63" width="19.5546875" style="7" customWidth="1"/>
    <col min="64" max="64" width="16.5546875" style="7" customWidth="1"/>
    <col min="65" max="65" width="17.88671875" style="7" customWidth="1"/>
    <col min="66" max="66" width="17.5546875" style="7" customWidth="1"/>
    <col min="67" max="67" width="14.88671875" style="7" customWidth="1"/>
    <col min="68" max="68" width="19.44140625" style="5" customWidth="1"/>
    <col min="69" max="70" width="29.109375" style="5" bestFit="1" customWidth="1"/>
    <col min="71" max="71" width="17.5546875" style="5" customWidth="1"/>
    <col min="72" max="72" width="18.44140625" style="5" customWidth="1"/>
    <col min="73" max="73" width="17.109375" style="5" customWidth="1"/>
    <col min="74" max="74" width="8.88671875" style="6"/>
    <col min="75" max="75" width="12.88671875" style="6" customWidth="1"/>
    <col min="76" max="76" width="8.88671875" style="6"/>
    <col min="77" max="77" width="21.88671875" style="5" customWidth="1"/>
    <col min="78" max="78" width="12.44140625" style="7" customWidth="1"/>
    <col min="79" max="79" width="18.109375" style="5" customWidth="1"/>
    <col min="80" max="80" width="8.88671875" style="6"/>
    <col min="81" max="81" width="12.5546875" style="6" customWidth="1"/>
    <col min="82" max="82" width="22.109375" style="7" customWidth="1"/>
    <col min="83" max="16384" width="8.88671875" style="5"/>
  </cols>
  <sheetData>
    <row r="1" spans="1:82" s="1" customFormat="1" ht="115.2" x14ac:dyDescent="0.3">
      <c r="A1" s="8" t="s">
        <v>39</v>
      </c>
      <c r="B1" s="9" t="s">
        <v>0</v>
      </c>
      <c r="C1" s="9" t="s">
        <v>1</v>
      </c>
      <c r="D1" s="11" t="s">
        <v>259</v>
      </c>
      <c r="E1" s="11" t="s">
        <v>269</v>
      </c>
      <c r="F1" s="11" t="s">
        <v>268</v>
      </c>
      <c r="G1" s="11" t="s">
        <v>270</v>
      </c>
      <c r="H1" s="11" t="s">
        <v>271</v>
      </c>
      <c r="I1" s="33" t="s">
        <v>309</v>
      </c>
      <c r="J1" s="33" t="s">
        <v>274</v>
      </c>
      <c r="K1" s="54" t="s">
        <v>296</v>
      </c>
      <c r="L1" s="54" t="s">
        <v>295</v>
      </c>
      <c r="M1" s="11" t="s">
        <v>302</v>
      </c>
      <c r="N1" s="11" t="s">
        <v>297</v>
      </c>
      <c r="O1" s="11" t="s">
        <v>301</v>
      </c>
      <c r="P1" s="33" t="s">
        <v>303</v>
      </c>
      <c r="Q1" s="33" t="s">
        <v>303</v>
      </c>
      <c r="R1" s="11" t="s">
        <v>298</v>
      </c>
      <c r="S1" s="11" t="s">
        <v>299</v>
      </c>
      <c r="T1" s="11" t="s">
        <v>300</v>
      </c>
      <c r="U1" s="33" t="s">
        <v>308</v>
      </c>
      <c r="V1" s="54" t="s">
        <v>304</v>
      </c>
      <c r="W1" s="33" t="s">
        <v>305</v>
      </c>
      <c r="X1" s="9" t="s">
        <v>252</v>
      </c>
      <c r="Y1" s="9" t="s">
        <v>164</v>
      </c>
      <c r="Z1" s="9" t="s">
        <v>2</v>
      </c>
      <c r="AA1" s="8" t="s">
        <v>3</v>
      </c>
      <c r="AB1" s="8" t="s">
        <v>4</v>
      </c>
      <c r="AC1" s="39" t="s">
        <v>310</v>
      </c>
      <c r="AD1" s="55" t="s">
        <v>319</v>
      </c>
      <c r="AE1" s="9" t="s">
        <v>5</v>
      </c>
      <c r="AF1" s="8" t="s">
        <v>6</v>
      </c>
      <c r="AG1" s="55" t="s">
        <v>320</v>
      </c>
      <c r="AH1" s="9" t="s">
        <v>7</v>
      </c>
      <c r="AI1" s="54" t="s">
        <v>275</v>
      </c>
      <c r="AJ1" s="8" t="s">
        <v>165</v>
      </c>
      <c r="AK1" s="9" t="s">
        <v>253</v>
      </c>
      <c r="AL1" s="9" t="s">
        <v>8</v>
      </c>
      <c r="AM1" s="40" t="s">
        <v>9</v>
      </c>
      <c r="AN1" s="54" t="s">
        <v>278</v>
      </c>
      <c r="AO1" s="54" t="s">
        <v>279</v>
      </c>
      <c r="AP1" s="54" t="s">
        <v>280</v>
      </c>
      <c r="AQ1" s="9" t="s">
        <v>11</v>
      </c>
      <c r="AR1" s="8" t="s">
        <v>12</v>
      </c>
      <c r="AS1" s="9" t="s">
        <v>254</v>
      </c>
      <c r="AT1" s="9" t="s">
        <v>13</v>
      </c>
      <c r="AU1" s="9" t="s">
        <v>14</v>
      </c>
      <c r="AV1" s="9" t="s">
        <v>282</v>
      </c>
      <c r="AW1" s="9" t="s">
        <v>176</v>
      </c>
      <c r="AX1" s="40" t="s">
        <v>255</v>
      </c>
      <c r="AY1" s="54" t="s">
        <v>283</v>
      </c>
      <c r="AZ1" s="54" t="s">
        <v>284</v>
      </c>
      <c r="BA1" s="54" t="s">
        <v>285</v>
      </c>
      <c r="BB1" s="54" t="s">
        <v>287</v>
      </c>
      <c r="BC1" s="54" t="s">
        <v>286</v>
      </c>
      <c r="BD1" s="9" t="s">
        <v>256</v>
      </c>
      <c r="BE1" s="61" t="s">
        <v>321</v>
      </c>
      <c r="BF1" s="61" t="s">
        <v>322</v>
      </c>
      <c r="BG1" s="61" t="s">
        <v>323</v>
      </c>
      <c r="BH1" s="61" t="s">
        <v>324</v>
      </c>
      <c r="BI1" s="61" t="s">
        <v>325</v>
      </c>
      <c r="BJ1" s="9" t="s">
        <v>15</v>
      </c>
      <c r="BK1" s="9" t="s">
        <v>16</v>
      </c>
      <c r="BL1" s="9" t="s">
        <v>17</v>
      </c>
      <c r="BM1" s="9" t="s">
        <v>18</v>
      </c>
      <c r="BN1" s="9" t="s">
        <v>19</v>
      </c>
      <c r="BO1" s="9" t="s">
        <v>257</v>
      </c>
      <c r="BP1" s="40" t="s">
        <v>288</v>
      </c>
      <c r="BQ1" s="40" t="s">
        <v>289</v>
      </c>
      <c r="BR1" s="40" t="s">
        <v>290</v>
      </c>
      <c r="BS1" s="40" t="s">
        <v>291</v>
      </c>
      <c r="BT1" s="9" t="s">
        <v>258</v>
      </c>
      <c r="BU1" s="9" t="s">
        <v>20</v>
      </c>
      <c r="BV1" s="62" t="s">
        <v>21</v>
      </c>
      <c r="BW1" s="62" t="s">
        <v>22</v>
      </c>
      <c r="BX1" s="62" t="s">
        <v>23</v>
      </c>
      <c r="BY1" s="9" t="s">
        <v>292</v>
      </c>
      <c r="BZ1" s="9" t="s">
        <v>24</v>
      </c>
      <c r="CA1" s="9" t="s">
        <v>25</v>
      </c>
      <c r="CB1" s="8" t="s">
        <v>26</v>
      </c>
      <c r="CC1" s="8" t="s">
        <v>27</v>
      </c>
      <c r="CD1" s="9" t="s">
        <v>28</v>
      </c>
    </row>
    <row r="2" spans="1:82" ht="57.6" x14ac:dyDescent="0.3">
      <c r="A2" s="2">
        <v>1</v>
      </c>
      <c r="B2" s="3" t="s">
        <v>29</v>
      </c>
      <c r="C2" s="3" t="s">
        <v>30</v>
      </c>
      <c r="D2" s="10">
        <v>17415</v>
      </c>
      <c r="E2" s="10">
        <v>1200</v>
      </c>
      <c r="F2" s="10">
        <v>1001699.9682048</v>
      </c>
      <c r="G2" s="10">
        <v>3</v>
      </c>
      <c r="H2" s="10">
        <f>E2/G2</f>
        <v>400</v>
      </c>
      <c r="I2" s="32">
        <f>F2/E2</f>
        <v>834.74997350400008</v>
      </c>
      <c r="J2" s="32">
        <v>50.9</v>
      </c>
      <c r="K2" s="32">
        <f>I2/J2</f>
        <v>16.39980301579568</v>
      </c>
      <c r="L2" s="43">
        <f>K2/70</f>
        <v>0.23428290022565257</v>
      </c>
      <c r="M2" s="45">
        <v>44469</v>
      </c>
      <c r="N2" s="46"/>
      <c r="O2" s="32"/>
      <c r="P2" s="47" t="s">
        <v>306</v>
      </c>
      <c r="Q2" s="47" t="s">
        <v>306</v>
      </c>
      <c r="R2" s="48">
        <v>44650</v>
      </c>
      <c r="S2" s="48">
        <v>44648</v>
      </c>
      <c r="T2" s="50" t="s">
        <v>306</v>
      </c>
      <c r="U2" s="53">
        <f>_xlfn.DAYS(S2, R2)</f>
        <v>-2</v>
      </c>
      <c r="V2" s="53" t="s">
        <v>307</v>
      </c>
      <c r="W2" s="52"/>
      <c r="X2" s="4" t="s">
        <v>31</v>
      </c>
      <c r="Y2" s="3"/>
      <c r="Z2" s="3" t="s">
        <v>32</v>
      </c>
      <c r="AA2" s="2">
        <v>4</v>
      </c>
      <c r="AB2" s="42">
        <v>0.25</v>
      </c>
      <c r="AC2" s="41">
        <f>E2/AA2</f>
        <v>300</v>
      </c>
      <c r="AD2" s="57">
        <f>66/(AC2/25)</f>
        <v>5.5</v>
      </c>
      <c r="AE2" s="4" t="s">
        <v>34</v>
      </c>
      <c r="AF2" s="2">
        <v>4</v>
      </c>
      <c r="AG2" s="38">
        <f>AF2/4</f>
        <v>1</v>
      </c>
      <c r="AH2" s="4" t="s">
        <v>35</v>
      </c>
      <c r="AI2" s="4"/>
      <c r="AJ2" s="2" t="s">
        <v>36</v>
      </c>
      <c r="AK2" s="4"/>
      <c r="AL2" s="4" t="s">
        <v>37</v>
      </c>
      <c r="AM2" s="4" t="s">
        <v>38</v>
      </c>
      <c r="AN2" s="4" t="s">
        <v>36</v>
      </c>
      <c r="AO2" s="4" t="s">
        <v>39</v>
      </c>
      <c r="AP2" s="4" t="s">
        <v>39</v>
      </c>
      <c r="AQ2" s="4"/>
      <c r="AR2" s="2" t="s">
        <v>39</v>
      </c>
      <c r="AS2" s="4" t="s">
        <v>40</v>
      </c>
      <c r="AT2" s="3"/>
      <c r="AU2" s="4" t="s">
        <v>41</v>
      </c>
      <c r="AV2" s="4" t="s">
        <v>42</v>
      </c>
      <c r="AW2" s="3"/>
      <c r="AX2" s="4" t="s">
        <v>43</v>
      </c>
      <c r="AY2" s="4" t="s">
        <v>39</v>
      </c>
      <c r="AZ2" s="4" t="s">
        <v>36</v>
      </c>
      <c r="BA2" s="4" t="s">
        <v>39</v>
      </c>
      <c r="BB2" s="4" t="s">
        <v>39</v>
      </c>
      <c r="BC2" s="4" t="s">
        <v>39</v>
      </c>
      <c r="BD2" s="4" t="s">
        <v>44</v>
      </c>
      <c r="BE2" s="59">
        <v>5</v>
      </c>
      <c r="BF2" s="59">
        <v>2</v>
      </c>
      <c r="BG2" s="59">
        <v>4</v>
      </c>
      <c r="BH2" s="59">
        <v>3</v>
      </c>
      <c r="BI2" s="59">
        <v>1</v>
      </c>
      <c r="BJ2" s="4" t="s">
        <v>43</v>
      </c>
      <c r="BK2" s="4" t="s">
        <v>45</v>
      </c>
      <c r="BL2" s="4" t="s">
        <v>46</v>
      </c>
      <c r="BM2" s="4" t="s">
        <v>47</v>
      </c>
      <c r="BN2" s="4" t="s">
        <v>48</v>
      </c>
      <c r="BO2" s="4" t="s">
        <v>49</v>
      </c>
      <c r="BP2" s="3" t="s">
        <v>50</v>
      </c>
      <c r="BQ2" s="3" t="s">
        <v>51</v>
      </c>
      <c r="BR2" s="3" t="s">
        <v>52</v>
      </c>
      <c r="BS2" s="3" t="s">
        <v>53</v>
      </c>
      <c r="BT2" s="3" t="s">
        <v>54</v>
      </c>
      <c r="BU2" s="3" t="s">
        <v>55</v>
      </c>
      <c r="BV2" s="2"/>
      <c r="BW2" s="2">
        <v>1</v>
      </c>
      <c r="BX2" s="2"/>
      <c r="BY2" s="3" t="s">
        <v>39</v>
      </c>
      <c r="BZ2" s="4"/>
      <c r="CA2" s="3"/>
      <c r="CB2" s="2"/>
      <c r="CC2" s="2"/>
      <c r="CD2" s="4" t="s">
        <v>56</v>
      </c>
    </row>
    <row r="3" spans="1:82" ht="55.5" customHeight="1" x14ac:dyDescent="0.3">
      <c r="A3" s="2">
        <v>2</v>
      </c>
      <c r="B3" s="3" t="s">
        <v>57</v>
      </c>
      <c r="C3" s="3" t="s">
        <v>58</v>
      </c>
      <c r="D3" s="10">
        <v>32978</v>
      </c>
      <c r="E3" s="10">
        <v>2118</v>
      </c>
      <c r="F3" s="10">
        <v>2273143.4999205749</v>
      </c>
      <c r="G3" s="10">
        <v>6</v>
      </c>
      <c r="H3" s="10">
        <f t="shared" ref="H3:H15" si="0">E3/G3</f>
        <v>353</v>
      </c>
      <c r="I3" s="32">
        <f t="shared" ref="I3:I15" si="1">F3/E3</f>
        <v>1073.2499999624999</v>
      </c>
      <c r="J3" s="32">
        <v>50.9</v>
      </c>
      <c r="K3" s="32">
        <f t="shared" ref="K3:K15" si="2">I3/J3</f>
        <v>21.085461688850685</v>
      </c>
      <c r="L3" s="43">
        <f t="shared" ref="L3:L15" si="3">K3/70</f>
        <v>0.30122088126929553</v>
      </c>
      <c r="M3" s="45">
        <f>M2</f>
        <v>44469</v>
      </c>
      <c r="N3" s="46"/>
      <c r="O3" s="32"/>
      <c r="P3" s="47" t="s">
        <v>306</v>
      </c>
      <c r="Q3" s="47" t="s">
        <v>306</v>
      </c>
      <c r="R3" s="48">
        <f>R2</f>
        <v>44650</v>
      </c>
      <c r="S3" s="49">
        <f>S2</f>
        <v>44648</v>
      </c>
      <c r="T3" s="50" t="s">
        <v>306</v>
      </c>
      <c r="U3" s="53">
        <f t="shared" ref="U3:U15" si="4">_xlfn.DAYS(S3, R3)</f>
        <v>-2</v>
      </c>
      <c r="V3" s="53" t="s">
        <v>307</v>
      </c>
      <c r="W3" s="32"/>
      <c r="X3" s="4" t="s">
        <v>31</v>
      </c>
      <c r="Y3" s="3"/>
      <c r="Z3" s="3" t="s">
        <v>32</v>
      </c>
      <c r="AA3" s="2">
        <v>2</v>
      </c>
      <c r="AB3" s="42">
        <v>0.25</v>
      </c>
      <c r="AC3" s="41">
        <f t="shared" ref="AC3:AC10" si="5">E3/AA3</f>
        <v>1059</v>
      </c>
      <c r="AD3" s="57">
        <f t="shared" ref="AD3:AD12" si="6">66/(AC3/25)</f>
        <v>1.5580736543909348</v>
      </c>
      <c r="AE3" s="4" t="s">
        <v>59</v>
      </c>
      <c r="AF3" s="2">
        <v>0</v>
      </c>
      <c r="AG3" s="38">
        <f t="shared" ref="AG3:AG15" si="7">AF3/4</f>
        <v>0</v>
      </c>
      <c r="AH3" s="4"/>
      <c r="AI3" s="4" t="s">
        <v>35</v>
      </c>
      <c r="AJ3" s="2" t="s">
        <v>39</v>
      </c>
      <c r="AK3" s="4" t="s">
        <v>60</v>
      </c>
      <c r="AL3" s="4" t="s">
        <v>61</v>
      </c>
      <c r="AM3" s="4" t="s">
        <v>38</v>
      </c>
      <c r="AN3" s="4" t="s">
        <v>39</v>
      </c>
      <c r="AO3" s="4" t="s">
        <v>39</v>
      </c>
      <c r="AP3" s="4" t="s">
        <v>36</v>
      </c>
      <c r="AQ3" s="4" t="s">
        <v>62</v>
      </c>
      <c r="AR3" s="2" t="s">
        <v>39</v>
      </c>
      <c r="AS3" s="4" t="s">
        <v>63</v>
      </c>
      <c r="AT3" s="3"/>
      <c r="AU3" s="4" t="s">
        <v>64</v>
      </c>
      <c r="AV3" s="4" t="s">
        <v>65</v>
      </c>
      <c r="AW3" s="3"/>
      <c r="AX3" s="4" t="s">
        <v>47</v>
      </c>
      <c r="AY3" s="4" t="s">
        <v>36</v>
      </c>
      <c r="AZ3" s="4" t="s">
        <v>39</v>
      </c>
      <c r="BA3" s="4" t="s">
        <v>39</v>
      </c>
      <c r="BB3" s="4" t="s">
        <v>39</v>
      </c>
      <c r="BC3" s="4" t="s">
        <v>39</v>
      </c>
      <c r="BD3" s="4" t="s">
        <v>66</v>
      </c>
      <c r="BE3" s="59">
        <v>4</v>
      </c>
      <c r="BF3" s="59">
        <v>5</v>
      </c>
      <c r="BG3" s="59">
        <v>3</v>
      </c>
      <c r="BH3" s="59">
        <v>2</v>
      </c>
      <c r="BI3" s="59">
        <v>0</v>
      </c>
      <c r="BJ3" s="4" t="s">
        <v>47</v>
      </c>
      <c r="BK3" s="4" t="s">
        <v>43</v>
      </c>
      <c r="BL3" s="4" t="s">
        <v>45</v>
      </c>
      <c r="BM3" s="4" t="s">
        <v>46</v>
      </c>
      <c r="BN3" s="4" t="s">
        <v>48</v>
      </c>
      <c r="BO3" s="4"/>
      <c r="BP3" s="3" t="s">
        <v>50</v>
      </c>
      <c r="BQ3" s="3" t="s">
        <v>51</v>
      </c>
      <c r="BR3" s="3" t="s">
        <v>52</v>
      </c>
      <c r="BS3" s="3" t="s">
        <v>53</v>
      </c>
      <c r="BT3" s="3"/>
      <c r="BU3" s="3" t="s">
        <v>67</v>
      </c>
      <c r="BV3" s="2">
        <v>4</v>
      </c>
      <c r="BW3" s="2">
        <v>2</v>
      </c>
      <c r="BX3" s="2"/>
      <c r="BY3" s="3" t="s">
        <v>39</v>
      </c>
      <c r="BZ3" s="4"/>
      <c r="CA3" s="3" t="s">
        <v>26</v>
      </c>
      <c r="CB3" s="2">
        <v>1</v>
      </c>
      <c r="CC3" s="2">
        <v>0</v>
      </c>
      <c r="CD3" s="4" t="s">
        <v>68</v>
      </c>
    </row>
    <row r="4" spans="1:82" ht="72" x14ac:dyDescent="0.3">
      <c r="A4" s="2">
        <v>3</v>
      </c>
      <c r="B4" s="3" t="s">
        <v>29</v>
      </c>
      <c r="C4" s="3" t="s">
        <v>69</v>
      </c>
      <c r="D4" s="10">
        <v>19438</v>
      </c>
      <c r="E4" s="10">
        <v>1200</v>
      </c>
      <c r="F4" s="10">
        <v>1001699.9682048</v>
      </c>
      <c r="G4" s="10">
        <v>4</v>
      </c>
      <c r="H4" s="10">
        <f t="shared" si="0"/>
        <v>300</v>
      </c>
      <c r="I4" s="32">
        <f t="shared" si="1"/>
        <v>834.74997350400008</v>
      </c>
      <c r="J4" s="32">
        <v>50.9</v>
      </c>
      <c r="K4" s="32">
        <f t="shared" si="2"/>
        <v>16.39980301579568</v>
      </c>
      <c r="L4" s="43">
        <f t="shared" si="3"/>
        <v>0.23428290022565257</v>
      </c>
      <c r="M4" s="45">
        <f t="shared" ref="M4:M15" si="8">M3</f>
        <v>44469</v>
      </c>
      <c r="N4" s="46"/>
      <c r="O4" s="32"/>
      <c r="P4" s="47" t="s">
        <v>306</v>
      </c>
      <c r="Q4" s="47" t="s">
        <v>306</v>
      </c>
      <c r="R4" s="48">
        <f t="shared" ref="R4:R15" si="9">R3</f>
        <v>44650</v>
      </c>
      <c r="S4" s="49">
        <f t="shared" ref="S4:S15" si="10">S3</f>
        <v>44648</v>
      </c>
      <c r="T4" s="50" t="s">
        <v>306</v>
      </c>
      <c r="U4" s="53">
        <f t="shared" si="4"/>
        <v>-2</v>
      </c>
      <c r="V4" s="53" t="s">
        <v>307</v>
      </c>
      <c r="W4" s="32"/>
      <c r="X4" s="4" t="s">
        <v>70</v>
      </c>
      <c r="Y4" s="3"/>
      <c r="Z4" s="3" t="s">
        <v>32</v>
      </c>
      <c r="AA4" s="2">
        <v>4</v>
      </c>
      <c r="AB4" s="42">
        <v>0.25</v>
      </c>
      <c r="AC4" s="41">
        <f t="shared" si="5"/>
        <v>300</v>
      </c>
      <c r="AD4" s="57">
        <f t="shared" si="6"/>
        <v>5.5</v>
      </c>
      <c r="AE4" s="4" t="s">
        <v>34</v>
      </c>
      <c r="AF4" s="2">
        <v>4</v>
      </c>
      <c r="AG4" s="38">
        <f t="shared" si="7"/>
        <v>1</v>
      </c>
      <c r="AH4" s="4" t="s">
        <v>35</v>
      </c>
      <c r="AI4" s="4"/>
      <c r="AJ4" s="2" t="s">
        <v>36</v>
      </c>
      <c r="AK4" s="4"/>
      <c r="AL4" s="4"/>
      <c r="AM4" s="4" t="s">
        <v>38</v>
      </c>
      <c r="AN4" s="4" t="s">
        <v>39</v>
      </c>
      <c r="AO4" s="4" t="s">
        <v>39</v>
      </c>
      <c r="AP4" s="4" t="s">
        <v>39</v>
      </c>
      <c r="AQ4" s="4" t="s">
        <v>71</v>
      </c>
      <c r="AR4" s="2" t="s">
        <v>39</v>
      </c>
      <c r="AS4" s="4" t="s">
        <v>72</v>
      </c>
      <c r="AT4" s="3"/>
      <c r="AU4" s="4" t="s">
        <v>73</v>
      </c>
      <c r="AV4" s="4" t="s">
        <v>74</v>
      </c>
      <c r="AW4" s="3"/>
      <c r="AX4" s="4" t="s">
        <v>75</v>
      </c>
      <c r="AY4" s="4" t="s">
        <v>39</v>
      </c>
      <c r="AZ4" s="4" t="s">
        <v>36</v>
      </c>
      <c r="BA4" s="4" t="s">
        <v>39</v>
      </c>
      <c r="BB4" s="4" t="s">
        <v>36</v>
      </c>
      <c r="BC4" s="4" t="s">
        <v>39</v>
      </c>
      <c r="BD4" s="4" t="s">
        <v>76</v>
      </c>
      <c r="BE4" s="59">
        <v>5</v>
      </c>
      <c r="BF4" s="59">
        <v>3</v>
      </c>
      <c r="BG4" s="59">
        <v>4</v>
      </c>
      <c r="BH4" s="59">
        <v>2</v>
      </c>
      <c r="BI4" s="59">
        <v>0</v>
      </c>
      <c r="BJ4" s="4" t="s">
        <v>43</v>
      </c>
      <c r="BK4" s="4" t="s">
        <v>45</v>
      </c>
      <c r="BL4" s="4" t="s">
        <v>47</v>
      </c>
      <c r="BM4" s="4" t="s">
        <v>46</v>
      </c>
      <c r="BN4" s="4" t="s">
        <v>48</v>
      </c>
      <c r="BO4" s="4"/>
      <c r="BP4" s="3" t="s">
        <v>50</v>
      </c>
      <c r="BQ4" s="3" t="s">
        <v>51</v>
      </c>
      <c r="BR4" s="3" t="s">
        <v>52</v>
      </c>
      <c r="BS4" s="3" t="s">
        <v>53</v>
      </c>
      <c r="BT4" s="3"/>
      <c r="BU4" s="3" t="s">
        <v>55</v>
      </c>
      <c r="BV4" s="2"/>
      <c r="BW4" s="2">
        <v>1</v>
      </c>
      <c r="BX4" s="2"/>
      <c r="BY4" s="3" t="s">
        <v>39</v>
      </c>
      <c r="BZ4" s="4" t="s">
        <v>293</v>
      </c>
      <c r="CA4" s="3" t="s">
        <v>26</v>
      </c>
      <c r="CB4" s="2">
        <v>1</v>
      </c>
      <c r="CC4" s="2">
        <v>0</v>
      </c>
      <c r="CD4" s="4" t="s">
        <v>78</v>
      </c>
    </row>
    <row r="5" spans="1:82" ht="56.4" customHeight="1" x14ac:dyDescent="0.3">
      <c r="A5" s="2">
        <v>4</v>
      </c>
      <c r="B5" s="3" t="s">
        <v>79</v>
      </c>
      <c r="C5" s="3" t="s">
        <v>80</v>
      </c>
      <c r="D5" s="10">
        <v>24192</v>
      </c>
      <c r="E5" s="10">
        <v>1800</v>
      </c>
      <c r="F5" s="10">
        <v>1502549.9523072001</v>
      </c>
      <c r="G5" s="10">
        <v>4</v>
      </c>
      <c r="H5" s="10">
        <f t="shared" si="0"/>
        <v>450</v>
      </c>
      <c r="I5" s="32">
        <f t="shared" si="1"/>
        <v>834.74997350400008</v>
      </c>
      <c r="J5" s="32">
        <v>50.9</v>
      </c>
      <c r="K5" s="32">
        <f t="shared" si="2"/>
        <v>16.39980301579568</v>
      </c>
      <c r="L5" s="43">
        <f t="shared" si="3"/>
        <v>0.23428290022565257</v>
      </c>
      <c r="M5" s="45">
        <f t="shared" si="8"/>
        <v>44469</v>
      </c>
      <c r="N5" s="46"/>
      <c r="O5" s="32"/>
      <c r="P5" s="47" t="s">
        <v>306</v>
      </c>
      <c r="Q5" s="47" t="s">
        <v>306</v>
      </c>
      <c r="R5" s="48">
        <f t="shared" si="9"/>
        <v>44650</v>
      </c>
      <c r="S5" s="49">
        <f t="shared" si="10"/>
        <v>44648</v>
      </c>
      <c r="T5" s="50" t="s">
        <v>306</v>
      </c>
      <c r="U5" s="53">
        <f t="shared" si="4"/>
        <v>-2</v>
      </c>
      <c r="V5" s="53" t="s">
        <v>307</v>
      </c>
      <c r="W5" s="32"/>
      <c r="X5" s="4" t="s">
        <v>31</v>
      </c>
      <c r="Y5" s="3"/>
      <c r="Z5" s="3" t="s">
        <v>32</v>
      </c>
      <c r="AA5" s="2">
        <v>4</v>
      </c>
      <c r="AB5" s="42">
        <v>0.25</v>
      </c>
      <c r="AC5" s="41">
        <f t="shared" si="5"/>
        <v>450</v>
      </c>
      <c r="AD5" s="57">
        <f t="shared" si="6"/>
        <v>3.6666666666666665</v>
      </c>
      <c r="AE5" s="4" t="s">
        <v>34</v>
      </c>
      <c r="AF5" s="2">
        <v>4</v>
      </c>
      <c r="AG5" s="38">
        <f t="shared" si="7"/>
        <v>1</v>
      </c>
      <c r="AH5" s="4" t="s">
        <v>35</v>
      </c>
      <c r="AI5" s="4"/>
      <c r="AJ5" s="2" t="s">
        <v>36</v>
      </c>
      <c r="AK5" s="4"/>
      <c r="AL5" s="4" t="s">
        <v>81</v>
      </c>
      <c r="AM5" s="4" t="s">
        <v>82</v>
      </c>
      <c r="AN5" s="4" t="s">
        <v>39</v>
      </c>
      <c r="AO5" s="4" t="s">
        <v>39</v>
      </c>
      <c r="AP5" s="4" t="s">
        <v>281</v>
      </c>
      <c r="AQ5" s="4" t="s">
        <v>83</v>
      </c>
      <c r="AR5" s="2" t="s">
        <v>39</v>
      </c>
      <c r="AS5" s="4" t="s">
        <v>84</v>
      </c>
      <c r="AT5" s="3"/>
      <c r="AU5" s="4" t="s">
        <v>85</v>
      </c>
      <c r="AV5" s="4" t="s">
        <v>86</v>
      </c>
      <c r="AW5" s="3"/>
      <c r="AX5" s="4" t="s">
        <v>86</v>
      </c>
      <c r="AY5" s="4" t="s">
        <v>36</v>
      </c>
      <c r="AZ5" s="4" t="s">
        <v>36</v>
      </c>
      <c r="BA5" s="4" t="s">
        <v>36</v>
      </c>
      <c r="BB5" s="4" t="s">
        <v>39</v>
      </c>
      <c r="BC5" s="4" t="s">
        <v>36</v>
      </c>
      <c r="BD5" s="4" t="s">
        <v>87</v>
      </c>
      <c r="BE5" s="59">
        <v>3</v>
      </c>
      <c r="BF5" s="59">
        <v>5</v>
      </c>
      <c r="BG5" s="59">
        <v>2</v>
      </c>
      <c r="BH5" s="59">
        <v>4</v>
      </c>
      <c r="BI5" s="59">
        <v>0</v>
      </c>
      <c r="BJ5" s="4" t="s">
        <v>47</v>
      </c>
      <c r="BK5" s="4" t="s">
        <v>46</v>
      </c>
      <c r="BL5" s="4" t="s">
        <v>43</v>
      </c>
      <c r="BM5" s="4" t="s">
        <v>45</v>
      </c>
      <c r="BN5" s="4" t="s">
        <v>48</v>
      </c>
      <c r="BO5" s="4"/>
      <c r="BP5" s="3" t="s">
        <v>50</v>
      </c>
      <c r="BQ5" s="3" t="s">
        <v>51</v>
      </c>
      <c r="BR5" s="3" t="s">
        <v>52</v>
      </c>
      <c r="BS5" s="3" t="s">
        <v>53</v>
      </c>
      <c r="BT5" s="3"/>
      <c r="BU5" s="3" t="s">
        <v>67</v>
      </c>
      <c r="BV5" s="2">
        <v>2</v>
      </c>
      <c r="BW5" s="2">
        <v>1</v>
      </c>
      <c r="BX5" s="2"/>
      <c r="BY5" s="3" t="s">
        <v>39</v>
      </c>
      <c r="BZ5" s="4" t="s">
        <v>294</v>
      </c>
      <c r="CA5" s="3"/>
      <c r="CB5" s="2"/>
      <c r="CC5" s="2"/>
      <c r="CD5" s="4" t="s">
        <v>88</v>
      </c>
    </row>
    <row r="6" spans="1:82" ht="57.6" x14ac:dyDescent="0.3">
      <c r="A6" s="2">
        <v>5</v>
      </c>
      <c r="B6" s="3" t="s">
        <v>57</v>
      </c>
      <c r="C6" s="3" t="s">
        <v>89</v>
      </c>
      <c r="D6" s="10">
        <v>23520</v>
      </c>
      <c r="E6" s="10">
        <v>1794</v>
      </c>
      <c r="F6" s="10">
        <v>1497541.4524661761</v>
      </c>
      <c r="G6" s="10">
        <v>6</v>
      </c>
      <c r="H6" s="10">
        <f t="shared" si="0"/>
        <v>299</v>
      </c>
      <c r="I6" s="32">
        <f t="shared" si="1"/>
        <v>834.74997350400008</v>
      </c>
      <c r="J6" s="32">
        <v>50.9</v>
      </c>
      <c r="K6" s="32">
        <f t="shared" si="2"/>
        <v>16.39980301579568</v>
      </c>
      <c r="L6" s="43">
        <f t="shared" si="3"/>
        <v>0.23428290022565257</v>
      </c>
      <c r="M6" s="45">
        <f t="shared" si="8"/>
        <v>44469</v>
      </c>
      <c r="N6" s="46"/>
      <c r="O6" s="32"/>
      <c r="P6" s="47" t="s">
        <v>306</v>
      </c>
      <c r="Q6" s="47" t="s">
        <v>306</v>
      </c>
      <c r="R6" s="48">
        <f t="shared" si="9"/>
        <v>44650</v>
      </c>
      <c r="S6" s="49">
        <f t="shared" si="10"/>
        <v>44648</v>
      </c>
      <c r="T6" s="50" t="s">
        <v>306</v>
      </c>
      <c r="U6" s="53">
        <f t="shared" si="4"/>
        <v>-2</v>
      </c>
      <c r="V6" s="53" t="s">
        <v>307</v>
      </c>
      <c r="W6" s="32"/>
      <c r="X6" s="4" t="s">
        <v>31</v>
      </c>
      <c r="Y6" s="3"/>
      <c r="Z6" s="3" t="s">
        <v>32</v>
      </c>
      <c r="AA6" s="2">
        <v>3</v>
      </c>
      <c r="AB6" s="42">
        <v>0.25</v>
      </c>
      <c r="AC6" s="41">
        <f t="shared" si="5"/>
        <v>598</v>
      </c>
      <c r="AD6" s="57">
        <f t="shared" si="6"/>
        <v>2.7591973244147154</v>
      </c>
      <c r="AE6" s="4" t="s">
        <v>90</v>
      </c>
      <c r="AF6" s="2">
        <v>4</v>
      </c>
      <c r="AG6" s="38">
        <f t="shared" si="7"/>
        <v>1</v>
      </c>
      <c r="AH6" s="4" t="s">
        <v>35</v>
      </c>
      <c r="AI6" s="4"/>
      <c r="AJ6" s="2" t="s">
        <v>36</v>
      </c>
      <c r="AK6" s="4"/>
      <c r="AL6" s="4"/>
      <c r="AM6" s="4" t="s">
        <v>82</v>
      </c>
      <c r="AN6" s="4" t="s">
        <v>39</v>
      </c>
      <c r="AO6" s="4" t="s">
        <v>36</v>
      </c>
      <c r="AP6" s="4" t="s">
        <v>36</v>
      </c>
      <c r="AQ6" s="4" t="s">
        <v>91</v>
      </c>
      <c r="AR6" s="2" t="s">
        <v>39</v>
      </c>
      <c r="AS6" s="4" t="s">
        <v>92</v>
      </c>
      <c r="AT6" s="3"/>
      <c r="AU6" s="4" t="s">
        <v>93</v>
      </c>
      <c r="AV6" s="4" t="s">
        <v>94</v>
      </c>
      <c r="AW6" s="3" t="s">
        <v>95</v>
      </c>
      <c r="AX6" s="4" t="s">
        <v>96</v>
      </c>
      <c r="AY6" s="4" t="s">
        <v>39</v>
      </c>
      <c r="AZ6" s="4" t="s">
        <v>39</v>
      </c>
      <c r="BA6" s="4" t="s">
        <v>36</v>
      </c>
      <c r="BB6" s="4" t="s">
        <v>39</v>
      </c>
      <c r="BC6" s="4" t="s">
        <v>36</v>
      </c>
      <c r="BD6" s="4" t="s">
        <v>97</v>
      </c>
      <c r="BE6" s="59">
        <v>4</v>
      </c>
      <c r="BF6" s="59">
        <v>2</v>
      </c>
      <c r="BG6" s="59">
        <v>3</v>
      </c>
      <c r="BH6" s="59">
        <v>5</v>
      </c>
      <c r="BI6" s="59">
        <v>0</v>
      </c>
      <c r="BJ6" s="4" t="s">
        <v>46</v>
      </c>
      <c r="BK6" s="4" t="s">
        <v>43</v>
      </c>
      <c r="BL6" s="4" t="s">
        <v>47</v>
      </c>
      <c r="BM6" s="4" t="s">
        <v>45</v>
      </c>
      <c r="BN6" s="4" t="s">
        <v>48</v>
      </c>
      <c r="BO6" s="4"/>
      <c r="BP6" s="3" t="s">
        <v>50</v>
      </c>
      <c r="BQ6" s="3" t="s">
        <v>51</v>
      </c>
      <c r="BR6" s="3" t="s">
        <v>52</v>
      </c>
      <c r="BS6" s="3" t="s">
        <v>53</v>
      </c>
      <c r="BT6" s="3"/>
      <c r="BU6" s="3" t="s">
        <v>67</v>
      </c>
      <c r="BV6" s="2">
        <v>1</v>
      </c>
      <c r="BW6" s="2">
        <v>1</v>
      </c>
      <c r="BX6" s="2"/>
      <c r="BY6" s="3" t="s">
        <v>26</v>
      </c>
      <c r="BZ6" s="4" t="s">
        <v>77</v>
      </c>
      <c r="CA6" s="3" t="s">
        <v>26</v>
      </c>
      <c r="CB6" s="2">
        <v>1</v>
      </c>
      <c r="CC6" s="2">
        <v>0</v>
      </c>
      <c r="CD6" s="4" t="s">
        <v>98</v>
      </c>
    </row>
    <row r="7" spans="1:82" ht="48" customHeight="1" x14ac:dyDescent="0.3">
      <c r="A7" s="2">
        <v>6</v>
      </c>
      <c r="B7" s="3" t="s">
        <v>99</v>
      </c>
      <c r="C7" s="3" t="s">
        <v>100</v>
      </c>
      <c r="D7" s="10">
        <v>27462</v>
      </c>
      <c r="E7" s="10">
        <v>1200</v>
      </c>
      <c r="F7" s="10">
        <v>1001699.9682048</v>
      </c>
      <c r="G7" s="10">
        <v>4</v>
      </c>
      <c r="H7" s="10">
        <f t="shared" si="0"/>
        <v>300</v>
      </c>
      <c r="I7" s="32">
        <f t="shared" si="1"/>
        <v>834.74997350400008</v>
      </c>
      <c r="J7" s="32">
        <v>50.9</v>
      </c>
      <c r="K7" s="32">
        <f t="shared" si="2"/>
        <v>16.39980301579568</v>
      </c>
      <c r="L7" s="43">
        <f t="shared" si="3"/>
        <v>0.23428290022565257</v>
      </c>
      <c r="M7" s="45">
        <f t="shared" si="8"/>
        <v>44469</v>
      </c>
      <c r="N7" s="46"/>
      <c r="O7" s="32"/>
      <c r="P7" s="47" t="s">
        <v>306</v>
      </c>
      <c r="Q7" s="47" t="s">
        <v>306</v>
      </c>
      <c r="R7" s="48">
        <f t="shared" si="9"/>
        <v>44650</v>
      </c>
      <c r="S7" s="49">
        <f t="shared" si="10"/>
        <v>44648</v>
      </c>
      <c r="T7" s="50" t="s">
        <v>306</v>
      </c>
      <c r="U7" s="53">
        <f t="shared" si="4"/>
        <v>-2</v>
      </c>
      <c r="V7" s="53" t="s">
        <v>307</v>
      </c>
      <c r="W7" s="32"/>
      <c r="X7" s="4" t="s">
        <v>31</v>
      </c>
      <c r="Y7" s="3"/>
      <c r="Z7" s="3" t="s">
        <v>32</v>
      </c>
      <c r="AA7" s="2">
        <v>4</v>
      </c>
      <c r="AB7" s="42">
        <v>0.25</v>
      </c>
      <c r="AC7" s="41">
        <f t="shared" si="5"/>
        <v>300</v>
      </c>
      <c r="AD7" s="57">
        <f t="shared" si="6"/>
        <v>5.5</v>
      </c>
      <c r="AE7" s="4" t="s">
        <v>34</v>
      </c>
      <c r="AF7" s="2">
        <v>4</v>
      </c>
      <c r="AG7" s="38">
        <f t="shared" si="7"/>
        <v>1</v>
      </c>
      <c r="AH7" s="4" t="s">
        <v>35</v>
      </c>
      <c r="AI7" s="4"/>
      <c r="AJ7" s="2" t="s">
        <v>36</v>
      </c>
      <c r="AK7" s="4"/>
      <c r="AL7" s="4"/>
      <c r="AM7" s="4" t="s">
        <v>101</v>
      </c>
      <c r="AN7" s="4" t="s">
        <v>39</v>
      </c>
      <c r="AO7" s="4" t="s">
        <v>39</v>
      </c>
      <c r="AP7" s="4" t="s">
        <v>36</v>
      </c>
      <c r="AQ7" s="4"/>
      <c r="AR7" s="2" t="s">
        <v>39</v>
      </c>
      <c r="AS7" s="4" t="s">
        <v>103</v>
      </c>
      <c r="AT7" s="3"/>
      <c r="AU7" s="4" t="s">
        <v>104</v>
      </c>
      <c r="AV7" s="4" t="s">
        <v>42</v>
      </c>
      <c r="AW7" s="3"/>
      <c r="AX7" s="4" t="s">
        <v>105</v>
      </c>
      <c r="AY7" s="4" t="s">
        <v>36</v>
      </c>
      <c r="AZ7" s="4" t="s">
        <v>36</v>
      </c>
      <c r="BA7" s="4" t="s">
        <v>36</v>
      </c>
      <c r="BB7" s="4" t="s">
        <v>39</v>
      </c>
      <c r="BC7" s="4" t="s">
        <v>39</v>
      </c>
      <c r="BD7" s="4" t="s">
        <v>97</v>
      </c>
      <c r="BE7" s="59">
        <v>2</v>
      </c>
      <c r="BF7" s="59">
        <v>3</v>
      </c>
      <c r="BG7" s="59">
        <v>1</v>
      </c>
      <c r="BH7" s="59">
        <v>4</v>
      </c>
      <c r="BI7" s="59">
        <v>5</v>
      </c>
      <c r="BJ7" s="4" t="s">
        <v>48</v>
      </c>
      <c r="BK7" s="4" t="s">
        <v>46</v>
      </c>
      <c r="BL7" s="4" t="s">
        <v>47</v>
      </c>
      <c r="BM7" s="4" t="s">
        <v>45</v>
      </c>
      <c r="BN7" s="4" t="s">
        <v>43</v>
      </c>
      <c r="BO7" s="4" t="s">
        <v>106</v>
      </c>
      <c r="BP7" s="3" t="s">
        <v>50</v>
      </c>
      <c r="BQ7" s="3" t="s">
        <v>51</v>
      </c>
      <c r="BR7" s="3" t="s">
        <v>52</v>
      </c>
      <c r="BS7" s="3" t="s">
        <v>53</v>
      </c>
      <c r="BT7" s="3"/>
      <c r="BU7" s="3"/>
      <c r="BV7" s="2"/>
      <c r="BW7" s="2"/>
      <c r="BX7" s="2"/>
      <c r="BY7" s="3"/>
      <c r="BZ7" s="4"/>
      <c r="CA7" s="3"/>
      <c r="CB7" s="2"/>
      <c r="CC7" s="2"/>
      <c r="CD7" s="4" t="s">
        <v>107</v>
      </c>
    </row>
    <row r="8" spans="1:82" ht="47.1" customHeight="1" x14ac:dyDescent="0.3">
      <c r="A8" s="2">
        <v>7</v>
      </c>
      <c r="B8" s="3" t="s">
        <v>99</v>
      </c>
      <c r="C8" s="3" t="s">
        <v>108</v>
      </c>
      <c r="D8" s="10">
        <v>32177</v>
      </c>
      <c r="E8" s="10">
        <v>1300</v>
      </c>
      <c r="F8" s="10">
        <v>1085174.9655552001</v>
      </c>
      <c r="G8" s="10">
        <v>5</v>
      </c>
      <c r="H8" s="10">
        <f t="shared" si="0"/>
        <v>260</v>
      </c>
      <c r="I8" s="32">
        <f>F8/E8</f>
        <v>834.74997350400008</v>
      </c>
      <c r="J8" s="32">
        <v>50.9</v>
      </c>
      <c r="K8" s="32">
        <f t="shared" si="2"/>
        <v>16.39980301579568</v>
      </c>
      <c r="L8" s="43">
        <f t="shared" si="3"/>
        <v>0.23428290022565257</v>
      </c>
      <c r="M8" s="45">
        <f t="shared" si="8"/>
        <v>44469</v>
      </c>
      <c r="N8" s="46"/>
      <c r="O8" s="32"/>
      <c r="P8" s="47" t="s">
        <v>306</v>
      </c>
      <c r="Q8" s="47" t="s">
        <v>306</v>
      </c>
      <c r="R8" s="48">
        <f t="shared" si="9"/>
        <v>44650</v>
      </c>
      <c r="S8" s="49">
        <f t="shared" si="10"/>
        <v>44648</v>
      </c>
      <c r="T8" s="50" t="s">
        <v>306</v>
      </c>
      <c r="U8" s="53">
        <f t="shared" si="4"/>
        <v>-2</v>
      </c>
      <c r="V8" s="53" t="s">
        <v>307</v>
      </c>
      <c r="W8" s="32"/>
      <c r="X8" s="4" t="s">
        <v>31</v>
      </c>
      <c r="Y8" s="3"/>
      <c r="Z8" s="3" t="s">
        <v>32</v>
      </c>
      <c r="AA8" s="2">
        <v>2</v>
      </c>
      <c r="AB8" s="42">
        <v>0.25</v>
      </c>
      <c r="AC8" s="41">
        <f t="shared" si="5"/>
        <v>650</v>
      </c>
      <c r="AD8" s="57">
        <f t="shared" si="6"/>
        <v>2.5384615384615383</v>
      </c>
      <c r="AE8" s="4" t="s">
        <v>109</v>
      </c>
      <c r="AF8" s="2">
        <v>3</v>
      </c>
      <c r="AG8" s="38">
        <f t="shared" si="7"/>
        <v>0.75</v>
      </c>
      <c r="AH8" s="4" t="s">
        <v>110</v>
      </c>
      <c r="AI8" s="4" t="s">
        <v>276</v>
      </c>
      <c r="AJ8" s="2" t="s">
        <v>36</v>
      </c>
      <c r="AK8" s="4"/>
      <c r="AL8" s="4"/>
      <c r="AM8" s="4" t="s">
        <v>82</v>
      </c>
      <c r="AN8" s="4" t="s">
        <v>39</v>
      </c>
      <c r="AO8" s="4" t="s">
        <v>36</v>
      </c>
      <c r="AP8" s="4" t="s">
        <v>36</v>
      </c>
      <c r="AQ8" s="4"/>
      <c r="AR8" s="2" t="s">
        <v>39</v>
      </c>
      <c r="AS8" s="4"/>
      <c r="AT8" s="3"/>
      <c r="AU8" s="4" t="s">
        <v>111</v>
      </c>
      <c r="AV8" s="4" t="s">
        <v>42</v>
      </c>
      <c r="AW8" s="3"/>
      <c r="AX8" s="4" t="s">
        <v>86</v>
      </c>
      <c r="AY8" s="4" t="s">
        <v>36</v>
      </c>
      <c r="AZ8" s="4" t="s">
        <v>36</v>
      </c>
      <c r="BA8" s="4" t="s">
        <v>36</v>
      </c>
      <c r="BB8" s="4" t="s">
        <v>39</v>
      </c>
      <c r="BC8" s="4" t="s">
        <v>36</v>
      </c>
      <c r="BD8" s="4" t="s">
        <v>112</v>
      </c>
      <c r="BE8" s="59">
        <v>4</v>
      </c>
      <c r="BF8" s="59">
        <v>5</v>
      </c>
      <c r="BG8" s="59">
        <v>3</v>
      </c>
      <c r="BH8" s="59">
        <v>2</v>
      </c>
      <c r="BI8" s="59">
        <v>1</v>
      </c>
      <c r="BJ8" s="4" t="s">
        <v>47</v>
      </c>
      <c r="BK8" s="4" t="s">
        <v>43</v>
      </c>
      <c r="BL8" s="4" t="s">
        <v>45</v>
      </c>
      <c r="BM8" s="4" t="s">
        <v>46</v>
      </c>
      <c r="BN8" s="4" t="s">
        <v>48</v>
      </c>
      <c r="BO8" s="4" t="s">
        <v>113</v>
      </c>
      <c r="BP8" s="3" t="s">
        <v>50</v>
      </c>
      <c r="BQ8" s="3" t="s">
        <v>51</v>
      </c>
      <c r="BR8" s="3" t="s">
        <v>52</v>
      </c>
      <c r="BS8" s="3" t="s">
        <v>53</v>
      </c>
      <c r="BT8" s="3"/>
      <c r="BU8" s="3" t="s">
        <v>114</v>
      </c>
      <c r="BV8" s="2">
        <v>1</v>
      </c>
      <c r="BW8" s="2">
        <v>1</v>
      </c>
      <c r="BX8" s="2">
        <v>4</v>
      </c>
      <c r="BY8" s="3"/>
      <c r="BZ8" s="4"/>
      <c r="CA8" s="3"/>
      <c r="CB8" s="2"/>
      <c r="CC8" s="2"/>
      <c r="CD8" s="4" t="s">
        <v>115</v>
      </c>
    </row>
    <row r="9" spans="1:82" ht="45.6" customHeight="1" x14ac:dyDescent="0.3">
      <c r="A9" s="2">
        <v>8</v>
      </c>
      <c r="B9" s="3" t="s">
        <v>116</v>
      </c>
      <c r="C9" s="3" t="s">
        <v>117</v>
      </c>
      <c r="D9" s="10">
        <v>30875</v>
      </c>
      <c r="E9" s="10">
        <v>1200</v>
      </c>
      <c r="F9" s="10">
        <v>1001699.9682048</v>
      </c>
      <c r="G9" s="10">
        <v>4</v>
      </c>
      <c r="H9" s="10">
        <f t="shared" si="0"/>
        <v>300</v>
      </c>
      <c r="I9" s="32">
        <f t="shared" si="1"/>
        <v>834.74997350400008</v>
      </c>
      <c r="J9" s="32">
        <v>50.9</v>
      </c>
      <c r="K9" s="32">
        <f t="shared" si="2"/>
        <v>16.39980301579568</v>
      </c>
      <c r="L9" s="43">
        <f t="shared" si="3"/>
        <v>0.23428290022565257</v>
      </c>
      <c r="M9" s="45">
        <f t="shared" si="8"/>
        <v>44469</v>
      </c>
      <c r="N9" s="46"/>
      <c r="O9" s="32"/>
      <c r="P9" s="47" t="s">
        <v>306</v>
      </c>
      <c r="Q9" s="47" t="s">
        <v>306</v>
      </c>
      <c r="R9" s="48">
        <f t="shared" si="9"/>
        <v>44650</v>
      </c>
      <c r="S9" s="49">
        <f t="shared" si="10"/>
        <v>44648</v>
      </c>
      <c r="T9" s="50" t="s">
        <v>306</v>
      </c>
      <c r="U9" s="53">
        <f t="shared" si="4"/>
        <v>-2</v>
      </c>
      <c r="V9" s="53" t="s">
        <v>307</v>
      </c>
      <c r="W9" s="32"/>
      <c r="X9" s="4" t="s">
        <v>31</v>
      </c>
      <c r="Y9" s="3"/>
      <c r="Z9" s="3" t="s">
        <v>32</v>
      </c>
      <c r="AA9" s="2">
        <v>3</v>
      </c>
      <c r="AB9" s="42">
        <v>0.25</v>
      </c>
      <c r="AC9" s="41">
        <f t="shared" si="5"/>
        <v>400</v>
      </c>
      <c r="AD9" s="57">
        <f t="shared" si="6"/>
        <v>4.125</v>
      </c>
      <c r="AE9" s="4" t="s">
        <v>90</v>
      </c>
      <c r="AF9" s="2">
        <v>4</v>
      </c>
      <c r="AG9" s="38">
        <f t="shared" si="7"/>
        <v>1</v>
      </c>
      <c r="AH9" s="4" t="s">
        <v>35</v>
      </c>
      <c r="AI9" s="4"/>
      <c r="AJ9" s="2" t="s">
        <v>36</v>
      </c>
      <c r="AK9" s="4"/>
      <c r="AL9" s="4"/>
      <c r="AM9" s="4" t="s">
        <v>38</v>
      </c>
      <c r="AN9" s="4" t="s">
        <v>39</v>
      </c>
      <c r="AO9" s="4" t="s">
        <v>39</v>
      </c>
      <c r="AP9" s="4" t="s">
        <v>39</v>
      </c>
      <c r="AQ9" s="4"/>
      <c r="AR9" s="2" t="s">
        <v>39</v>
      </c>
      <c r="AS9" s="4" t="s">
        <v>118</v>
      </c>
      <c r="AT9" s="3"/>
      <c r="AU9" s="4" t="s">
        <v>119</v>
      </c>
      <c r="AV9" s="4" t="s">
        <v>42</v>
      </c>
      <c r="AW9" s="3"/>
      <c r="AX9" s="4" t="s">
        <v>120</v>
      </c>
      <c r="AY9" s="4" t="s">
        <v>36</v>
      </c>
      <c r="AZ9" s="4" t="s">
        <v>36</v>
      </c>
      <c r="BA9" s="4" t="s">
        <v>39</v>
      </c>
      <c r="BB9" s="4" t="s">
        <v>36</v>
      </c>
      <c r="BC9" s="4" t="s">
        <v>39</v>
      </c>
      <c r="BD9" s="4" t="s">
        <v>121</v>
      </c>
      <c r="BE9" s="59">
        <v>4</v>
      </c>
      <c r="BF9" s="59">
        <v>5</v>
      </c>
      <c r="BG9" s="59">
        <v>3</v>
      </c>
      <c r="BH9" s="59">
        <v>2</v>
      </c>
      <c r="BI9" s="59">
        <v>1</v>
      </c>
      <c r="BJ9" s="4" t="s">
        <v>47</v>
      </c>
      <c r="BK9" s="4" t="s">
        <v>43</v>
      </c>
      <c r="BL9" s="4" t="s">
        <v>45</v>
      </c>
      <c r="BM9" s="4" t="s">
        <v>48</v>
      </c>
      <c r="BN9" s="4" t="s">
        <v>46</v>
      </c>
      <c r="BO9" s="4" t="s">
        <v>106</v>
      </c>
      <c r="BP9" s="3" t="s">
        <v>50</v>
      </c>
      <c r="BQ9" s="3" t="s">
        <v>51</v>
      </c>
      <c r="BR9" s="3" t="s">
        <v>52</v>
      </c>
      <c r="BS9" s="3" t="s">
        <v>53</v>
      </c>
      <c r="BT9" s="3"/>
      <c r="BU9" s="3" t="s">
        <v>67</v>
      </c>
      <c r="BV9" s="2">
        <v>1</v>
      </c>
      <c r="BW9" s="2">
        <v>1</v>
      </c>
      <c r="BX9" s="2"/>
      <c r="BY9" s="3"/>
      <c r="BZ9" s="4"/>
      <c r="CA9" s="3"/>
      <c r="CB9" s="2"/>
      <c r="CC9" s="2"/>
      <c r="CD9" s="4" t="s">
        <v>122</v>
      </c>
    </row>
    <row r="10" spans="1:82" ht="47.4" customHeight="1" x14ac:dyDescent="0.3">
      <c r="A10" s="2">
        <v>9</v>
      </c>
      <c r="B10" s="3" t="s">
        <v>123</v>
      </c>
      <c r="C10" s="3" t="s">
        <v>124</v>
      </c>
      <c r="D10" s="10">
        <v>38402</v>
      </c>
      <c r="E10" s="10">
        <v>1600</v>
      </c>
      <c r="F10" s="10">
        <v>1335599.9576064001</v>
      </c>
      <c r="G10" s="10">
        <v>6</v>
      </c>
      <c r="H10" s="10">
        <f t="shared" si="0"/>
        <v>266.66666666666669</v>
      </c>
      <c r="I10" s="32">
        <f t="shared" si="1"/>
        <v>834.74997350400008</v>
      </c>
      <c r="J10" s="32">
        <v>50.9</v>
      </c>
      <c r="K10" s="32">
        <f t="shared" si="2"/>
        <v>16.39980301579568</v>
      </c>
      <c r="L10" s="43">
        <f t="shared" si="3"/>
        <v>0.23428290022565257</v>
      </c>
      <c r="M10" s="45">
        <f t="shared" si="8"/>
        <v>44469</v>
      </c>
      <c r="N10" s="46"/>
      <c r="O10" s="32"/>
      <c r="P10" s="47" t="s">
        <v>306</v>
      </c>
      <c r="Q10" s="47" t="s">
        <v>306</v>
      </c>
      <c r="R10" s="48">
        <f t="shared" si="9"/>
        <v>44650</v>
      </c>
      <c r="S10" s="49">
        <f t="shared" si="10"/>
        <v>44648</v>
      </c>
      <c r="T10" s="50" t="s">
        <v>306</v>
      </c>
      <c r="U10" s="53">
        <f t="shared" si="4"/>
        <v>-2</v>
      </c>
      <c r="V10" s="53" t="s">
        <v>307</v>
      </c>
      <c r="W10" s="32"/>
      <c r="X10" s="4" t="s">
        <v>31</v>
      </c>
      <c r="Y10" s="3"/>
      <c r="Z10" s="3" t="s">
        <v>32</v>
      </c>
      <c r="AA10" s="2">
        <v>2</v>
      </c>
      <c r="AB10" s="42">
        <v>0.25</v>
      </c>
      <c r="AC10" s="41">
        <f t="shared" si="5"/>
        <v>800</v>
      </c>
      <c r="AD10" s="57">
        <f t="shared" si="6"/>
        <v>2.0625</v>
      </c>
      <c r="AE10" s="4" t="s">
        <v>125</v>
      </c>
      <c r="AF10" s="2">
        <v>4</v>
      </c>
      <c r="AG10" s="38">
        <f t="shared" si="7"/>
        <v>1</v>
      </c>
      <c r="AH10" s="4" t="s">
        <v>35</v>
      </c>
      <c r="AI10" s="4"/>
      <c r="AJ10" s="2" t="s">
        <v>36</v>
      </c>
      <c r="AK10" s="4"/>
      <c r="AL10" s="4"/>
      <c r="AM10" s="4" t="s">
        <v>38</v>
      </c>
      <c r="AN10" s="4" t="s">
        <v>39</v>
      </c>
      <c r="AO10" s="4" t="s">
        <v>39</v>
      </c>
      <c r="AP10" s="4" t="s">
        <v>36</v>
      </c>
      <c r="AQ10" s="4"/>
      <c r="AR10" s="2" t="s">
        <v>39</v>
      </c>
      <c r="AS10" s="4" t="s">
        <v>126</v>
      </c>
      <c r="AT10" s="3"/>
      <c r="AU10" s="4" t="s">
        <v>127</v>
      </c>
      <c r="AV10" s="4" t="s">
        <v>42</v>
      </c>
      <c r="AW10" s="3"/>
      <c r="AX10" s="4" t="s">
        <v>128</v>
      </c>
      <c r="AY10" s="4" t="s">
        <v>39</v>
      </c>
      <c r="AZ10" s="4" t="s">
        <v>39</v>
      </c>
      <c r="BA10" s="4" t="s">
        <v>36</v>
      </c>
      <c r="BB10" s="4" t="s">
        <v>39</v>
      </c>
      <c r="BC10" s="4" t="s">
        <v>39</v>
      </c>
      <c r="BD10" s="4" t="s">
        <v>129</v>
      </c>
      <c r="BE10" s="59">
        <v>3</v>
      </c>
      <c r="BF10" s="59">
        <v>4</v>
      </c>
      <c r="BG10" s="59">
        <v>2</v>
      </c>
      <c r="BH10" s="59">
        <v>5</v>
      </c>
      <c r="BI10" s="59">
        <v>1</v>
      </c>
      <c r="BJ10" s="4" t="s">
        <v>46</v>
      </c>
      <c r="BK10" s="4" t="s">
        <v>47</v>
      </c>
      <c r="BL10" s="4" t="s">
        <v>43</v>
      </c>
      <c r="BM10" s="4" t="s">
        <v>45</v>
      </c>
      <c r="BN10" s="4" t="s">
        <v>48</v>
      </c>
      <c r="BO10" s="4" t="s">
        <v>113</v>
      </c>
      <c r="BP10" s="3" t="s">
        <v>50</v>
      </c>
      <c r="BQ10" s="3" t="s">
        <v>51</v>
      </c>
      <c r="BR10" s="3" t="s">
        <v>52</v>
      </c>
      <c r="BS10" s="3" t="s">
        <v>53</v>
      </c>
      <c r="BT10" s="3"/>
      <c r="BU10" s="3" t="s">
        <v>67</v>
      </c>
      <c r="BV10" s="2">
        <v>3</v>
      </c>
      <c r="BW10" s="2">
        <v>1</v>
      </c>
      <c r="BX10" s="2"/>
      <c r="BY10" s="3"/>
      <c r="BZ10" s="4"/>
      <c r="CA10" s="3"/>
      <c r="CB10" s="2"/>
      <c r="CC10" s="2"/>
      <c r="CD10" s="4" t="s">
        <v>130</v>
      </c>
    </row>
    <row r="11" spans="1:82" ht="43.5" customHeight="1" x14ac:dyDescent="0.3">
      <c r="A11" s="2">
        <v>10</v>
      </c>
      <c r="B11" s="3" t="s">
        <v>131</v>
      </c>
      <c r="C11" s="3" t="s">
        <v>132</v>
      </c>
      <c r="D11" s="10">
        <v>24250</v>
      </c>
      <c r="E11" s="10">
        <v>1600</v>
      </c>
      <c r="F11" s="10">
        <v>1335599.9576064001</v>
      </c>
      <c r="G11" s="10">
        <v>5</v>
      </c>
      <c r="H11" s="10">
        <f t="shared" si="0"/>
        <v>320</v>
      </c>
      <c r="I11" s="32">
        <f t="shared" si="1"/>
        <v>834.74997350400008</v>
      </c>
      <c r="J11" s="32">
        <v>50.9</v>
      </c>
      <c r="K11" s="32">
        <f t="shared" si="2"/>
        <v>16.39980301579568</v>
      </c>
      <c r="L11" s="43">
        <f t="shared" si="3"/>
        <v>0.23428290022565257</v>
      </c>
      <c r="M11" s="45">
        <f t="shared" si="8"/>
        <v>44469</v>
      </c>
      <c r="N11" s="46"/>
      <c r="O11" s="32"/>
      <c r="P11" s="47" t="s">
        <v>306</v>
      </c>
      <c r="Q11" s="47" t="s">
        <v>306</v>
      </c>
      <c r="R11" s="48">
        <f t="shared" si="9"/>
        <v>44650</v>
      </c>
      <c r="S11" s="49">
        <f t="shared" si="10"/>
        <v>44648</v>
      </c>
      <c r="T11" s="50" t="s">
        <v>306</v>
      </c>
      <c r="U11" s="53">
        <f t="shared" si="4"/>
        <v>-2</v>
      </c>
      <c r="V11" s="53" t="s">
        <v>307</v>
      </c>
      <c r="W11" s="32"/>
      <c r="X11" s="4" t="s">
        <v>133</v>
      </c>
      <c r="Y11" s="4" t="s">
        <v>134</v>
      </c>
      <c r="Z11" s="3" t="s">
        <v>32</v>
      </c>
      <c r="AA11" s="2">
        <v>0</v>
      </c>
      <c r="AB11" s="2">
        <v>0</v>
      </c>
      <c r="AC11" s="41">
        <v>0</v>
      </c>
      <c r="AD11" s="57">
        <f>IFERROR(66/(AC11/25),0)</f>
        <v>0</v>
      </c>
      <c r="AE11" s="4"/>
      <c r="AF11" s="2">
        <v>4</v>
      </c>
      <c r="AG11" s="38">
        <f t="shared" si="7"/>
        <v>1</v>
      </c>
      <c r="AH11" s="4" t="s">
        <v>35</v>
      </c>
      <c r="AI11" s="4"/>
      <c r="AJ11" s="2" t="s">
        <v>39</v>
      </c>
      <c r="AK11" s="4" t="s">
        <v>135</v>
      </c>
      <c r="AL11" s="4" t="s">
        <v>136</v>
      </c>
      <c r="AM11" s="4" t="s">
        <v>38</v>
      </c>
      <c r="AN11" s="4" t="s">
        <v>39</v>
      </c>
      <c r="AO11" s="4" t="s">
        <v>36</v>
      </c>
      <c r="AP11" s="4" t="s">
        <v>36</v>
      </c>
      <c r="AQ11" s="4"/>
      <c r="AR11" s="2" t="s">
        <v>39</v>
      </c>
      <c r="AS11" s="4" t="s">
        <v>137</v>
      </c>
      <c r="AT11" s="3"/>
      <c r="AU11" s="4" t="s">
        <v>138</v>
      </c>
      <c r="AV11" s="4" t="s">
        <v>42</v>
      </c>
      <c r="AW11" s="3"/>
      <c r="AX11" s="4" t="s">
        <v>47</v>
      </c>
      <c r="AY11" s="4" t="s">
        <v>36</v>
      </c>
      <c r="AZ11" s="4" t="s">
        <v>39</v>
      </c>
      <c r="BA11" s="4" t="s">
        <v>39</v>
      </c>
      <c r="BB11" s="4" t="s">
        <v>39</v>
      </c>
      <c r="BC11" s="4" t="s">
        <v>39</v>
      </c>
      <c r="BD11" s="4" t="s">
        <v>139</v>
      </c>
      <c r="BE11" s="59">
        <v>4</v>
      </c>
      <c r="BF11" s="59">
        <v>5</v>
      </c>
      <c r="BG11" s="59">
        <v>3</v>
      </c>
      <c r="BH11" s="59">
        <v>2</v>
      </c>
      <c r="BI11" s="59">
        <v>0</v>
      </c>
      <c r="BJ11" s="4" t="s">
        <v>47</v>
      </c>
      <c r="BK11" s="4" t="s">
        <v>43</v>
      </c>
      <c r="BL11" s="4" t="s">
        <v>45</v>
      </c>
      <c r="BM11" s="4" t="s">
        <v>46</v>
      </c>
      <c r="BN11" s="4" t="s">
        <v>48</v>
      </c>
      <c r="BO11" s="4"/>
      <c r="BP11" s="3" t="s">
        <v>50</v>
      </c>
      <c r="BQ11" s="3" t="s">
        <v>51</v>
      </c>
      <c r="BR11" s="3" t="s">
        <v>52</v>
      </c>
      <c r="BS11" s="3" t="s">
        <v>53</v>
      </c>
      <c r="BT11" s="3"/>
      <c r="BU11" s="3" t="s">
        <v>114</v>
      </c>
      <c r="BV11" s="2">
        <v>1</v>
      </c>
      <c r="BW11" s="2">
        <v>1</v>
      </c>
      <c r="BX11" s="2">
        <v>5</v>
      </c>
      <c r="BY11" s="3"/>
      <c r="BZ11" s="4"/>
      <c r="CA11" s="3"/>
      <c r="CB11" s="2"/>
      <c r="CC11" s="2"/>
      <c r="CD11" s="4" t="s">
        <v>140</v>
      </c>
    </row>
    <row r="12" spans="1:82" ht="39.6" customHeight="1" x14ac:dyDescent="0.3">
      <c r="A12" s="2">
        <v>11</v>
      </c>
      <c r="B12" s="3" t="s">
        <v>132</v>
      </c>
      <c r="C12" s="3" t="s">
        <v>141</v>
      </c>
      <c r="D12" s="10">
        <v>24668</v>
      </c>
      <c r="E12" s="10">
        <v>1500</v>
      </c>
      <c r="F12" s="10">
        <v>1252124.960256</v>
      </c>
      <c r="G12" s="10">
        <v>6</v>
      </c>
      <c r="H12" s="10">
        <f t="shared" si="0"/>
        <v>250</v>
      </c>
      <c r="I12" s="32">
        <f t="shared" si="1"/>
        <v>834.74997350400008</v>
      </c>
      <c r="J12" s="32">
        <v>50.9</v>
      </c>
      <c r="K12" s="32">
        <f t="shared" si="2"/>
        <v>16.39980301579568</v>
      </c>
      <c r="L12" s="43">
        <f t="shared" si="3"/>
        <v>0.23428290022565257</v>
      </c>
      <c r="M12" s="45">
        <f t="shared" si="8"/>
        <v>44469</v>
      </c>
      <c r="N12" s="46"/>
      <c r="O12" s="32"/>
      <c r="P12" s="47" t="s">
        <v>306</v>
      </c>
      <c r="Q12" s="47" t="s">
        <v>306</v>
      </c>
      <c r="R12" s="48">
        <f t="shared" si="9"/>
        <v>44650</v>
      </c>
      <c r="S12" s="49">
        <f t="shared" si="10"/>
        <v>44648</v>
      </c>
      <c r="T12" s="50" t="s">
        <v>306</v>
      </c>
      <c r="U12" s="53">
        <f t="shared" si="4"/>
        <v>-2</v>
      </c>
      <c r="V12" s="53" t="s">
        <v>307</v>
      </c>
      <c r="W12" s="32"/>
      <c r="X12" s="4" t="s">
        <v>31</v>
      </c>
      <c r="Y12" s="3"/>
      <c r="Z12" s="3" t="s">
        <v>32</v>
      </c>
      <c r="AA12" s="2">
        <v>2</v>
      </c>
      <c r="AB12" s="2" t="s">
        <v>33</v>
      </c>
      <c r="AC12" s="41">
        <f>E12/AA12</f>
        <v>750</v>
      </c>
      <c r="AD12" s="57">
        <f t="shared" si="6"/>
        <v>2.2000000000000002</v>
      </c>
      <c r="AE12" s="4" t="s">
        <v>59</v>
      </c>
      <c r="AF12" s="2">
        <v>3</v>
      </c>
      <c r="AG12" s="38">
        <f t="shared" si="7"/>
        <v>0.75</v>
      </c>
      <c r="AH12" s="27" t="s">
        <v>142</v>
      </c>
      <c r="AI12" s="27" t="s">
        <v>277</v>
      </c>
      <c r="AJ12" s="2" t="s">
        <v>36</v>
      </c>
      <c r="AK12" s="4"/>
      <c r="AL12" s="27" t="s">
        <v>143</v>
      </c>
      <c r="AM12" s="4" t="s">
        <v>144</v>
      </c>
      <c r="AN12" s="4" t="s">
        <v>39</v>
      </c>
      <c r="AO12" s="4" t="s">
        <v>39</v>
      </c>
      <c r="AP12" s="4" t="s">
        <v>36</v>
      </c>
      <c r="AQ12" s="4"/>
      <c r="AR12" s="2" t="s">
        <v>39</v>
      </c>
      <c r="AS12" s="27" t="s">
        <v>145</v>
      </c>
      <c r="AT12" s="3"/>
      <c r="AU12" s="4" t="s">
        <v>146</v>
      </c>
      <c r="AV12" s="4" t="s">
        <v>42</v>
      </c>
      <c r="AW12" s="3"/>
      <c r="AX12" s="4" t="s">
        <v>147</v>
      </c>
      <c r="AY12" s="4" t="s">
        <v>39</v>
      </c>
      <c r="AZ12" s="4" t="s">
        <v>39</v>
      </c>
      <c r="BA12" s="4" t="s">
        <v>39</v>
      </c>
      <c r="BB12" s="4" t="s">
        <v>36</v>
      </c>
      <c r="BC12" s="4" t="s">
        <v>39</v>
      </c>
      <c r="BD12" s="4" t="s">
        <v>148</v>
      </c>
      <c r="BE12" s="59">
        <v>2</v>
      </c>
      <c r="BF12" s="59">
        <v>4</v>
      </c>
      <c r="BG12" s="59">
        <v>5</v>
      </c>
      <c r="BH12" s="59">
        <v>3</v>
      </c>
      <c r="BI12" s="59">
        <v>0</v>
      </c>
      <c r="BJ12" s="4" t="s">
        <v>45</v>
      </c>
      <c r="BK12" s="4" t="s">
        <v>47</v>
      </c>
      <c r="BL12" s="4" t="s">
        <v>46</v>
      </c>
      <c r="BM12" s="4" t="s">
        <v>43</v>
      </c>
      <c r="BN12" s="4" t="s">
        <v>48</v>
      </c>
      <c r="BO12" s="4"/>
      <c r="BP12" s="3" t="s">
        <v>50</v>
      </c>
      <c r="BQ12" s="3" t="s">
        <v>52</v>
      </c>
      <c r="BR12" s="3" t="s">
        <v>51</v>
      </c>
      <c r="BS12" s="3" t="s">
        <v>53</v>
      </c>
      <c r="BT12" s="3"/>
      <c r="BU12" s="3" t="s">
        <v>67</v>
      </c>
      <c r="BV12" s="2">
        <v>1</v>
      </c>
      <c r="BW12" s="2">
        <v>2</v>
      </c>
      <c r="BX12" s="2"/>
      <c r="BY12" s="3"/>
      <c r="BZ12" s="4"/>
      <c r="CA12" s="3"/>
      <c r="CB12" s="2"/>
      <c r="CC12" s="2"/>
      <c r="CD12" s="4" t="s">
        <v>149</v>
      </c>
    </row>
    <row r="13" spans="1:82" ht="63" customHeight="1" x14ac:dyDescent="0.3">
      <c r="A13" s="2">
        <v>12</v>
      </c>
      <c r="B13" s="3" t="s">
        <v>150</v>
      </c>
      <c r="C13" s="3" t="s">
        <v>151</v>
      </c>
      <c r="D13" s="10">
        <v>19590</v>
      </c>
      <c r="E13" s="10">
        <v>1200</v>
      </c>
      <c r="F13" s="10">
        <v>1001699.9682048</v>
      </c>
      <c r="G13" s="10">
        <v>4</v>
      </c>
      <c r="H13" s="10">
        <f t="shared" si="0"/>
        <v>300</v>
      </c>
      <c r="I13" s="32">
        <f t="shared" si="1"/>
        <v>834.74997350400008</v>
      </c>
      <c r="J13" s="32">
        <v>50.9</v>
      </c>
      <c r="K13" s="32">
        <f t="shared" si="2"/>
        <v>16.39980301579568</v>
      </c>
      <c r="L13" s="43">
        <f t="shared" si="3"/>
        <v>0.23428290022565257</v>
      </c>
      <c r="M13" s="45">
        <f t="shared" si="8"/>
        <v>44469</v>
      </c>
      <c r="N13" s="46"/>
      <c r="O13" s="32"/>
      <c r="P13" s="47" t="s">
        <v>306</v>
      </c>
      <c r="Q13" s="47" t="s">
        <v>306</v>
      </c>
      <c r="R13" s="48">
        <f t="shared" si="9"/>
        <v>44650</v>
      </c>
      <c r="S13" s="49">
        <f t="shared" si="10"/>
        <v>44648</v>
      </c>
      <c r="T13" s="50" t="s">
        <v>306</v>
      </c>
      <c r="U13" s="53">
        <f t="shared" si="4"/>
        <v>-2</v>
      </c>
      <c r="V13" s="53" t="s">
        <v>307</v>
      </c>
      <c r="W13" s="32"/>
      <c r="X13" s="4" t="s">
        <v>31</v>
      </c>
      <c r="Y13" s="3"/>
      <c r="Z13" s="3" t="s">
        <v>32</v>
      </c>
      <c r="AA13" s="2">
        <v>0</v>
      </c>
      <c r="AB13" s="2"/>
      <c r="AC13" s="41" t="e">
        <f>E13/AA13</f>
        <v>#DIV/0!</v>
      </c>
      <c r="AD13" s="57">
        <f>IFERROR(66/(AC13/25),0)</f>
        <v>0</v>
      </c>
      <c r="AE13" s="4"/>
      <c r="AF13" s="2">
        <v>4</v>
      </c>
      <c r="AG13" s="38">
        <f t="shared" si="7"/>
        <v>1</v>
      </c>
      <c r="AH13" s="4" t="s">
        <v>35</v>
      </c>
      <c r="AI13" s="4"/>
      <c r="AJ13" s="2" t="s">
        <v>39</v>
      </c>
      <c r="AK13" s="4" t="s">
        <v>152</v>
      </c>
      <c r="AL13" s="4" t="s">
        <v>153</v>
      </c>
      <c r="AM13" s="4" t="s">
        <v>38</v>
      </c>
      <c r="AN13" s="4" t="s">
        <v>39</v>
      </c>
      <c r="AO13" s="4" t="s">
        <v>36</v>
      </c>
      <c r="AP13" s="4" t="s">
        <v>39</v>
      </c>
      <c r="AQ13" s="4"/>
      <c r="AR13" s="2" t="s">
        <v>39</v>
      </c>
      <c r="AS13" s="4" t="s">
        <v>154</v>
      </c>
      <c r="AT13" s="3"/>
      <c r="AU13" s="4" t="s">
        <v>155</v>
      </c>
      <c r="AV13" s="4" t="s">
        <v>42</v>
      </c>
      <c r="AW13" s="3"/>
      <c r="AX13" s="4" t="s">
        <v>42</v>
      </c>
      <c r="AY13" s="4" t="s">
        <v>36</v>
      </c>
      <c r="AZ13" s="4" t="s">
        <v>36</v>
      </c>
      <c r="BA13" s="4" t="s">
        <v>36</v>
      </c>
      <c r="BB13" s="4" t="s">
        <v>36</v>
      </c>
      <c r="BC13" s="4" t="s">
        <v>36</v>
      </c>
      <c r="BD13" s="4"/>
      <c r="BE13" s="59">
        <v>3</v>
      </c>
      <c r="BF13" s="59">
        <v>5</v>
      </c>
      <c r="BG13" s="59">
        <v>2</v>
      </c>
      <c r="BH13" s="59">
        <v>1</v>
      </c>
      <c r="BI13" s="59">
        <v>4</v>
      </c>
      <c r="BJ13" s="4" t="s">
        <v>47</v>
      </c>
      <c r="BK13" s="4" t="s">
        <v>48</v>
      </c>
      <c r="BL13" s="4" t="s">
        <v>43</v>
      </c>
      <c r="BM13" s="4" t="s">
        <v>46</v>
      </c>
      <c r="BN13" s="4" t="s">
        <v>45</v>
      </c>
      <c r="BO13" s="4" t="s">
        <v>106</v>
      </c>
      <c r="BP13" s="3" t="s">
        <v>50</v>
      </c>
      <c r="BQ13" s="3" t="s">
        <v>51</v>
      </c>
      <c r="BR13" s="3" t="s">
        <v>52</v>
      </c>
      <c r="BS13" s="3" t="s">
        <v>53</v>
      </c>
      <c r="BT13" s="3"/>
      <c r="BU13" s="3" t="s">
        <v>114</v>
      </c>
      <c r="BV13" s="2">
        <v>1</v>
      </c>
      <c r="BW13" s="2">
        <v>5</v>
      </c>
      <c r="BX13" s="2">
        <v>2</v>
      </c>
      <c r="BY13" s="3"/>
      <c r="BZ13" s="4"/>
      <c r="CA13" s="3"/>
      <c r="CB13" s="2"/>
      <c r="CC13" s="2"/>
      <c r="CD13" s="4" t="s">
        <v>156</v>
      </c>
    </row>
    <row r="14" spans="1:82" ht="55.5" customHeight="1" x14ac:dyDescent="0.3">
      <c r="A14" s="2">
        <v>13</v>
      </c>
      <c r="B14" s="3" t="s">
        <v>116</v>
      </c>
      <c r="C14" s="3" t="s">
        <v>157</v>
      </c>
      <c r="D14" s="10">
        <v>21424</v>
      </c>
      <c r="E14" s="10">
        <v>1200</v>
      </c>
      <c r="F14" s="10">
        <v>1001699.9682048</v>
      </c>
      <c r="G14" s="10">
        <v>5</v>
      </c>
      <c r="H14" s="10">
        <f t="shared" si="0"/>
        <v>240</v>
      </c>
      <c r="I14" s="32">
        <f t="shared" si="1"/>
        <v>834.74997350400008</v>
      </c>
      <c r="J14" s="32">
        <v>50.9</v>
      </c>
      <c r="K14" s="32">
        <f t="shared" si="2"/>
        <v>16.39980301579568</v>
      </c>
      <c r="L14" s="43">
        <f t="shared" si="3"/>
        <v>0.23428290022565257</v>
      </c>
      <c r="M14" s="45">
        <f t="shared" si="8"/>
        <v>44469</v>
      </c>
      <c r="N14" s="46"/>
      <c r="O14" s="32"/>
      <c r="P14" s="47" t="s">
        <v>306</v>
      </c>
      <c r="Q14" s="47" t="s">
        <v>306</v>
      </c>
      <c r="R14" s="48">
        <f t="shared" si="9"/>
        <v>44650</v>
      </c>
      <c r="S14" s="49">
        <f t="shared" si="10"/>
        <v>44648</v>
      </c>
      <c r="T14" s="50" t="s">
        <v>306</v>
      </c>
      <c r="U14" s="53">
        <f t="shared" si="4"/>
        <v>-2</v>
      </c>
      <c r="V14" s="53" t="s">
        <v>307</v>
      </c>
      <c r="W14" s="32"/>
      <c r="X14" s="4" t="s">
        <v>31</v>
      </c>
      <c r="Y14" s="3"/>
      <c r="Z14" s="3" t="s">
        <v>32</v>
      </c>
      <c r="AA14" s="2">
        <v>4</v>
      </c>
      <c r="AB14" s="2" t="s">
        <v>33</v>
      </c>
      <c r="AC14" s="41">
        <f>E14/AA14</f>
        <v>300</v>
      </c>
      <c r="AD14" s="57">
        <f t="shared" ref="AD14:AD15" si="11">IFERROR(66/(AC14/25),0)</f>
        <v>5.5</v>
      </c>
      <c r="AE14" s="4" t="s">
        <v>34</v>
      </c>
      <c r="AF14" s="2">
        <v>4</v>
      </c>
      <c r="AG14" s="38">
        <f t="shared" si="7"/>
        <v>1</v>
      </c>
      <c r="AH14" s="4" t="s">
        <v>35</v>
      </c>
      <c r="AI14" s="4"/>
      <c r="AJ14" s="2" t="s">
        <v>36</v>
      </c>
      <c r="AK14" s="4"/>
      <c r="AL14" s="4"/>
      <c r="AM14" s="4" t="s">
        <v>38</v>
      </c>
      <c r="AN14" s="4" t="s">
        <v>39</v>
      </c>
      <c r="AO14" s="4" t="s">
        <v>36</v>
      </c>
      <c r="AP14" s="4" t="s">
        <v>36</v>
      </c>
      <c r="AQ14" s="4"/>
      <c r="AR14" s="2" t="s">
        <v>39</v>
      </c>
      <c r="AS14" s="4" t="s">
        <v>158</v>
      </c>
      <c r="AT14" s="3"/>
      <c r="AU14" s="4" t="s">
        <v>146</v>
      </c>
      <c r="AV14" s="4" t="s">
        <v>42</v>
      </c>
      <c r="AW14" s="3"/>
      <c r="AX14" s="4" t="s">
        <v>42</v>
      </c>
      <c r="AY14" s="4" t="s">
        <v>36</v>
      </c>
      <c r="AZ14" s="4" t="s">
        <v>36</v>
      </c>
      <c r="BA14" s="4" t="s">
        <v>36</v>
      </c>
      <c r="BB14" s="4" t="s">
        <v>36</v>
      </c>
      <c r="BC14" s="4" t="s">
        <v>36</v>
      </c>
      <c r="BD14" s="4"/>
      <c r="BE14" s="59">
        <v>4</v>
      </c>
      <c r="BF14" s="59">
        <v>2</v>
      </c>
      <c r="BG14" s="59">
        <v>3</v>
      </c>
      <c r="BH14" s="59">
        <v>5</v>
      </c>
      <c r="BI14" s="59">
        <v>0</v>
      </c>
      <c r="BJ14" s="4" t="s">
        <v>46</v>
      </c>
      <c r="BK14" s="4" t="s">
        <v>43</v>
      </c>
      <c r="BL14" s="4" t="s">
        <v>45</v>
      </c>
      <c r="BM14" s="4" t="s">
        <v>47</v>
      </c>
      <c r="BN14" s="4" t="s">
        <v>48</v>
      </c>
      <c r="BO14" s="4"/>
      <c r="BP14" s="3" t="s">
        <v>50</v>
      </c>
      <c r="BQ14" s="3" t="s">
        <v>51</v>
      </c>
      <c r="BR14" s="3" t="s">
        <v>52</v>
      </c>
      <c r="BS14" s="3" t="s">
        <v>53</v>
      </c>
      <c r="BT14" s="3"/>
      <c r="BU14" s="3" t="s">
        <v>67</v>
      </c>
      <c r="BV14" s="2">
        <v>1</v>
      </c>
      <c r="BW14" s="2">
        <v>2</v>
      </c>
      <c r="BX14" s="2"/>
      <c r="BY14" s="3"/>
      <c r="BZ14" s="4"/>
      <c r="CA14" s="3"/>
      <c r="CB14" s="2"/>
      <c r="CC14" s="2"/>
      <c r="CD14" s="4" t="s">
        <v>159</v>
      </c>
    </row>
    <row r="15" spans="1:82" ht="50.1" customHeight="1" x14ac:dyDescent="0.3">
      <c r="A15" s="2">
        <v>14</v>
      </c>
      <c r="B15" s="3" t="s">
        <v>131</v>
      </c>
      <c r="C15" s="3" t="s">
        <v>160</v>
      </c>
      <c r="D15" s="10">
        <v>24990</v>
      </c>
      <c r="E15" s="10">
        <v>1500</v>
      </c>
      <c r="F15" s="10">
        <v>1252124.960256</v>
      </c>
      <c r="G15" s="10">
        <v>5</v>
      </c>
      <c r="H15" s="10">
        <f t="shared" si="0"/>
        <v>300</v>
      </c>
      <c r="I15" s="32">
        <f t="shared" si="1"/>
        <v>834.74997350400008</v>
      </c>
      <c r="J15" s="32">
        <v>50.9</v>
      </c>
      <c r="K15" s="32">
        <f t="shared" si="2"/>
        <v>16.39980301579568</v>
      </c>
      <c r="L15" s="43">
        <f t="shared" si="3"/>
        <v>0.23428290022565257</v>
      </c>
      <c r="M15" s="45">
        <f t="shared" si="8"/>
        <v>44469</v>
      </c>
      <c r="N15" s="46"/>
      <c r="O15" s="32"/>
      <c r="P15" s="47" t="s">
        <v>306</v>
      </c>
      <c r="Q15" s="47" t="s">
        <v>306</v>
      </c>
      <c r="R15" s="48">
        <f t="shared" si="9"/>
        <v>44650</v>
      </c>
      <c r="S15" s="49">
        <f t="shared" si="10"/>
        <v>44648</v>
      </c>
      <c r="T15" s="50" t="s">
        <v>306</v>
      </c>
      <c r="U15" s="53">
        <f t="shared" si="4"/>
        <v>-2</v>
      </c>
      <c r="V15" s="53" t="s">
        <v>307</v>
      </c>
      <c r="W15" s="32"/>
      <c r="X15" s="4" t="s">
        <v>31</v>
      </c>
      <c r="Y15" s="3"/>
      <c r="Z15" s="3" t="s">
        <v>32</v>
      </c>
      <c r="AA15" s="2">
        <v>0</v>
      </c>
      <c r="AB15" s="2"/>
      <c r="AC15" s="41" t="e">
        <f>E15/AA15</f>
        <v>#DIV/0!</v>
      </c>
      <c r="AD15" s="57">
        <f t="shared" si="11"/>
        <v>0</v>
      </c>
      <c r="AE15" s="4"/>
      <c r="AF15" s="2">
        <v>4</v>
      </c>
      <c r="AG15" s="38">
        <f t="shared" si="7"/>
        <v>1</v>
      </c>
      <c r="AH15" s="4" t="s">
        <v>35</v>
      </c>
      <c r="AI15" s="4"/>
      <c r="AJ15" s="2" t="s">
        <v>39</v>
      </c>
      <c r="AK15" s="4" t="s">
        <v>161</v>
      </c>
      <c r="AL15" s="4" t="s">
        <v>162</v>
      </c>
      <c r="AM15" s="4" t="s">
        <v>38</v>
      </c>
      <c r="AN15" s="4" t="s">
        <v>39</v>
      </c>
      <c r="AO15" s="4" t="s">
        <v>36</v>
      </c>
      <c r="AP15" s="4" t="s">
        <v>39</v>
      </c>
      <c r="AQ15" s="4"/>
      <c r="AR15" s="2" t="s">
        <v>39</v>
      </c>
      <c r="AS15" s="4" t="s">
        <v>127</v>
      </c>
      <c r="AT15" s="3"/>
      <c r="AU15" s="4" t="s">
        <v>146</v>
      </c>
      <c r="AV15" s="4" t="s">
        <v>42</v>
      </c>
      <c r="AW15" s="3"/>
      <c r="AX15" s="4" t="s">
        <v>42</v>
      </c>
      <c r="AY15" s="4" t="s">
        <v>36</v>
      </c>
      <c r="AZ15" s="4" t="s">
        <v>36</v>
      </c>
      <c r="BA15" s="4" t="s">
        <v>36</v>
      </c>
      <c r="BB15" s="4" t="s">
        <v>36</v>
      </c>
      <c r="BC15" s="4" t="s">
        <v>36</v>
      </c>
      <c r="BD15" s="4"/>
      <c r="BE15" s="59">
        <v>5</v>
      </c>
      <c r="BF15" s="59">
        <v>4</v>
      </c>
      <c r="BG15" s="59">
        <v>3</v>
      </c>
      <c r="BH15" s="59">
        <v>2</v>
      </c>
      <c r="BI15" s="59">
        <v>0</v>
      </c>
      <c r="BJ15" s="4" t="s">
        <v>43</v>
      </c>
      <c r="BK15" s="4" t="s">
        <v>47</v>
      </c>
      <c r="BL15" s="4" t="s">
        <v>45</v>
      </c>
      <c r="BM15" s="4" t="s">
        <v>46</v>
      </c>
      <c r="BN15" s="4" t="s">
        <v>48</v>
      </c>
      <c r="BO15" s="4"/>
      <c r="BP15" s="3" t="s">
        <v>50</v>
      </c>
      <c r="BQ15" s="3" t="s">
        <v>51</v>
      </c>
      <c r="BR15" s="3" t="s">
        <v>52</v>
      </c>
      <c r="BS15" s="3" t="s">
        <v>53</v>
      </c>
      <c r="BT15" s="3"/>
      <c r="BU15" s="3" t="s">
        <v>67</v>
      </c>
      <c r="BV15" s="2">
        <v>1</v>
      </c>
      <c r="BW15" s="2">
        <v>1</v>
      </c>
      <c r="BX15" s="2"/>
      <c r="BY15" s="3"/>
      <c r="BZ15" s="4"/>
      <c r="CA15" s="3"/>
      <c r="CB15" s="2"/>
      <c r="CC15" s="2"/>
      <c r="CD15" s="4" t="s">
        <v>163</v>
      </c>
    </row>
    <row r="16" spans="1:82" x14ac:dyDescent="0.3">
      <c r="D16" s="37">
        <f>SUM(D2:D15)</f>
        <v>361381</v>
      </c>
      <c r="E16" s="37">
        <f>SUM(E2:E15)</f>
        <v>20412</v>
      </c>
      <c r="F16" s="37">
        <f>SUM(F2:F15)</f>
        <v>17544059.51520275</v>
      </c>
      <c r="G16" s="37">
        <f>SUM(G2:G15)</f>
        <v>67</v>
      </c>
      <c r="H16" s="37">
        <f>SUM(H2:H15)</f>
        <v>4338.6666666666661</v>
      </c>
    </row>
  </sheetData>
  <pageMargins left="0.7" right="0.7" top="0.75" bottom="0.75" header="0.3" footer="0.3"/>
  <pageSetup orientation="portrait" horizontalDpi="4294967295" verticalDpi="4294967295"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K17"/>
  <sheetViews>
    <sheetView zoomScale="80" zoomScaleNormal="80" workbookViewId="0">
      <pane xSplit="3" ySplit="2" topLeftCell="AS6" activePane="bottomRight" state="frozen"/>
      <selection pane="topRight" activeCell="D1" sqref="D1"/>
      <selection pane="bottomLeft" activeCell="A2" sqref="A2"/>
      <selection pane="bottomRight" activeCell="BM18" sqref="BM18"/>
    </sheetView>
  </sheetViews>
  <sheetFormatPr defaultColWidth="8.88671875" defaultRowHeight="14.4" x14ac:dyDescent="0.3"/>
  <cols>
    <col min="1" max="1" width="6.44140625" style="6" customWidth="1"/>
    <col min="2" max="2" width="7.88671875" style="5" bestFit="1" customWidth="1"/>
    <col min="3" max="3" width="13.44140625" style="5" customWidth="1"/>
    <col min="4" max="4" width="12.5546875" style="12" customWidth="1"/>
    <col min="5" max="5" width="10.88671875" style="12" customWidth="1"/>
    <col min="6" max="6" width="14.88671875" style="12" customWidth="1"/>
    <col min="7" max="7" width="12" style="12" customWidth="1"/>
    <col min="8" max="8" width="13.109375" style="12" customWidth="1"/>
    <col min="9" max="9" width="13.44140625" style="12" customWidth="1"/>
    <col min="10" max="10" width="11.5546875" style="12" customWidth="1"/>
    <col min="11" max="13" width="13.109375" style="12" customWidth="1"/>
    <col min="14" max="14" width="13.88671875" style="12" hidden="1" customWidth="1"/>
    <col min="15" max="15" width="16.109375" style="12" hidden="1" customWidth="1"/>
    <col min="16" max="16" width="13.5546875" style="12" hidden="1" customWidth="1"/>
    <col min="17" max="18" width="17.109375" style="12" hidden="1" customWidth="1"/>
    <col min="19" max="19" width="17" style="12" hidden="1" customWidth="1"/>
    <col min="20" max="20" width="16.44140625" hidden="1" customWidth="1"/>
    <col min="21" max="21" width="17.5546875" hidden="1" customWidth="1"/>
    <col min="22" max="22" width="15.6640625" style="12" hidden="1" customWidth="1"/>
    <col min="23" max="23" width="15.6640625" style="72" customWidth="1"/>
    <col min="24" max="24" width="15.6640625" style="95" customWidth="1"/>
    <col min="25" max="25" width="18.109375" style="12" customWidth="1"/>
    <col min="26" max="26" width="40.109375" style="7" hidden="1" customWidth="1"/>
    <col min="27" max="27" width="13.5546875" style="5" hidden="1" customWidth="1"/>
    <col min="28" max="28" width="15.88671875" style="5" hidden="1" customWidth="1"/>
    <col min="29" max="29" width="13.109375" style="5" hidden="1" customWidth="1"/>
    <col min="30" max="30" width="16.109375" style="6" hidden="1" customWidth="1"/>
    <col min="31" max="31" width="16.33203125" style="5" hidden="1" customWidth="1"/>
    <col min="32" max="32" width="13.5546875" style="5" customWidth="1"/>
    <col min="33" max="33" width="28.88671875" style="7" hidden="1" customWidth="1"/>
    <col min="34" max="34" width="14.88671875" style="5" hidden="1" customWidth="1"/>
    <col min="35" max="35" width="14.88671875" style="5" customWidth="1"/>
    <col min="36" max="36" width="43.88671875" style="7" hidden="1" customWidth="1"/>
    <col min="37" max="37" width="17.109375" style="7" hidden="1" customWidth="1"/>
    <col min="38" max="38" width="14.88671875" style="5" hidden="1" customWidth="1"/>
    <col min="39" max="39" width="20.44140625" style="7" hidden="1" customWidth="1"/>
    <col min="40" max="40" width="31.109375" style="7" hidden="1" customWidth="1"/>
    <col min="41" max="41" width="19.44140625" style="7" hidden="1" customWidth="1"/>
    <col min="42" max="42" width="13" style="7" customWidth="1"/>
    <col min="43" max="43" width="12.88671875" style="7" customWidth="1"/>
    <col min="44" max="44" width="12.109375" style="7" customWidth="1"/>
    <col min="45" max="45" width="11" style="58" customWidth="1"/>
    <col min="46" max="46" width="25.44140625" style="7" hidden="1" customWidth="1"/>
    <col min="47" max="47" width="15.109375" style="6" hidden="1" customWidth="1"/>
    <col min="48" max="48" width="26.44140625" style="7" hidden="1" customWidth="1"/>
    <col min="49" max="49" width="12.88671875" style="5" hidden="1" customWidth="1"/>
    <col min="50" max="50" width="18.5546875" style="7" hidden="1" customWidth="1"/>
    <col min="51" max="51" width="34.109375" style="7" hidden="1" customWidth="1"/>
    <col min="52" max="52" width="8.88671875" style="5" hidden="1" customWidth="1"/>
    <col min="53" max="53" width="25.88671875" style="7" hidden="1" customWidth="1"/>
    <col min="54" max="54" width="11.5546875" style="7" customWidth="1"/>
    <col min="55" max="55" width="10.44140625" style="7" customWidth="1"/>
    <col min="56" max="56" width="13" style="7" customWidth="1"/>
    <col min="57" max="57" width="13.5546875" style="7" customWidth="1"/>
    <col min="58" max="58" width="16.44140625" style="7" customWidth="1"/>
    <col min="59" max="59" width="17.33203125" style="7" customWidth="1"/>
    <col min="60" max="60" width="24.109375" style="7" customWidth="1"/>
    <col min="61" max="61" width="12.44140625" style="60" customWidth="1"/>
    <col min="62" max="64" width="17.109375" style="60" customWidth="1"/>
    <col min="65" max="65" width="12.44140625" style="60" customWidth="1"/>
    <col min="66" max="66" width="21.5546875" style="7" customWidth="1"/>
    <col min="67" max="67" width="19.5546875" style="7" customWidth="1"/>
    <col min="68" max="68" width="16.5546875" style="7" customWidth="1"/>
    <col min="69" max="69" width="17.88671875" style="7" customWidth="1"/>
    <col min="70" max="70" width="17.5546875" style="7" customWidth="1"/>
    <col min="71" max="71" width="14.88671875" style="7" customWidth="1"/>
    <col min="72" max="72" width="29.109375" style="7" customWidth="1"/>
    <col min="73" max="73" width="19.44140625" style="5" customWidth="1"/>
    <col min="74" max="75" width="29.109375" style="5" customWidth="1"/>
    <col min="76" max="76" width="17.5546875" style="5" customWidth="1"/>
    <col min="77" max="77" width="18.44140625" style="5" customWidth="1"/>
    <col min="78" max="78" width="17.109375" style="5" customWidth="1"/>
    <col min="79" max="79" width="8.88671875" style="6"/>
    <col min="80" max="81" width="12.88671875" style="6" customWidth="1"/>
    <col min="82" max="83" width="10.5546875" style="74" customWidth="1"/>
    <col min="84" max="84" width="21.88671875" style="5" customWidth="1"/>
    <col min="85" max="85" width="12.44140625" style="7" hidden="1" customWidth="1"/>
    <col min="86" max="86" width="18.109375" style="5" hidden="1" customWidth="1"/>
    <col min="87" max="87" width="8.88671875" style="6" hidden="1" customWidth="1"/>
    <col min="88" max="88" width="12.5546875" style="6" customWidth="1"/>
    <col min="89" max="89" width="22.109375" style="7" hidden="1" customWidth="1"/>
    <col min="90" max="16384" width="8.88671875" style="5"/>
  </cols>
  <sheetData>
    <row r="1" spans="1:89" ht="27" customHeight="1" x14ac:dyDescent="0.3">
      <c r="N1" s="873"/>
      <c r="O1" s="873"/>
      <c r="P1" s="873"/>
      <c r="Q1" s="873"/>
      <c r="R1" s="873"/>
      <c r="S1" s="873"/>
      <c r="T1" s="873"/>
      <c r="U1" s="873"/>
      <c r="V1" s="873"/>
      <c r="W1" s="873"/>
      <c r="X1" s="873"/>
      <c r="Y1" s="873"/>
      <c r="Z1" s="873"/>
      <c r="AA1" s="873"/>
      <c r="AB1" s="873"/>
      <c r="AC1" s="873"/>
      <c r="AD1" s="873"/>
      <c r="AE1" s="873"/>
      <c r="AF1" s="873"/>
      <c r="AG1" s="873"/>
      <c r="AH1" s="873"/>
      <c r="AI1" s="873"/>
      <c r="AP1" s="876" t="s">
        <v>358</v>
      </c>
      <c r="AQ1" s="876"/>
      <c r="AR1" s="876"/>
      <c r="AS1" s="876"/>
      <c r="BI1" s="874" t="s">
        <v>359</v>
      </c>
      <c r="BJ1" s="874"/>
      <c r="BK1" s="874"/>
      <c r="BL1" s="874"/>
      <c r="BM1" s="874"/>
      <c r="CA1" s="875" t="s">
        <v>360</v>
      </c>
      <c r="CB1" s="875"/>
      <c r="CC1" s="875"/>
      <c r="CD1" s="875"/>
      <c r="CE1" s="875"/>
      <c r="CF1" s="875"/>
      <c r="CG1" s="875"/>
      <c r="CH1" s="875"/>
      <c r="CI1" s="875"/>
      <c r="CJ1" s="875"/>
    </row>
    <row r="2" spans="1:89" s="1" customFormat="1" ht="123.9" customHeight="1" x14ac:dyDescent="0.3">
      <c r="A2" s="8" t="s">
        <v>39</v>
      </c>
      <c r="B2" s="9" t="s">
        <v>0</v>
      </c>
      <c r="C2" s="9" t="s">
        <v>1</v>
      </c>
      <c r="D2" s="92" t="s">
        <v>259</v>
      </c>
      <c r="E2" s="92" t="s">
        <v>269</v>
      </c>
      <c r="F2" s="92" t="s">
        <v>268</v>
      </c>
      <c r="G2" s="92" t="s">
        <v>270</v>
      </c>
      <c r="H2" s="92" t="s">
        <v>271</v>
      </c>
      <c r="I2" s="92" t="s">
        <v>309</v>
      </c>
      <c r="J2" s="92" t="s">
        <v>274</v>
      </c>
      <c r="K2" s="141" t="s">
        <v>383</v>
      </c>
      <c r="L2" s="93" t="s">
        <v>384</v>
      </c>
      <c r="M2" s="93" t="s">
        <v>385</v>
      </c>
      <c r="N2" s="92" t="s">
        <v>302</v>
      </c>
      <c r="O2" s="92" t="s">
        <v>297</v>
      </c>
      <c r="P2" s="92" t="s">
        <v>301</v>
      </c>
      <c r="Q2" s="93" t="s">
        <v>303</v>
      </c>
      <c r="R2" s="93" t="s">
        <v>303</v>
      </c>
      <c r="S2" s="92" t="s">
        <v>298</v>
      </c>
      <c r="T2" s="92" t="s">
        <v>299</v>
      </c>
      <c r="U2" s="92" t="s">
        <v>300</v>
      </c>
      <c r="V2" s="92" t="s">
        <v>308</v>
      </c>
      <c r="W2" s="140" t="s">
        <v>304</v>
      </c>
      <c r="X2" s="142" t="s">
        <v>575</v>
      </c>
      <c r="Y2" s="141" t="s">
        <v>361</v>
      </c>
      <c r="Z2" s="9" t="s">
        <v>252</v>
      </c>
      <c r="AA2" s="9" t="s">
        <v>164</v>
      </c>
      <c r="AB2" s="9" t="s">
        <v>2</v>
      </c>
      <c r="AC2" s="8" t="s">
        <v>3</v>
      </c>
      <c r="AD2" s="8" t="s">
        <v>4</v>
      </c>
      <c r="AE2" s="8" t="s">
        <v>310</v>
      </c>
      <c r="AF2" s="140" t="s">
        <v>424</v>
      </c>
      <c r="AG2" s="9" t="s">
        <v>5</v>
      </c>
      <c r="AH2" s="8" t="s">
        <v>6</v>
      </c>
      <c r="AI2" s="140" t="s">
        <v>320</v>
      </c>
      <c r="AJ2" s="9" t="s">
        <v>7</v>
      </c>
      <c r="AK2" s="93" t="s">
        <v>275</v>
      </c>
      <c r="AL2" s="8" t="s">
        <v>165</v>
      </c>
      <c r="AM2" s="9" t="s">
        <v>253</v>
      </c>
      <c r="AN2" s="9" t="s">
        <v>8</v>
      </c>
      <c r="AO2" s="9" t="s">
        <v>9</v>
      </c>
      <c r="AP2" s="141" t="s">
        <v>334</v>
      </c>
      <c r="AQ2" s="141" t="s">
        <v>335</v>
      </c>
      <c r="AR2" s="141" t="s">
        <v>336</v>
      </c>
      <c r="AS2" s="158" t="s">
        <v>417</v>
      </c>
      <c r="AT2" s="9" t="s">
        <v>11</v>
      </c>
      <c r="AU2" s="8" t="s">
        <v>12</v>
      </c>
      <c r="AV2" s="9" t="s">
        <v>254</v>
      </c>
      <c r="AW2" s="9" t="s">
        <v>13</v>
      </c>
      <c r="AX2" s="9" t="s">
        <v>14</v>
      </c>
      <c r="AY2" s="9" t="s">
        <v>282</v>
      </c>
      <c r="AZ2" s="9" t="s">
        <v>176</v>
      </c>
      <c r="BA2" s="9" t="s">
        <v>255</v>
      </c>
      <c r="BB2" s="93" t="s">
        <v>283</v>
      </c>
      <c r="BC2" s="93" t="s">
        <v>284</v>
      </c>
      <c r="BD2" s="93" t="s">
        <v>285</v>
      </c>
      <c r="BE2" s="93" t="s">
        <v>287</v>
      </c>
      <c r="BF2" s="93" t="s">
        <v>286</v>
      </c>
      <c r="BG2" s="141" t="s">
        <v>425</v>
      </c>
      <c r="BH2" s="9" t="s">
        <v>256</v>
      </c>
      <c r="BI2" s="61" t="s">
        <v>321</v>
      </c>
      <c r="BJ2" s="61" t="s">
        <v>322</v>
      </c>
      <c r="BK2" s="61" t="s">
        <v>323</v>
      </c>
      <c r="BL2" s="61" t="s">
        <v>324</v>
      </c>
      <c r="BM2" s="61" t="s">
        <v>325</v>
      </c>
      <c r="BN2" s="9" t="s">
        <v>15</v>
      </c>
      <c r="BO2" s="9" t="s">
        <v>16</v>
      </c>
      <c r="BP2" s="9" t="s">
        <v>17</v>
      </c>
      <c r="BQ2" s="141" t="s">
        <v>18</v>
      </c>
      <c r="BR2" s="141" t="s">
        <v>19</v>
      </c>
      <c r="BS2" s="9" t="s">
        <v>257</v>
      </c>
      <c r="BT2" s="141" t="s">
        <v>442</v>
      </c>
      <c r="BU2" s="9" t="s">
        <v>288</v>
      </c>
      <c r="BV2" s="9" t="s">
        <v>289</v>
      </c>
      <c r="BW2" s="9" t="s">
        <v>290</v>
      </c>
      <c r="BX2" s="9" t="s">
        <v>291</v>
      </c>
      <c r="BY2" s="9" t="s">
        <v>258</v>
      </c>
      <c r="BZ2" s="9" t="s">
        <v>20</v>
      </c>
      <c r="CA2" s="62" t="s">
        <v>21</v>
      </c>
      <c r="CB2" s="9" t="s">
        <v>443</v>
      </c>
      <c r="CC2" s="140" t="s">
        <v>446</v>
      </c>
      <c r="CD2" s="143" t="s">
        <v>447</v>
      </c>
      <c r="CE2" s="143" t="s">
        <v>444</v>
      </c>
      <c r="CF2" s="93" t="s">
        <v>292</v>
      </c>
      <c r="CG2" s="93" t="s">
        <v>24</v>
      </c>
      <c r="CH2" s="93" t="s">
        <v>25</v>
      </c>
      <c r="CI2" s="62" t="s">
        <v>26</v>
      </c>
      <c r="CJ2" s="62" t="s">
        <v>27</v>
      </c>
      <c r="CK2" s="62" t="s">
        <v>27</v>
      </c>
    </row>
    <row r="3" spans="1:89" s="88" customFormat="1" ht="57.6" x14ac:dyDescent="0.3">
      <c r="A3" s="64">
        <v>1</v>
      </c>
      <c r="B3" s="65" t="s">
        <v>29</v>
      </c>
      <c r="C3" s="65" t="s">
        <v>30</v>
      </c>
      <c r="D3" s="76">
        <v>17415</v>
      </c>
      <c r="E3" s="76">
        <v>1200</v>
      </c>
      <c r="F3" s="76">
        <v>1001699.9682048</v>
      </c>
      <c r="G3" s="76">
        <v>3</v>
      </c>
      <c r="H3" s="76">
        <f>E3/G3</f>
        <v>400</v>
      </c>
      <c r="I3" s="51">
        <f>F3/E3</f>
        <v>834.74997350400008</v>
      </c>
      <c r="J3" s="51">
        <v>50.9</v>
      </c>
      <c r="K3" s="51">
        <f>I3/J3</f>
        <v>16.39980301579568</v>
      </c>
      <c r="L3" s="51">
        <v>70</v>
      </c>
      <c r="M3" s="105">
        <f>K3/70</f>
        <v>0.23428290022565257</v>
      </c>
      <c r="N3" s="78">
        <v>44469</v>
      </c>
      <c r="O3" s="79"/>
      <c r="P3" s="51"/>
      <c r="Q3" s="47" t="s">
        <v>306</v>
      </c>
      <c r="R3" s="47" t="s">
        <v>306</v>
      </c>
      <c r="S3" s="80">
        <v>44650</v>
      </c>
      <c r="T3" s="80">
        <v>44648</v>
      </c>
      <c r="U3" s="81" t="s">
        <v>306</v>
      </c>
      <c r="V3" s="53">
        <f>_xlfn.DAYS(T3, S3)</f>
        <v>-2</v>
      </c>
      <c r="W3" s="71">
        <v>3</v>
      </c>
      <c r="X3" s="94">
        <v>44757</v>
      </c>
      <c r="Y3" s="82">
        <f>_xlfn.DAYS(X3, T3)</f>
        <v>109</v>
      </c>
      <c r="Z3" s="83" t="s">
        <v>31</v>
      </c>
      <c r="AA3" s="65"/>
      <c r="AB3" s="65" t="s">
        <v>32</v>
      </c>
      <c r="AC3" s="64">
        <v>4</v>
      </c>
      <c r="AD3" s="84">
        <v>0.25</v>
      </c>
      <c r="AE3" s="85">
        <f t="shared" ref="AE3:AE11" si="0">E3/AC3</f>
        <v>300</v>
      </c>
      <c r="AF3" s="86">
        <f>66/(AE3/25)</f>
        <v>5.5</v>
      </c>
      <c r="AG3" s="83" t="s">
        <v>34</v>
      </c>
      <c r="AH3" s="64">
        <v>4</v>
      </c>
      <c r="AI3" s="77">
        <f>AH3/4</f>
        <v>1</v>
      </c>
      <c r="AJ3" s="83" t="s">
        <v>35</v>
      </c>
      <c r="AK3" s="83"/>
      <c r="AL3" s="64" t="s">
        <v>36</v>
      </c>
      <c r="AM3" s="83"/>
      <c r="AN3" s="83" t="s">
        <v>37</v>
      </c>
      <c r="AO3" s="83" t="s">
        <v>38</v>
      </c>
      <c r="AP3" s="87">
        <v>3</v>
      </c>
      <c r="AQ3" s="87">
        <v>1</v>
      </c>
      <c r="AR3" s="87">
        <v>1</v>
      </c>
      <c r="AS3" s="87">
        <v>1</v>
      </c>
      <c r="AT3" s="87"/>
      <c r="AU3" s="64">
        <v>1</v>
      </c>
      <c r="AV3" s="87" t="s">
        <v>337</v>
      </c>
      <c r="AW3" s="64"/>
      <c r="AX3" s="87" t="s">
        <v>338</v>
      </c>
      <c r="AY3" s="87" t="s">
        <v>42</v>
      </c>
      <c r="AZ3" s="64"/>
      <c r="BA3" s="87" t="s">
        <v>43</v>
      </c>
      <c r="BB3" s="87">
        <v>1</v>
      </c>
      <c r="BC3" s="87">
        <v>3</v>
      </c>
      <c r="BD3" s="87">
        <v>1</v>
      </c>
      <c r="BE3" s="87">
        <v>1</v>
      </c>
      <c r="BF3" s="87">
        <v>1</v>
      </c>
      <c r="BG3" s="87">
        <f>COUNTIF(BB3:BF3, 3)</f>
        <v>1</v>
      </c>
      <c r="BH3" s="83" t="s">
        <v>44</v>
      </c>
      <c r="BI3" s="59">
        <v>5</v>
      </c>
      <c r="BJ3" s="59">
        <v>2</v>
      </c>
      <c r="BK3" s="59">
        <v>4</v>
      </c>
      <c r="BL3" s="59">
        <v>3</v>
      </c>
      <c r="BM3" s="59">
        <v>1</v>
      </c>
      <c r="BN3" s="83" t="s">
        <v>43</v>
      </c>
      <c r="BO3" s="83" t="s">
        <v>45</v>
      </c>
      <c r="BP3" s="83" t="s">
        <v>46</v>
      </c>
      <c r="BQ3" s="83" t="s">
        <v>47</v>
      </c>
      <c r="BR3" s="83" t="s">
        <v>49</v>
      </c>
      <c r="BT3" s="159" t="str">
        <f>CONCATENATE(BQ3,  BR3,  BS3)</f>
        <v>Crop TrainingWage employment facilitation training</v>
      </c>
      <c r="BU3" s="65" t="s">
        <v>50</v>
      </c>
      <c r="BV3" s="65" t="s">
        <v>51</v>
      </c>
      <c r="BW3" s="65" t="s">
        <v>52</v>
      </c>
      <c r="BX3" s="65" t="s">
        <v>53</v>
      </c>
      <c r="BY3" s="65" t="s">
        <v>54</v>
      </c>
      <c r="BZ3" s="65" t="s">
        <v>55</v>
      </c>
      <c r="CA3" s="65"/>
      <c r="CB3" s="65">
        <v>1</v>
      </c>
      <c r="CC3" s="160">
        <f>CB3/G3</f>
        <v>0.33333333333333331</v>
      </c>
      <c r="CD3" s="75"/>
      <c r="CE3" s="160">
        <f>CD3/G3</f>
        <v>0</v>
      </c>
      <c r="CF3" s="87">
        <v>1</v>
      </c>
      <c r="CG3" s="83"/>
      <c r="CH3" s="65"/>
      <c r="CI3" s="64"/>
      <c r="CJ3" s="73">
        <v>0</v>
      </c>
      <c r="CK3" s="83" t="s">
        <v>56</v>
      </c>
    </row>
    <row r="4" spans="1:89" s="88" customFormat="1" ht="55.5" customHeight="1" x14ac:dyDescent="0.3">
      <c r="A4" s="64">
        <v>2</v>
      </c>
      <c r="B4" s="65" t="s">
        <v>57</v>
      </c>
      <c r="C4" s="65" t="s">
        <v>58</v>
      </c>
      <c r="D4" s="76">
        <v>32978</v>
      </c>
      <c r="E4" s="76">
        <v>2118</v>
      </c>
      <c r="F4" s="76">
        <v>2273143.4999205749</v>
      </c>
      <c r="G4" s="76">
        <v>6</v>
      </c>
      <c r="H4" s="76">
        <f t="shared" ref="H4:H16" si="1">E4/G4</f>
        <v>353</v>
      </c>
      <c r="I4" s="51">
        <f t="shared" ref="I4:I16" si="2">F4/E4</f>
        <v>1073.2499999624999</v>
      </c>
      <c r="J4" s="51">
        <v>50.9</v>
      </c>
      <c r="K4" s="51">
        <f t="shared" ref="K4:K16" si="3">I4/J4</f>
        <v>21.085461688850685</v>
      </c>
      <c r="L4" s="51">
        <v>70</v>
      </c>
      <c r="M4" s="105">
        <f t="shared" ref="M4:M16" si="4">K4/70</f>
        <v>0.30122088126929553</v>
      </c>
      <c r="N4" s="78">
        <f>N3</f>
        <v>44469</v>
      </c>
      <c r="O4" s="79"/>
      <c r="P4" s="51"/>
      <c r="Q4" s="47" t="s">
        <v>306</v>
      </c>
      <c r="R4" s="47" t="s">
        <v>306</v>
      </c>
      <c r="S4" s="80">
        <f>S3</f>
        <v>44650</v>
      </c>
      <c r="T4" s="89">
        <f>T3</f>
        <v>44648</v>
      </c>
      <c r="U4" s="81" t="s">
        <v>306</v>
      </c>
      <c r="V4" s="53">
        <f t="shared" ref="V4:V16" si="5">_xlfn.DAYS(T4, S4)</f>
        <v>-2</v>
      </c>
      <c r="W4" s="71">
        <v>3</v>
      </c>
      <c r="X4" s="94">
        <f>X3</f>
        <v>44757</v>
      </c>
      <c r="Y4" s="82">
        <f>_xlfn.DAYS(X4, T4)</f>
        <v>109</v>
      </c>
      <c r="Z4" s="83" t="s">
        <v>31</v>
      </c>
      <c r="AA4" s="65"/>
      <c r="AB4" s="65" t="s">
        <v>32</v>
      </c>
      <c r="AC4" s="64">
        <v>2</v>
      </c>
      <c r="AD4" s="84">
        <v>0.25</v>
      </c>
      <c r="AE4" s="85">
        <f t="shared" si="0"/>
        <v>1059</v>
      </c>
      <c r="AF4" s="86">
        <f t="shared" ref="AF4:AF13" si="6">66/(AE4/25)</f>
        <v>1.5580736543909348</v>
      </c>
      <c r="AG4" s="83" t="s">
        <v>59</v>
      </c>
      <c r="AH4" s="64">
        <v>0</v>
      </c>
      <c r="AI4" s="77">
        <f t="shared" ref="AI4:AI16" si="7">AH4/4</f>
        <v>0</v>
      </c>
      <c r="AJ4" s="83"/>
      <c r="AK4" s="83" t="s">
        <v>35</v>
      </c>
      <c r="AL4" s="64" t="s">
        <v>39</v>
      </c>
      <c r="AM4" s="83" t="s">
        <v>60</v>
      </c>
      <c r="AN4" s="83" t="s">
        <v>61</v>
      </c>
      <c r="AO4" s="83" t="s">
        <v>38</v>
      </c>
      <c r="AP4" s="87">
        <v>1</v>
      </c>
      <c r="AQ4" s="87">
        <v>1</v>
      </c>
      <c r="AR4" s="87">
        <v>3</v>
      </c>
      <c r="AS4" s="87">
        <v>1</v>
      </c>
      <c r="AT4" s="87" t="s">
        <v>62</v>
      </c>
      <c r="AU4" s="64">
        <v>1</v>
      </c>
      <c r="AV4" s="87" t="s">
        <v>339</v>
      </c>
      <c r="AW4" s="64"/>
      <c r="AX4" s="87" t="s">
        <v>340</v>
      </c>
      <c r="AY4" s="87" t="s">
        <v>65</v>
      </c>
      <c r="AZ4" s="64"/>
      <c r="BA4" s="87" t="s">
        <v>47</v>
      </c>
      <c r="BB4" s="87">
        <v>3</v>
      </c>
      <c r="BC4" s="87">
        <v>1</v>
      </c>
      <c r="BD4" s="87">
        <v>1</v>
      </c>
      <c r="BE4" s="87">
        <v>1</v>
      </c>
      <c r="BF4" s="87">
        <v>1</v>
      </c>
      <c r="BG4" s="87">
        <f t="shared" ref="BG4:BG16" si="8">COUNTIF(BB4:BF4, 3)</f>
        <v>1</v>
      </c>
      <c r="BH4" s="83" t="s">
        <v>66</v>
      </c>
      <c r="BI4" s="59">
        <v>4</v>
      </c>
      <c r="BJ4" s="59">
        <v>5</v>
      </c>
      <c r="BK4" s="59">
        <v>3</v>
      </c>
      <c r="BL4" s="59">
        <v>2</v>
      </c>
      <c r="BM4" s="59">
        <v>0</v>
      </c>
      <c r="BN4" s="83" t="s">
        <v>47</v>
      </c>
      <c r="BO4" s="83" t="s">
        <v>43</v>
      </c>
      <c r="BP4" s="83" t="s">
        <v>45</v>
      </c>
      <c r="BQ4" s="83" t="s">
        <v>46</v>
      </c>
      <c r="BR4" s="83"/>
      <c r="BS4" s="83"/>
      <c r="BT4" s="159" t="str">
        <f t="shared" ref="BT4:BT16" si="9">CONCATENATE(BQ4,  BR4,  BS4)</f>
        <v>Entrepreneurship training</v>
      </c>
      <c r="BU4" s="65" t="s">
        <v>50</v>
      </c>
      <c r="BV4" s="65" t="s">
        <v>51</v>
      </c>
      <c r="BW4" s="65" t="s">
        <v>52</v>
      </c>
      <c r="BX4" s="65" t="s">
        <v>53</v>
      </c>
      <c r="BY4" s="65"/>
      <c r="BZ4" s="65" t="s">
        <v>67</v>
      </c>
      <c r="CA4" s="65">
        <v>4</v>
      </c>
      <c r="CB4" s="65">
        <v>2</v>
      </c>
      <c r="CC4" s="160">
        <f t="shared" ref="CC4:CC16" si="10">CB4/G4</f>
        <v>0.33333333333333331</v>
      </c>
      <c r="CD4" s="75"/>
      <c r="CE4" s="160">
        <f t="shared" ref="CE4:CE16" si="11">CD4/G4</f>
        <v>0</v>
      </c>
      <c r="CF4" s="87">
        <v>1</v>
      </c>
      <c r="CG4" s="83"/>
      <c r="CH4" s="65" t="s">
        <v>26</v>
      </c>
      <c r="CI4" s="64">
        <v>1</v>
      </c>
      <c r="CJ4" s="73">
        <v>0</v>
      </c>
      <c r="CK4" s="83" t="s">
        <v>68</v>
      </c>
    </row>
    <row r="5" spans="1:89" s="88" customFormat="1" ht="72" x14ac:dyDescent="0.3">
      <c r="A5" s="64">
        <v>3</v>
      </c>
      <c r="B5" s="65" t="s">
        <v>29</v>
      </c>
      <c r="C5" s="65" t="s">
        <v>69</v>
      </c>
      <c r="D5" s="76">
        <v>19438</v>
      </c>
      <c r="E5" s="76">
        <v>1200</v>
      </c>
      <c r="F5" s="76">
        <v>1001699.9682048</v>
      </c>
      <c r="G5" s="76">
        <v>4</v>
      </c>
      <c r="H5" s="76">
        <f t="shared" si="1"/>
        <v>300</v>
      </c>
      <c r="I5" s="51">
        <f t="shared" si="2"/>
        <v>834.74997350400008</v>
      </c>
      <c r="J5" s="51">
        <v>50.9</v>
      </c>
      <c r="K5" s="51">
        <f t="shared" si="3"/>
        <v>16.39980301579568</v>
      </c>
      <c r="L5" s="51">
        <v>70</v>
      </c>
      <c r="M5" s="105">
        <f t="shared" si="4"/>
        <v>0.23428290022565257</v>
      </c>
      <c r="N5" s="78">
        <f t="shared" ref="N5:N16" si="12">N4</f>
        <v>44469</v>
      </c>
      <c r="O5" s="79"/>
      <c r="P5" s="51"/>
      <c r="Q5" s="47" t="s">
        <v>306</v>
      </c>
      <c r="R5" s="47" t="s">
        <v>306</v>
      </c>
      <c r="S5" s="80">
        <f t="shared" ref="S5:T16" si="13">S4</f>
        <v>44650</v>
      </c>
      <c r="T5" s="89">
        <f t="shared" si="13"/>
        <v>44648</v>
      </c>
      <c r="U5" s="81" t="s">
        <v>306</v>
      </c>
      <c r="V5" s="53">
        <f t="shared" si="5"/>
        <v>-2</v>
      </c>
      <c r="W5" s="71">
        <v>3</v>
      </c>
      <c r="X5" s="94">
        <f t="shared" ref="X5:X16" si="14">X4</f>
        <v>44757</v>
      </c>
      <c r="Y5" s="82">
        <f t="shared" ref="Y5:Y16" si="15">_xlfn.DAYS(X5, T5)</f>
        <v>109</v>
      </c>
      <c r="Z5" s="83" t="s">
        <v>70</v>
      </c>
      <c r="AA5" s="65"/>
      <c r="AB5" s="65" t="s">
        <v>32</v>
      </c>
      <c r="AC5" s="64">
        <v>4</v>
      </c>
      <c r="AD5" s="84">
        <v>0.25</v>
      </c>
      <c r="AE5" s="85">
        <f t="shared" si="0"/>
        <v>300</v>
      </c>
      <c r="AF5" s="86">
        <f t="shared" si="6"/>
        <v>5.5</v>
      </c>
      <c r="AG5" s="83" t="s">
        <v>34</v>
      </c>
      <c r="AH5" s="64">
        <v>4</v>
      </c>
      <c r="AI5" s="77">
        <f t="shared" si="7"/>
        <v>1</v>
      </c>
      <c r="AJ5" s="83" t="s">
        <v>35</v>
      </c>
      <c r="AK5" s="83"/>
      <c r="AL5" s="64" t="s">
        <v>36</v>
      </c>
      <c r="AM5" s="83"/>
      <c r="AN5" s="83"/>
      <c r="AO5" s="83" t="s">
        <v>38</v>
      </c>
      <c r="AP5" s="87">
        <v>1</v>
      </c>
      <c r="AQ5" s="87">
        <v>1</v>
      </c>
      <c r="AR5" s="87">
        <v>1</v>
      </c>
      <c r="AS5" s="87">
        <v>0</v>
      </c>
      <c r="AT5" s="87" t="s">
        <v>71</v>
      </c>
      <c r="AU5" s="64">
        <v>1</v>
      </c>
      <c r="AV5" s="87" t="s">
        <v>341</v>
      </c>
      <c r="AW5" s="64"/>
      <c r="AX5" s="87" t="s">
        <v>73</v>
      </c>
      <c r="AY5" s="87" t="s">
        <v>74</v>
      </c>
      <c r="AZ5" s="64"/>
      <c r="BA5" s="87" t="s">
        <v>75</v>
      </c>
      <c r="BB5" s="87">
        <v>1</v>
      </c>
      <c r="BC5" s="87">
        <v>3</v>
      </c>
      <c r="BD5" s="87">
        <v>1</v>
      </c>
      <c r="BE5" s="87">
        <v>3</v>
      </c>
      <c r="BF5" s="87">
        <v>1</v>
      </c>
      <c r="BG5" s="87">
        <f t="shared" si="8"/>
        <v>2</v>
      </c>
      <c r="BH5" s="83" t="s">
        <v>76</v>
      </c>
      <c r="BI5" s="59">
        <v>5</v>
      </c>
      <c r="BJ5" s="59">
        <v>3</v>
      </c>
      <c r="BK5" s="59">
        <v>4</v>
      </c>
      <c r="BL5" s="59">
        <v>2</v>
      </c>
      <c r="BM5" s="59">
        <v>0</v>
      </c>
      <c r="BN5" s="83" t="s">
        <v>43</v>
      </c>
      <c r="BO5" s="83" t="s">
        <v>45</v>
      </c>
      <c r="BP5" s="83" t="s">
        <v>47</v>
      </c>
      <c r="BQ5" s="83" t="s">
        <v>46</v>
      </c>
      <c r="BR5" s="83"/>
      <c r="BS5" s="83"/>
      <c r="BT5" s="159" t="str">
        <f t="shared" si="9"/>
        <v>Entrepreneurship training</v>
      </c>
      <c r="BU5" s="65" t="s">
        <v>50</v>
      </c>
      <c r="BV5" s="65" t="s">
        <v>51</v>
      </c>
      <c r="BW5" s="65" t="s">
        <v>52</v>
      </c>
      <c r="BX5" s="65" t="s">
        <v>53</v>
      </c>
      <c r="BY5" s="65"/>
      <c r="BZ5" s="65" t="s">
        <v>55</v>
      </c>
      <c r="CA5" s="65"/>
      <c r="CB5" s="65">
        <v>1</v>
      </c>
      <c r="CC5" s="160">
        <f t="shared" si="10"/>
        <v>0.25</v>
      </c>
      <c r="CD5" s="75"/>
      <c r="CE5" s="160">
        <f t="shared" si="11"/>
        <v>0</v>
      </c>
      <c r="CF5" s="87">
        <v>1</v>
      </c>
      <c r="CG5" s="83" t="s">
        <v>293</v>
      </c>
      <c r="CH5" s="65" t="s">
        <v>26</v>
      </c>
      <c r="CI5" s="64">
        <v>1</v>
      </c>
      <c r="CJ5" s="73">
        <v>0</v>
      </c>
      <c r="CK5" s="83" t="s">
        <v>78</v>
      </c>
    </row>
    <row r="6" spans="1:89" s="88" customFormat="1" ht="56.4" customHeight="1" x14ac:dyDescent="0.3">
      <c r="A6" s="64">
        <v>4</v>
      </c>
      <c r="B6" s="65" t="s">
        <v>79</v>
      </c>
      <c r="C6" s="65" t="s">
        <v>80</v>
      </c>
      <c r="D6" s="76">
        <v>24192</v>
      </c>
      <c r="E6" s="76">
        <v>1800</v>
      </c>
      <c r="F6" s="76">
        <v>1502549.9523072001</v>
      </c>
      <c r="G6" s="76">
        <v>4</v>
      </c>
      <c r="H6" s="76">
        <f t="shared" si="1"/>
        <v>450</v>
      </c>
      <c r="I6" s="51">
        <f t="shared" si="2"/>
        <v>834.74997350400008</v>
      </c>
      <c r="J6" s="51">
        <v>50.9</v>
      </c>
      <c r="K6" s="51">
        <f t="shared" si="3"/>
        <v>16.39980301579568</v>
      </c>
      <c r="L6" s="51">
        <v>70</v>
      </c>
      <c r="M6" s="105">
        <f t="shared" si="4"/>
        <v>0.23428290022565257</v>
      </c>
      <c r="N6" s="78">
        <f t="shared" si="12"/>
        <v>44469</v>
      </c>
      <c r="O6" s="79"/>
      <c r="P6" s="51"/>
      <c r="Q6" s="47" t="s">
        <v>306</v>
      </c>
      <c r="R6" s="47" t="s">
        <v>306</v>
      </c>
      <c r="S6" s="80">
        <f t="shared" si="13"/>
        <v>44650</v>
      </c>
      <c r="T6" s="89">
        <f t="shared" si="13"/>
        <v>44648</v>
      </c>
      <c r="U6" s="81" t="s">
        <v>306</v>
      </c>
      <c r="V6" s="53">
        <f t="shared" si="5"/>
        <v>-2</v>
      </c>
      <c r="W6" s="71">
        <v>3</v>
      </c>
      <c r="X6" s="94">
        <f t="shared" si="14"/>
        <v>44757</v>
      </c>
      <c r="Y6" s="82">
        <f t="shared" si="15"/>
        <v>109</v>
      </c>
      <c r="Z6" s="83" t="s">
        <v>31</v>
      </c>
      <c r="AA6" s="65"/>
      <c r="AB6" s="65" t="s">
        <v>32</v>
      </c>
      <c r="AC6" s="64">
        <v>4</v>
      </c>
      <c r="AD6" s="84">
        <v>0.25</v>
      </c>
      <c r="AE6" s="85">
        <f t="shared" si="0"/>
        <v>450</v>
      </c>
      <c r="AF6" s="86">
        <f t="shared" si="6"/>
        <v>3.6666666666666665</v>
      </c>
      <c r="AG6" s="83" t="s">
        <v>34</v>
      </c>
      <c r="AH6" s="64">
        <v>4</v>
      </c>
      <c r="AI6" s="77">
        <f t="shared" si="7"/>
        <v>1</v>
      </c>
      <c r="AJ6" s="83" t="s">
        <v>35</v>
      </c>
      <c r="AK6" s="83"/>
      <c r="AL6" s="64" t="s">
        <v>36</v>
      </c>
      <c r="AM6" s="83"/>
      <c r="AN6" s="83" t="s">
        <v>81</v>
      </c>
      <c r="AO6" s="83" t="s">
        <v>82</v>
      </c>
      <c r="AP6" s="87">
        <v>1</v>
      </c>
      <c r="AQ6" s="87">
        <v>1</v>
      </c>
      <c r="AR6" s="87">
        <v>1</v>
      </c>
      <c r="AS6" s="87">
        <v>0</v>
      </c>
      <c r="AT6" s="87" t="s">
        <v>342</v>
      </c>
      <c r="AU6" s="64">
        <v>1</v>
      </c>
      <c r="AV6" s="87" t="s">
        <v>343</v>
      </c>
      <c r="AW6" s="64"/>
      <c r="AX6" s="87" t="s">
        <v>344</v>
      </c>
      <c r="AY6" s="87" t="s">
        <v>86</v>
      </c>
      <c r="AZ6" s="64"/>
      <c r="BA6" s="87" t="s">
        <v>86</v>
      </c>
      <c r="BB6" s="87">
        <v>3</v>
      </c>
      <c r="BC6" s="87">
        <v>3</v>
      </c>
      <c r="BD6" s="87">
        <v>3</v>
      </c>
      <c r="BE6" s="87">
        <v>1</v>
      </c>
      <c r="BF6" s="87">
        <v>3</v>
      </c>
      <c r="BG6" s="87">
        <f t="shared" si="8"/>
        <v>4</v>
      </c>
      <c r="BH6" s="83" t="s">
        <v>87</v>
      </c>
      <c r="BI6" s="59">
        <v>3</v>
      </c>
      <c r="BJ6" s="59">
        <v>5</v>
      </c>
      <c r="BK6" s="59">
        <v>2</v>
      </c>
      <c r="BL6" s="59">
        <v>4</v>
      </c>
      <c r="BM6" s="59">
        <v>0</v>
      </c>
      <c r="BN6" s="83" t="s">
        <v>47</v>
      </c>
      <c r="BO6" s="83" t="s">
        <v>46</v>
      </c>
      <c r="BP6" s="83" t="s">
        <v>43</v>
      </c>
      <c r="BQ6" s="83" t="s">
        <v>45</v>
      </c>
      <c r="BR6" s="83"/>
      <c r="BS6" s="83"/>
      <c r="BT6" s="159" t="str">
        <f t="shared" si="9"/>
        <v>Off Farm Skill Training</v>
      </c>
      <c r="BU6" s="65" t="s">
        <v>50</v>
      </c>
      <c r="BV6" s="65" t="s">
        <v>51</v>
      </c>
      <c r="BW6" s="65" t="s">
        <v>52</v>
      </c>
      <c r="BX6" s="65" t="s">
        <v>53</v>
      </c>
      <c r="BY6" s="65"/>
      <c r="BZ6" s="65" t="s">
        <v>67</v>
      </c>
      <c r="CA6" s="65">
        <v>2</v>
      </c>
      <c r="CB6" s="65">
        <v>1</v>
      </c>
      <c r="CC6" s="160">
        <f t="shared" si="10"/>
        <v>0.25</v>
      </c>
      <c r="CD6" s="75"/>
      <c r="CE6" s="160">
        <f t="shared" si="11"/>
        <v>0</v>
      </c>
      <c r="CF6" s="87">
        <v>1</v>
      </c>
      <c r="CG6" s="83" t="s">
        <v>294</v>
      </c>
      <c r="CH6" s="65"/>
      <c r="CI6" s="64"/>
      <c r="CJ6" s="73">
        <v>0</v>
      </c>
      <c r="CK6" s="83" t="s">
        <v>88</v>
      </c>
    </row>
    <row r="7" spans="1:89" s="88" customFormat="1" ht="57.6" x14ac:dyDescent="0.3">
      <c r="A7" s="64">
        <v>5</v>
      </c>
      <c r="B7" s="65" t="s">
        <v>57</v>
      </c>
      <c r="C7" s="65" t="s">
        <v>89</v>
      </c>
      <c r="D7" s="76">
        <v>23520</v>
      </c>
      <c r="E7" s="76">
        <v>1794</v>
      </c>
      <c r="F7" s="76">
        <v>1497541.4524661761</v>
      </c>
      <c r="G7" s="76">
        <v>6</v>
      </c>
      <c r="H7" s="76">
        <f t="shared" si="1"/>
        <v>299</v>
      </c>
      <c r="I7" s="51">
        <f t="shared" si="2"/>
        <v>834.74997350400008</v>
      </c>
      <c r="J7" s="51">
        <v>50.9</v>
      </c>
      <c r="K7" s="51">
        <f t="shared" si="3"/>
        <v>16.39980301579568</v>
      </c>
      <c r="L7" s="51">
        <v>70</v>
      </c>
      <c r="M7" s="105">
        <f t="shared" si="4"/>
        <v>0.23428290022565257</v>
      </c>
      <c r="N7" s="78">
        <f t="shared" si="12"/>
        <v>44469</v>
      </c>
      <c r="O7" s="79"/>
      <c r="P7" s="51"/>
      <c r="Q7" s="47" t="s">
        <v>306</v>
      </c>
      <c r="R7" s="47" t="s">
        <v>306</v>
      </c>
      <c r="S7" s="80">
        <f t="shared" si="13"/>
        <v>44650</v>
      </c>
      <c r="T7" s="89">
        <f t="shared" si="13"/>
        <v>44648</v>
      </c>
      <c r="U7" s="81" t="s">
        <v>306</v>
      </c>
      <c r="V7" s="53">
        <f t="shared" si="5"/>
        <v>-2</v>
      </c>
      <c r="W7" s="71">
        <v>3</v>
      </c>
      <c r="X7" s="94">
        <f t="shared" si="14"/>
        <v>44757</v>
      </c>
      <c r="Y7" s="82">
        <f t="shared" si="15"/>
        <v>109</v>
      </c>
      <c r="Z7" s="83" t="s">
        <v>31</v>
      </c>
      <c r="AA7" s="65"/>
      <c r="AB7" s="65" t="s">
        <v>32</v>
      </c>
      <c r="AC7" s="64">
        <v>3</v>
      </c>
      <c r="AD7" s="84">
        <v>0.25</v>
      </c>
      <c r="AE7" s="85">
        <f t="shared" si="0"/>
        <v>598</v>
      </c>
      <c r="AF7" s="86">
        <f t="shared" si="6"/>
        <v>2.7591973244147154</v>
      </c>
      <c r="AG7" s="83" t="s">
        <v>90</v>
      </c>
      <c r="AH7" s="64">
        <v>4</v>
      </c>
      <c r="AI7" s="77">
        <f t="shared" si="7"/>
        <v>1</v>
      </c>
      <c r="AJ7" s="83" t="s">
        <v>35</v>
      </c>
      <c r="AK7" s="83"/>
      <c r="AL7" s="64" t="s">
        <v>36</v>
      </c>
      <c r="AM7" s="83"/>
      <c r="AN7" s="83"/>
      <c r="AO7" s="83" t="s">
        <v>82</v>
      </c>
      <c r="AP7" s="87">
        <v>1</v>
      </c>
      <c r="AQ7" s="87">
        <v>3</v>
      </c>
      <c r="AR7" s="87">
        <v>3</v>
      </c>
      <c r="AS7" s="87">
        <v>2</v>
      </c>
      <c r="AT7" s="87" t="s">
        <v>345</v>
      </c>
      <c r="AU7" s="64">
        <v>1</v>
      </c>
      <c r="AV7" s="87" t="s">
        <v>346</v>
      </c>
      <c r="AW7" s="64"/>
      <c r="AX7" s="87" t="s">
        <v>347</v>
      </c>
      <c r="AY7" s="87" t="s">
        <v>94</v>
      </c>
      <c r="AZ7" s="64" t="s">
        <v>95</v>
      </c>
      <c r="BA7" s="87" t="s">
        <v>96</v>
      </c>
      <c r="BB7" s="87">
        <v>1</v>
      </c>
      <c r="BC7" s="87">
        <v>1</v>
      </c>
      <c r="BD7" s="87">
        <v>3</v>
      </c>
      <c r="BE7" s="87">
        <v>1</v>
      </c>
      <c r="BF7" s="87">
        <v>3</v>
      </c>
      <c r="BG7" s="87">
        <f t="shared" si="8"/>
        <v>2</v>
      </c>
      <c r="BH7" s="83" t="s">
        <v>97</v>
      </c>
      <c r="BI7" s="59">
        <v>4</v>
      </c>
      <c r="BJ7" s="59">
        <v>2</v>
      </c>
      <c r="BK7" s="59">
        <v>3</v>
      </c>
      <c r="BL7" s="59">
        <v>5</v>
      </c>
      <c r="BM7" s="59">
        <v>0</v>
      </c>
      <c r="BN7" s="83" t="s">
        <v>46</v>
      </c>
      <c r="BO7" s="83" t="s">
        <v>43</v>
      </c>
      <c r="BP7" s="83" t="s">
        <v>47</v>
      </c>
      <c r="BQ7" s="83" t="s">
        <v>45</v>
      </c>
      <c r="BR7" s="83"/>
      <c r="BS7" s="83"/>
      <c r="BT7" s="159" t="str">
        <f t="shared" si="9"/>
        <v>Off Farm Skill Training</v>
      </c>
      <c r="BU7" s="65" t="s">
        <v>50</v>
      </c>
      <c r="BV7" s="65" t="s">
        <v>51</v>
      </c>
      <c r="BW7" s="65" t="s">
        <v>52</v>
      </c>
      <c r="BX7" s="65" t="s">
        <v>53</v>
      </c>
      <c r="BY7" s="65"/>
      <c r="BZ7" s="65" t="s">
        <v>67</v>
      </c>
      <c r="CA7" s="65">
        <v>1</v>
      </c>
      <c r="CB7" s="65">
        <v>1</v>
      </c>
      <c r="CC7" s="160">
        <f t="shared" si="10"/>
        <v>0.16666666666666666</v>
      </c>
      <c r="CD7" s="75"/>
      <c r="CE7" s="160">
        <f t="shared" si="11"/>
        <v>0</v>
      </c>
      <c r="CF7" s="87">
        <v>1</v>
      </c>
      <c r="CG7" s="83" t="s">
        <v>77</v>
      </c>
      <c r="CH7" s="65" t="s">
        <v>26</v>
      </c>
      <c r="CI7" s="64">
        <v>1</v>
      </c>
      <c r="CJ7" s="73">
        <v>0</v>
      </c>
      <c r="CK7" s="83" t="s">
        <v>98</v>
      </c>
    </row>
    <row r="8" spans="1:89" s="88" customFormat="1" ht="48" customHeight="1" x14ac:dyDescent="0.3">
      <c r="A8" s="64">
        <v>6</v>
      </c>
      <c r="B8" s="65" t="s">
        <v>99</v>
      </c>
      <c r="C8" s="65" t="s">
        <v>100</v>
      </c>
      <c r="D8" s="76">
        <v>27462</v>
      </c>
      <c r="E8" s="76">
        <v>1200</v>
      </c>
      <c r="F8" s="76">
        <v>1001699.9682048</v>
      </c>
      <c r="G8" s="76">
        <v>4</v>
      </c>
      <c r="H8" s="76">
        <f t="shared" si="1"/>
        <v>300</v>
      </c>
      <c r="I8" s="51">
        <f t="shared" si="2"/>
        <v>834.74997350400008</v>
      </c>
      <c r="J8" s="51">
        <v>50.9</v>
      </c>
      <c r="K8" s="51">
        <f t="shared" si="3"/>
        <v>16.39980301579568</v>
      </c>
      <c r="L8" s="51">
        <v>70</v>
      </c>
      <c r="M8" s="105">
        <f t="shared" si="4"/>
        <v>0.23428290022565257</v>
      </c>
      <c r="N8" s="78">
        <f t="shared" si="12"/>
        <v>44469</v>
      </c>
      <c r="O8" s="79"/>
      <c r="P8" s="51"/>
      <c r="Q8" s="47" t="s">
        <v>306</v>
      </c>
      <c r="R8" s="47" t="s">
        <v>306</v>
      </c>
      <c r="S8" s="80">
        <f t="shared" si="13"/>
        <v>44650</v>
      </c>
      <c r="T8" s="89">
        <f t="shared" si="13"/>
        <v>44648</v>
      </c>
      <c r="U8" s="81" t="s">
        <v>306</v>
      </c>
      <c r="V8" s="53">
        <f t="shared" si="5"/>
        <v>-2</v>
      </c>
      <c r="W8" s="71">
        <v>3</v>
      </c>
      <c r="X8" s="94">
        <f t="shared" si="14"/>
        <v>44757</v>
      </c>
      <c r="Y8" s="82">
        <f t="shared" si="15"/>
        <v>109</v>
      </c>
      <c r="Z8" s="83" t="s">
        <v>31</v>
      </c>
      <c r="AA8" s="65"/>
      <c r="AB8" s="65" t="s">
        <v>32</v>
      </c>
      <c r="AC8" s="64">
        <v>4</v>
      </c>
      <c r="AD8" s="84">
        <v>0.25</v>
      </c>
      <c r="AE8" s="85">
        <f t="shared" si="0"/>
        <v>300</v>
      </c>
      <c r="AF8" s="86">
        <f t="shared" si="6"/>
        <v>5.5</v>
      </c>
      <c r="AG8" s="83" t="s">
        <v>34</v>
      </c>
      <c r="AH8" s="64">
        <v>4</v>
      </c>
      <c r="AI8" s="77">
        <f t="shared" si="7"/>
        <v>1</v>
      </c>
      <c r="AJ8" s="83" t="s">
        <v>35</v>
      </c>
      <c r="AK8" s="83"/>
      <c r="AL8" s="64" t="s">
        <v>36</v>
      </c>
      <c r="AM8" s="83"/>
      <c r="AN8" s="83"/>
      <c r="AO8" s="83" t="s">
        <v>101</v>
      </c>
      <c r="AP8" s="87">
        <v>1</v>
      </c>
      <c r="AQ8" s="87">
        <v>1</v>
      </c>
      <c r="AR8" s="87">
        <v>3</v>
      </c>
      <c r="AS8" s="87">
        <v>1</v>
      </c>
      <c r="AT8" s="87"/>
      <c r="AU8" s="64">
        <v>1</v>
      </c>
      <c r="AV8" s="87" t="s">
        <v>348</v>
      </c>
      <c r="AW8" s="64"/>
      <c r="AX8" s="87" t="s">
        <v>349</v>
      </c>
      <c r="AY8" s="87" t="s">
        <v>42</v>
      </c>
      <c r="AZ8" s="64"/>
      <c r="BA8" s="87" t="s">
        <v>105</v>
      </c>
      <c r="BB8" s="87">
        <v>3</v>
      </c>
      <c r="BC8" s="87">
        <v>3</v>
      </c>
      <c r="BD8" s="87">
        <v>3</v>
      </c>
      <c r="BE8" s="87">
        <v>1</v>
      </c>
      <c r="BF8" s="87">
        <v>1</v>
      </c>
      <c r="BG8" s="87">
        <f t="shared" si="8"/>
        <v>3</v>
      </c>
      <c r="BH8" s="83" t="s">
        <v>97</v>
      </c>
      <c r="BI8" s="59">
        <v>2</v>
      </c>
      <c r="BJ8" s="59">
        <v>3</v>
      </c>
      <c r="BK8" s="59">
        <v>1</v>
      </c>
      <c r="BL8" s="59">
        <v>4</v>
      </c>
      <c r="BM8" s="59">
        <v>5</v>
      </c>
      <c r="BN8" s="83" t="s">
        <v>48</v>
      </c>
      <c r="BO8" s="83" t="s">
        <v>46</v>
      </c>
      <c r="BP8" s="83" t="s">
        <v>47</v>
      </c>
      <c r="BQ8" s="83" t="s">
        <v>45</v>
      </c>
      <c r="BR8" s="83" t="s">
        <v>43</v>
      </c>
      <c r="BS8" s="83" t="s">
        <v>106</v>
      </c>
      <c r="BT8" s="159" t="str">
        <f t="shared" si="9"/>
        <v>Off Farm Skill TrainingLivestock TrainingFinancial literacy</v>
      </c>
      <c r="BU8" s="65" t="s">
        <v>50</v>
      </c>
      <c r="BV8" s="65" t="s">
        <v>51</v>
      </c>
      <c r="BW8" s="65" t="s">
        <v>52</v>
      </c>
      <c r="BX8" s="65" t="s">
        <v>53</v>
      </c>
      <c r="BY8" s="65"/>
      <c r="BZ8" s="65"/>
      <c r="CA8" s="65"/>
      <c r="CB8" s="65"/>
      <c r="CC8" s="160">
        <f t="shared" si="10"/>
        <v>0</v>
      </c>
      <c r="CD8" s="75"/>
      <c r="CE8" s="160">
        <f t="shared" si="11"/>
        <v>0</v>
      </c>
      <c r="CF8" s="87">
        <v>1</v>
      </c>
      <c r="CG8" s="83"/>
      <c r="CH8" s="65"/>
      <c r="CI8" s="64"/>
      <c r="CJ8" s="73">
        <v>0</v>
      </c>
      <c r="CK8" s="83" t="s">
        <v>107</v>
      </c>
    </row>
    <row r="9" spans="1:89" s="88" customFormat="1" ht="47.1" customHeight="1" x14ac:dyDescent="0.3">
      <c r="A9" s="64">
        <v>7</v>
      </c>
      <c r="B9" s="65" t="s">
        <v>99</v>
      </c>
      <c r="C9" s="65" t="s">
        <v>108</v>
      </c>
      <c r="D9" s="76">
        <v>32177</v>
      </c>
      <c r="E9" s="76">
        <v>1300</v>
      </c>
      <c r="F9" s="76">
        <v>1085174.9655552001</v>
      </c>
      <c r="G9" s="76">
        <v>5</v>
      </c>
      <c r="H9" s="76">
        <f t="shared" si="1"/>
        <v>260</v>
      </c>
      <c r="I9" s="51">
        <f>F9/E9</f>
        <v>834.74997350400008</v>
      </c>
      <c r="J9" s="51">
        <v>50.9</v>
      </c>
      <c r="K9" s="51">
        <f t="shared" si="3"/>
        <v>16.39980301579568</v>
      </c>
      <c r="L9" s="51">
        <v>70</v>
      </c>
      <c r="M9" s="105">
        <f t="shared" si="4"/>
        <v>0.23428290022565257</v>
      </c>
      <c r="N9" s="78">
        <f t="shared" si="12"/>
        <v>44469</v>
      </c>
      <c r="O9" s="79"/>
      <c r="P9" s="51"/>
      <c r="Q9" s="47" t="s">
        <v>306</v>
      </c>
      <c r="R9" s="47" t="s">
        <v>306</v>
      </c>
      <c r="S9" s="80">
        <f t="shared" si="13"/>
        <v>44650</v>
      </c>
      <c r="T9" s="89">
        <f t="shared" si="13"/>
        <v>44648</v>
      </c>
      <c r="U9" s="81" t="s">
        <v>306</v>
      </c>
      <c r="V9" s="53">
        <f t="shared" si="5"/>
        <v>-2</v>
      </c>
      <c r="W9" s="71">
        <v>3</v>
      </c>
      <c r="X9" s="94">
        <f t="shared" si="14"/>
        <v>44757</v>
      </c>
      <c r="Y9" s="82">
        <f t="shared" si="15"/>
        <v>109</v>
      </c>
      <c r="Z9" s="83" t="s">
        <v>31</v>
      </c>
      <c r="AA9" s="65"/>
      <c r="AB9" s="65" t="s">
        <v>32</v>
      </c>
      <c r="AC9" s="64">
        <v>2</v>
      </c>
      <c r="AD9" s="84">
        <v>0.25</v>
      </c>
      <c r="AE9" s="85">
        <f t="shared" si="0"/>
        <v>650</v>
      </c>
      <c r="AF9" s="86">
        <f t="shared" si="6"/>
        <v>2.5384615384615383</v>
      </c>
      <c r="AG9" s="83" t="s">
        <v>109</v>
      </c>
      <c r="AH9" s="64">
        <v>3</v>
      </c>
      <c r="AI9" s="77">
        <f t="shared" si="7"/>
        <v>0.75</v>
      </c>
      <c r="AJ9" s="83" t="s">
        <v>110</v>
      </c>
      <c r="AK9" s="83" t="s">
        <v>276</v>
      </c>
      <c r="AL9" s="64" t="s">
        <v>36</v>
      </c>
      <c r="AM9" s="83"/>
      <c r="AN9" s="83"/>
      <c r="AO9" s="83" t="s">
        <v>82</v>
      </c>
      <c r="AP9" s="87">
        <v>1</v>
      </c>
      <c r="AQ9" s="87">
        <v>3</v>
      </c>
      <c r="AR9" s="87">
        <v>3</v>
      </c>
      <c r="AS9" s="87">
        <v>2</v>
      </c>
      <c r="AT9" s="87"/>
      <c r="AU9" s="64">
        <v>1</v>
      </c>
      <c r="AV9" s="87"/>
      <c r="AW9" s="64"/>
      <c r="AX9" s="87" t="s">
        <v>350</v>
      </c>
      <c r="AY9" s="87" t="s">
        <v>42</v>
      </c>
      <c r="AZ9" s="64"/>
      <c r="BA9" s="87" t="s">
        <v>86</v>
      </c>
      <c r="BB9" s="87">
        <v>3</v>
      </c>
      <c r="BC9" s="87">
        <v>3</v>
      </c>
      <c r="BD9" s="87">
        <v>3</v>
      </c>
      <c r="BE9" s="87">
        <v>1</v>
      </c>
      <c r="BF9" s="87">
        <v>3</v>
      </c>
      <c r="BG9" s="87">
        <f t="shared" si="8"/>
        <v>4</v>
      </c>
      <c r="BH9" s="83" t="s">
        <v>112</v>
      </c>
      <c r="BI9" s="59">
        <v>4</v>
      </c>
      <c r="BJ9" s="59">
        <v>5</v>
      </c>
      <c r="BK9" s="59">
        <v>3</v>
      </c>
      <c r="BL9" s="59">
        <v>2</v>
      </c>
      <c r="BM9" s="59">
        <v>1</v>
      </c>
      <c r="BN9" s="83" t="s">
        <v>47</v>
      </c>
      <c r="BO9" s="83" t="s">
        <v>43</v>
      </c>
      <c r="BP9" s="83" t="s">
        <v>45</v>
      </c>
      <c r="BQ9" s="83" t="s">
        <v>46</v>
      </c>
      <c r="BR9" s="83" t="s">
        <v>113</v>
      </c>
      <c r="BT9" s="159" t="str">
        <f t="shared" si="9"/>
        <v>Entrepreneurship trainingFinancial literacy training</v>
      </c>
      <c r="BU9" s="65" t="s">
        <v>50</v>
      </c>
      <c r="BV9" s="65" t="s">
        <v>51</v>
      </c>
      <c r="BW9" s="65" t="s">
        <v>52</v>
      </c>
      <c r="BX9" s="65" t="s">
        <v>53</v>
      </c>
      <c r="BY9" s="65"/>
      <c r="BZ9" s="65" t="s">
        <v>114</v>
      </c>
      <c r="CA9" s="65">
        <v>1</v>
      </c>
      <c r="CB9" s="65">
        <v>1</v>
      </c>
      <c r="CC9" s="160">
        <f t="shared" si="10"/>
        <v>0.2</v>
      </c>
      <c r="CD9" s="75">
        <v>4</v>
      </c>
      <c r="CE9" s="160">
        <f t="shared" si="11"/>
        <v>0.8</v>
      </c>
      <c r="CF9" s="87">
        <v>1</v>
      </c>
      <c r="CG9" s="83"/>
      <c r="CH9" s="65"/>
      <c r="CI9" s="64"/>
      <c r="CJ9" s="73">
        <v>0</v>
      </c>
      <c r="CK9" s="83" t="s">
        <v>115</v>
      </c>
    </row>
    <row r="10" spans="1:89" s="88" customFormat="1" ht="45.6" customHeight="1" x14ac:dyDescent="0.3">
      <c r="A10" s="64">
        <v>8</v>
      </c>
      <c r="B10" s="65" t="s">
        <v>116</v>
      </c>
      <c r="C10" s="65" t="s">
        <v>117</v>
      </c>
      <c r="D10" s="76">
        <v>30875</v>
      </c>
      <c r="E10" s="76">
        <v>1200</v>
      </c>
      <c r="F10" s="76">
        <v>1001699.9682048</v>
      </c>
      <c r="G10" s="76">
        <v>4</v>
      </c>
      <c r="H10" s="76">
        <f t="shared" si="1"/>
        <v>300</v>
      </c>
      <c r="I10" s="51">
        <f t="shared" si="2"/>
        <v>834.74997350400008</v>
      </c>
      <c r="J10" s="51">
        <v>50.9</v>
      </c>
      <c r="K10" s="51">
        <f t="shared" si="3"/>
        <v>16.39980301579568</v>
      </c>
      <c r="L10" s="51">
        <v>70</v>
      </c>
      <c r="M10" s="105">
        <f t="shared" si="4"/>
        <v>0.23428290022565257</v>
      </c>
      <c r="N10" s="78">
        <f t="shared" si="12"/>
        <v>44469</v>
      </c>
      <c r="O10" s="79"/>
      <c r="P10" s="51"/>
      <c r="Q10" s="47" t="s">
        <v>306</v>
      </c>
      <c r="R10" s="47" t="s">
        <v>306</v>
      </c>
      <c r="S10" s="80">
        <f t="shared" si="13"/>
        <v>44650</v>
      </c>
      <c r="T10" s="89">
        <f t="shared" si="13"/>
        <v>44648</v>
      </c>
      <c r="U10" s="81" t="s">
        <v>306</v>
      </c>
      <c r="V10" s="53">
        <f t="shared" si="5"/>
        <v>-2</v>
      </c>
      <c r="W10" s="71">
        <v>3</v>
      </c>
      <c r="X10" s="94">
        <f t="shared" si="14"/>
        <v>44757</v>
      </c>
      <c r="Y10" s="82">
        <f t="shared" si="15"/>
        <v>109</v>
      </c>
      <c r="Z10" s="83" t="s">
        <v>31</v>
      </c>
      <c r="AA10" s="65"/>
      <c r="AB10" s="65" t="s">
        <v>32</v>
      </c>
      <c r="AC10" s="64">
        <v>3</v>
      </c>
      <c r="AD10" s="84">
        <v>0.25</v>
      </c>
      <c r="AE10" s="85">
        <f t="shared" si="0"/>
        <v>400</v>
      </c>
      <c r="AF10" s="86">
        <f t="shared" si="6"/>
        <v>4.125</v>
      </c>
      <c r="AG10" s="83" t="s">
        <v>90</v>
      </c>
      <c r="AH10" s="64">
        <v>4</v>
      </c>
      <c r="AI10" s="77">
        <f t="shared" si="7"/>
        <v>1</v>
      </c>
      <c r="AJ10" s="83" t="s">
        <v>35</v>
      </c>
      <c r="AK10" s="83"/>
      <c r="AL10" s="64" t="s">
        <v>36</v>
      </c>
      <c r="AM10" s="83"/>
      <c r="AN10" s="83"/>
      <c r="AO10" s="83" t="s">
        <v>38</v>
      </c>
      <c r="AP10" s="87">
        <v>1</v>
      </c>
      <c r="AQ10" s="87">
        <v>1</v>
      </c>
      <c r="AR10" s="87">
        <v>1</v>
      </c>
      <c r="AS10" s="87">
        <v>0</v>
      </c>
      <c r="AT10" s="87"/>
      <c r="AU10" s="64">
        <v>1</v>
      </c>
      <c r="AV10" s="87" t="s">
        <v>351</v>
      </c>
      <c r="AW10" s="64"/>
      <c r="AX10" s="87" t="s">
        <v>119</v>
      </c>
      <c r="AY10" s="87" t="s">
        <v>42</v>
      </c>
      <c r="AZ10" s="64"/>
      <c r="BA10" s="87" t="s">
        <v>120</v>
      </c>
      <c r="BB10" s="87">
        <v>3</v>
      </c>
      <c r="BC10" s="87">
        <v>3</v>
      </c>
      <c r="BD10" s="87">
        <v>1</v>
      </c>
      <c r="BE10" s="87">
        <v>3</v>
      </c>
      <c r="BF10" s="87">
        <v>1</v>
      </c>
      <c r="BG10" s="87">
        <f t="shared" si="8"/>
        <v>3</v>
      </c>
      <c r="BH10" s="83" t="s">
        <v>121</v>
      </c>
      <c r="BI10" s="59">
        <v>4</v>
      </c>
      <c r="BJ10" s="59">
        <v>5</v>
      </c>
      <c r="BK10" s="59">
        <v>3</v>
      </c>
      <c r="BL10" s="59">
        <v>2</v>
      </c>
      <c r="BM10" s="59">
        <v>1</v>
      </c>
      <c r="BN10" s="83" t="s">
        <v>47</v>
      </c>
      <c r="BO10" s="83" t="s">
        <v>43</v>
      </c>
      <c r="BP10" s="83" t="s">
        <v>45</v>
      </c>
      <c r="BQ10" s="83" t="s">
        <v>46</v>
      </c>
      <c r="BR10" s="83" t="s">
        <v>106</v>
      </c>
      <c r="BT10" s="159" t="str">
        <f t="shared" si="9"/>
        <v>Entrepreneurship trainingFinancial literacy</v>
      </c>
      <c r="BU10" s="65" t="s">
        <v>50</v>
      </c>
      <c r="BV10" s="65" t="s">
        <v>51</v>
      </c>
      <c r="BW10" s="65" t="s">
        <v>52</v>
      </c>
      <c r="BX10" s="65" t="s">
        <v>53</v>
      </c>
      <c r="BY10" s="65"/>
      <c r="BZ10" s="65" t="s">
        <v>67</v>
      </c>
      <c r="CA10" s="65">
        <v>1</v>
      </c>
      <c r="CB10" s="65">
        <v>1</v>
      </c>
      <c r="CC10" s="160">
        <f t="shared" si="10"/>
        <v>0.25</v>
      </c>
      <c r="CD10" s="75"/>
      <c r="CE10" s="160">
        <f t="shared" si="11"/>
        <v>0</v>
      </c>
      <c r="CF10" s="87">
        <v>1</v>
      </c>
      <c r="CG10" s="83"/>
      <c r="CH10" s="65"/>
      <c r="CI10" s="64"/>
      <c r="CJ10" s="73">
        <v>0</v>
      </c>
      <c r="CK10" s="83" t="s">
        <v>122</v>
      </c>
    </row>
    <row r="11" spans="1:89" s="88" customFormat="1" ht="47.4" customHeight="1" x14ac:dyDescent="0.3">
      <c r="A11" s="64">
        <v>9</v>
      </c>
      <c r="B11" s="65" t="s">
        <v>123</v>
      </c>
      <c r="C11" s="65" t="s">
        <v>124</v>
      </c>
      <c r="D11" s="76">
        <v>38402</v>
      </c>
      <c r="E11" s="76">
        <v>1600</v>
      </c>
      <c r="F11" s="76">
        <v>1335599.9576064001</v>
      </c>
      <c r="G11" s="76">
        <v>6</v>
      </c>
      <c r="H11" s="76">
        <f t="shared" si="1"/>
        <v>266.66666666666669</v>
      </c>
      <c r="I11" s="51">
        <f t="shared" si="2"/>
        <v>834.74997350400008</v>
      </c>
      <c r="J11" s="51">
        <v>50.9</v>
      </c>
      <c r="K11" s="51">
        <f t="shared" si="3"/>
        <v>16.39980301579568</v>
      </c>
      <c r="L11" s="51">
        <v>70</v>
      </c>
      <c r="M11" s="105">
        <f t="shared" si="4"/>
        <v>0.23428290022565257</v>
      </c>
      <c r="N11" s="78">
        <f t="shared" si="12"/>
        <v>44469</v>
      </c>
      <c r="O11" s="79"/>
      <c r="P11" s="51"/>
      <c r="Q11" s="47" t="s">
        <v>306</v>
      </c>
      <c r="R11" s="47" t="s">
        <v>306</v>
      </c>
      <c r="S11" s="80">
        <f t="shared" si="13"/>
        <v>44650</v>
      </c>
      <c r="T11" s="89">
        <f t="shared" si="13"/>
        <v>44648</v>
      </c>
      <c r="U11" s="81" t="s">
        <v>306</v>
      </c>
      <c r="V11" s="53">
        <f t="shared" si="5"/>
        <v>-2</v>
      </c>
      <c r="W11" s="71">
        <v>3</v>
      </c>
      <c r="X11" s="94">
        <f t="shared" si="14"/>
        <v>44757</v>
      </c>
      <c r="Y11" s="82">
        <f t="shared" si="15"/>
        <v>109</v>
      </c>
      <c r="Z11" s="83" t="s">
        <v>31</v>
      </c>
      <c r="AA11" s="65"/>
      <c r="AB11" s="65" t="s">
        <v>32</v>
      </c>
      <c r="AC11" s="64">
        <v>2</v>
      </c>
      <c r="AD11" s="84">
        <v>0.25</v>
      </c>
      <c r="AE11" s="85">
        <f t="shared" si="0"/>
        <v>800</v>
      </c>
      <c r="AF11" s="86">
        <f t="shared" si="6"/>
        <v>2.0625</v>
      </c>
      <c r="AG11" s="83" t="s">
        <v>125</v>
      </c>
      <c r="AH11" s="64">
        <v>4</v>
      </c>
      <c r="AI11" s="77">
        <f t="shared" si="7"/>
        <v>1</v>
      </c>
      <c r="AJ11" s="83" t="s">
        <v>35</v>
      </c>
      <c r="AK11" s="83"/>
      <c r="AL11" s="64" t="s">
        <v>36</v>
      </c>
      <c r="AM11" s="83"/>
      <c r="AN11" s="83"/>
      <c r="AO11" s="83" t="s">
        <v>38</v>
      </c>
      <c r="AP11" s="87">
        <v>1</v>
      </c>
      <c r="AQ11" s="87">
        <v>1</v>
      </c>
      <c r="AR11" s="87">
        <v>3</v>
      </c>
      <c r="AS11" s="87">
        <v>1</v>
      </c>
      <c r="AT11" s="87"/>
      <c r="AU11" s="64">
        <v>1</v>
      </c>
      <c r="AV11" s="87" t="s">
        <v>126</v>
      </c>
      <c r="AW11" s="64"/>
      <c r="AX11" s="87" t="s">
        <v>352</v>
      </c>
      <c r="AY11" s="87" t="s">
        <v>42</v>
      </c>
      <c r="AZ11" s="64"/>
      <c r="BA11" s="87" t="s">
        <v>128</v>
      </c>
      <c r="BB11" s="87">
        <v>1</v>
      </c>
      <c r="BC11" s="87">
        <v>1</v>
      </c>
      <c r="BD11" s="87">
        <v>3</v>
      </c>
      <c r="BE11" s="87">
        <v>1</v>
      </c>
      <c r="BF11" s="87">
        <v>1</v>
      </c>
      <c r="BG11" s="87">
        <f t="shared" si="8"/>
        <v>1</v>
      </c>
      <c r="BH11" s="83" t="s">
        <v>129</v>
      </c>
      <c r="BI11" s="59">
        <v>3</v>
      </c>
      <c r="BJ11" s="59">
        <v>4</v>
      </c>
      <c r="BK11" s="59">
        <v>2</v>
      </c>
      <c r="BL11" s="59">
        <v>5</v>
      </c>
      <c r="BM11" s="59">
        <v>1</v>
      </c>
      <c r="BN11" s="83" t="s">
        <v>46</v>
      </c>
      <c r="BO11" s="83" t="s">
        <v>47</v>
      </c>
      <c r="BP11" s="83" t="s">
        <v>43</v>
      </c>
      <c r="BQ11" s="83" t="s">
        <v>45</v>
      </c>
      <c r="BR11" s="83" t="s">
        <v>113</v>
      </c>
      <c r="BT11" s="159" t="str">
        <f t="shared" si="9"/>
        <v>Off Farm Skill TrainingFinancial literacy training</v>
      </c>
      <c r="BU11" s="65" t="s">
        <v>50</v>
      </c>
      <c r="BV11" s="65" t="s">
        <v>51</v>
      </c>
      <c r="BW11" s="65" t="s">
        <v>52</v>
      </c>
      <c r="BX11" s="65" t="s">
        <v>53</v>
      </c>
      <c r="BY11" s="65"/>
      <c r="BZ11" s="65" t="s">
        <v>67</v>
      </c>
      <c r="CA11" s="65">
        <v>3</v>
      </c>
      <c r="CB11" s="65">
        <v>1</v>
      </c>
      <c r="CC11" s="160">
        <f t="shared" si="10"/>
        <v>0.16666666666666666</v>
      </c>
      <c r="CD11" s="75"/>
      <c r="CE11" s="160">
        <f t="shared" si="11"/>
        <v>0</v>
      </c>
      <c r="CF11" s="87">
        <v>1</v>
      </c>
      <c r="CG11" s="83"/>
      <c r="CH11" s="65"/>
      <c r="CI11" s="64"/>
      <c r="CJ11" s="73">
        <v>0</v>
      </c>
      <c r="CK11" s="83" t="s">
        <v>130</v>
      </c>
    </row>
    <row r="12" spans="1:89" s="88" customFormat="1" ht="43.5" customHeight="1" x14ac:dyDescent="0.3">
      <c r="A12" s="64">
        <v>10</v>
      </c>
      <c r="B12" s="65" t="s">
        <v>131</v>
      </c>
      <c r="C12" s="65" t="s">
        <v>132</v>
      </c>
      <c r="D12" s="76">
        <v>24250</v>
      </c>
      <c r="E12" s="76">
        <v>1600</v>
      </c>
      <c r="F12" s="76">
        <v>1335599.9576064001</v>
      </c>
      <c r="G12" s="76">
        <v>5</v>
      </c>
      <c r="H12" s="76">
        <f t="shared" si="1"/>
        <v>320</v>
      </c>
      <c r="I12" s="51">
        <f t="shared" si="2"/>
        <v>834.74997350400008</v>
      </c>
      <c r="J12" s="51">
        <v>50.9</v>
      </c>
      <c r="K12" s="51">
        <f t="shared" si="3"/>
        <v>16.39980301579568</v>
      </c>
      <c r="L12" s="51">
        <v>70</v>
      </c>
      <c r="M12" s="105">
        <f t="shared" si="4"/>
        <v>0.23428290022565257</v>
      </c>
      <c r="N12" s="78">
        <f t="shared" si="12"/>
        <v>44469</v>
      </c>
      <c r="O12" s="79"/>
      <c r="P12" s="51"/>
      <c r="Q12" s="47" t="s">
        <v>306</v>
      </c>
      <c r="R12" s="47" t="s">
        <v>306</v>
      </c>
      <c r="S12" s="80">
        <f t="shared" si="13"/>
        <v>44650</v>
      </c>
      <c r="T12" s="89">
        <f t="shared" si="13"/>
        <v>44648</v>
      </c>
      <c r="U12" s="81" t="s">
        <v>306</v>
      </c>
      <c r="V12" s="53">
        <f t="shared" si="5"/>
        <v>-2</v>
      </c>
      <c r="W12" s="71">
        <v>3</v>
      </c>
      <c r="X12" s="94">
        <f t="shared" si="14"/>
        <v>44757</v>
      </c>
      <c r="Y12" s="82">
        <f t="shared" si="15"/>
        <v>109</v>
      </c>
      <c r="Z12" s="83" t="s">
        <v>133</v>
      </c>
      <c r="AA12" s="83" t="s">
        <v>134</v>
      </c>
      <c r="AB12" s="65" t="s">
        <v>32</v>
      </c>
      <c r="AC12" s="64">
        <v>0</v>
      </c>
      <c r="AD12" s="64">
        <v>0</v>
      </c>
      <c r="AE12" s="85">
        <v>0</v>
      </c>
      <c r="AF12" s="86">
        <f>IFERROR(66/(AE12/25),0)</f>
        <v>0</v>
      </c>
      <c r="AG12" s="83"/>
      <c r="AH12" s="64">
        <v>4</v>
      </c>
      <c r="AI12" s="77">
        <f t="shared" si="7"/>
        <v>1</v>
      </c>
      <c r="AJ12" s="83" t="s">
        <v>35</v>
      </c>
      <c r="AK12" s="83"/>
      <c r="AL12" s="64" t="s">
        <v>39</v>
      </c>
      <c r="AM12" s="83" t="s">
        <v>135</v>
      </c>
      <c r="AN12" s="83" t="s">
        <v>136</v>
      </c>
      <c r="AO12" s="83" t="s">
        <v>38</v>
      </c>
      <c r="AP12" s="87">
        <v>1</v>
      </c>
      <c r="AQ12" s="87">
        <v>3</v>
      </c>
      <c r="AR12" s="87">
        <v>3</v>
      </c>
      <c r="AS12" s="87">
        <v>2</v>
      </c>
      <c r="AT12" s="87"/>
      <c r="AU12" s="64">
        <v>1</v>
      </c>
      <c r="AV12" s="87" t="s">
        <v>353</v>
      </c>
      <c r="AW12" s="64"/>
      <c r="AX12" s="87" t="s">
        <v>138</v>
      </c>
      <c r="AY12" s="87" t="s">
        <v>42</v>
      </c>
      <c r="AZ12" s="64"/>
      <c r="BA12" s="87" t="s">
        <v>47</v>
      </c>
      <c r="BB12" s="87">
        <v>3</v>
      </c>
      <c r="BC12" s="87">
        <v>1</v>
      </c>
      <c r="BD12" s="87">
        <v>1</v>
      </c>
      <c r="BE12" s="87">
        <v>1</v>
      </c>
      <c r="BF12" s="87">
        <v>1</v>
      </c>
      <c r="BG12" s="87">
        <f t="shared" si="8"/>
        <v>1</v>
      </c>
      <c r="BH12" s="83" t="s">
        <v>139</v>
      </c>
      <c r="BI12" s="59">
        <v>4</v>
      </c>
      <c r="BJ12" s="59">
        <v>5</v>
      </c>
      <c r="BK12" s="59">
        <v>3</v>
      </c>
      <c r="BL12" s="59">
        <v>2</v>
      </c>
      <c r="BM12" s="59">
        <v>0</v>
      </c>
      <c r="BN12" s="83" t="s">
        <v>47</v>
      </c>
      <c r="BO12" s="83" t="s">
        <v>43</v>
      </c>
      <c r="BP12" s="83" t="s">
        <v>45</v>
      </c>
      <c r="BQ12" s="83" t="s">
        <v>46</v>
      </c>
      <c r="BR12" s="83"/>
      <c r="BS12" s="83"/>
      <c r="BT12" s="159" t="str">
        <f t="shared" si="9"/>
        <v>Entrepreneurship training</v>
      </c>
      <c r="BU12" s="65" t="s">
        <v>50</v>
      </c>
      <c r="BV12" s="65" t="s">
        <v>51</v>
      </c>
      <c r="BW12" s="65" t="s">
        <v>52</v>
      </c>
      <c r="BX12" s="65" t="s">
        <v>53</v>
      </c>
      <c r="BY12" s="65"/>
      <c r="BZ12" s="65" t="s">
        <v>114</v>
      </c>
      <c r="CA12" s="65">
        <v>1</v>
      </c>
      <c r="CB12" s="65">
        <v>1</v>
      </c>
      <c r="CC12" s="160">
        <f t="shared" si="10"/>
        <v>0.2</v>
      </c>
      <c r="CD12" s="75">
        <v>5</v>
      </c>
      <c r="CE12" s="160">
        <f t="shared" si="11"/>
        <v>1</v>
      </c>
      <c r="CF12" s="87">
        <v>1</v>
      </c>
      <c r="CG12" s="83"/>
      <c r="CH12" s="65"/>
      <c r="CI12" s="64"/>
      <c r="CJ12" s="73">
        <v>0</v>
      </c>
      <c r="CK12" s="83" t="s">
        <v>140</v>
      </c>
    </row>
    <row r="13" spans="1:89" s="88" customFormat="1" ht="39.6" customHeight="1" x14ac:dyDescent="0.3">
      <c r="A13" s="64">
        <v>11</v>
      </c>
      <c r="B13" s="65" t="s">
        <v>132</v>
      </c>
      <c r="C13" s="65" t="s">
        <v>141</v>
      </c>
      <c r="D13" s="76">
        <v>24668</v>
      </c>
      <c r="E13" s="76">
        <v>1500</v>
      </c>
      <c r="F13" s="76">
        <v>1252124.960256</v>
      </c>
      <c r="G13" s="76">
        <v>6</v>
      </c>
      <c r="H13" s="76">
        <f t="shared" si="1"/>
        <v>250</v>
      </c>
      <c r="I13" s="51">
        <f t="shared" si="2"/>
        <v>834.74997350400008</v>
      </c>
      <c r="J13" s="51">
        <v>50.9</v>
      </c>
      <c r="K13" s="51">
        <f t="shared" si="3"/>
        <v>16.39980301579568</v>
      </c>
      <c r="L13" s="51">
        <v>70</v>
      </c>
      <c r="M13" s="105">
        <f t="shared" si="4"/>
        <v>0.23428290022565257</v>
      </c>
      <c r="N13" s="78">
        <f t="shared" si="12"/>
        <v>44469</v>
      </c>
      <c r="O13" s="79"/>
      <c r="P13" s="51"/>
      <c r="Q13" s="47" t="s">
        <v>306</v>
      </c>
      <c r="R13" s="47" t="s">
        <v>306</v>
      </c>
      <c r="S13" s="80">
        <f t="shared" si="13"/>
        <v>44650</v>
      </c>
      <c r="T13" s="89">
        <f t="shared" si="13"/>
        <v>44648</v>
      </c>
      <c r="U13" s="81" t="s">
        <v>306</v>
      </c>
      <c r="V13" s="53">
        <f t="shared" si="5"/>
        <v>-2</v>
      </c>
      <c r="W13" s="71">
        <v>3</v>
      </c>
      <c r="X13" s="94">
        <f t="shared" si="14"/>
        <v>44757</v>
      </c>
      <c r="Y13" s="82">
        <f t="shared" si="15"/>
        <v>109</v>
      </c>
      <c r="Z13" s="83" t="s">
        <v>31</v>
      </c>
      <c r="AA13" s="65"/>
      <c r="AB13" s="65" t="s">
        <v>32</v>
      </c>
      <c r="AC13" s="64">
        <v>2</v>
      </c>
      <c r="AD13" s="64" t="s">
        <v>33</v>
      </c>
      <c r="AE13" s="85">
        <f>E13/AC13</f>
        <v>750</v>
      </c>
      <c r="AF13" s="86">
        <f t="shared" si="6"/>
        <v>2.2000000000000002</v>
      </c>
      <c r="AG13" s="83" t="s">
        <v>59</v>
      </c>
      <c r="AH13" s="64">
        <v>3</v>
      </c>
      <c r="AI13" s="77">
        <f t="shared" si="7"/>
        <v>0.75</v>
      </c>
      <c r="AJ13" s="90" t="s">
        <v>142</v>
      </c>
      <c r="AK13" s="90" t="s">
        <v>277</v>
      </c>
      <c r="AL13" s="64" t="s">
        <v>36</v>
      </c>
      <c r="AM13" s="83"/>
      <c r="AN13" s="90" t="s">
        <v>143</v>
      </c>
      <c r="AO13" s="83" t="s">
        <v>144</v>
      </c>
      <c r="AP13" s="87">
        <v>1</v>
      </c>
      <c r="AQ13" s="87">
        <v>1</v>
      </c>
      <c r="AR13" s="87">
        <v>3</v>
      </c>
      <c r="AS13" s="87">
        <v>1</v>
      </c>
      <c r="AT13" s="87"/>
      <c r="AU13" s="64">
        <v>1</v>
      </c>
      <c r="AV13" s="91" t="s">
        <v>354</v>
      </c>
      <c r="AW13" s="64"/>
      <c r="AX13" s="87" t="s">
        <v>355</v>
      </c>
      <c r="AY13" s="87" t="s">
        <v>42</v>
      </c>
      <c r="AZ13" s="64"/>
      <c r="BA13" s="87" t="s">
        <v>147</v>
      </c>
      <c r="BB13" s="87">
        <v>1</v>
      </c>
      <c r="BC13" s="87">
        <v>1</v>
      </c>
      <c r="BD13" s="87">
        <v>1</v>
      </c>
      <c r="BE13" s="87">
        <v>3</v>
      </c>
      <c r="BF13" s="87">
        <v>1</v>
      </c>
      <c r="BG13" s="87">
        <f t="shared" si="8"/>
        <v>1</v>
      </c>
      <c r="BH13" s="83" t="s">
        <v>148</v>
      </c>
      <c r="BI13" s="59">
        <v>2</v>
      </c>
      <c r="BJ13" s="59">
        <v>4</v>
      </c>
      <c r="BK13" s="59">
        <v>5</v>
      </c>
      <c r="BL13" s="59">
        <v>3</v>
      </c>
      <c r="BM13" s="59">
        <v>0</v>
      </c>
      <c r="BN13" s="83" t="s">
        <v>45</v>
      </c>
      <c r="BO13" s="83" t="s">
        <v>47</v>
      </c>
      <c r="BP13" s="83" t="s">
        <v>46</v>
      </c>
      <c r="BQ13" s="83" t="s">
        <v>43</v>
      </c>
      <c r="BR13" s="83"/>
      <c r="BS13" s="83"/>
      <c r="BT13" s="159" t="str">
        <f t="shared" si="9"/>
        <v>Livestock Training</v>
      </c>
      <c r="BU13" s="65" t="s">
        <v>50</v>
      </c>
      <c r="BV13" s="65" t="s">
        <v>52</v>
      </c>
      <c r="BW13" s="65" t="s">
        <v>51</v>
      </c>
      <c r="BX13" s="65" t="s">
        <v>53</v>
      </c>
      <c r="BY13" s="65"/>
      <c r="BZ13" s="65" t="s">
        <v>67</v>
      </c>
      <c r="CA13" s="65">
        <v>1</v>
      </c>
      <c r="CB13" s="65">
        <v>2</v>
      </c>
      <c r="CC13" s="160">
        <f t="shared" si="10"/>
        <v>0.33333333333333331</v>
      </c>
      <c r="CD13" s="75"/>
      <c r="CE13" s="160">
        <f t="shared" si="11"/>
        <v>0</v>
      </c>
      <c r="CF13" s="87">
        <v>1</v>
      </c>
      <c r="CG13" s="83"/>
      <c r="CH13" s="65"/>
      <c r="CI13" s="64"/>
      <c r="CJ13" s="73">
        <v>0</v>
      </c>
      <c r="CK13" s="83" t="s">
        <v>149</v>
      </c>
    </row>
    <row r="14" spans="1:89" s="88" customFormat="1" ht="63" customHeight="1" x14ac:dyDescent="0.3">
      <c r="A14" s="64">
        <v>12</v>
      </c>
      <c r="B14" s="65" t="s">
        <v>150</v>
      </c>
      <c r="C14" s="65" t="s">
        <v>151</v>
      </c>
      <c r="D14" s="76">
        <v>19590</v>
      </c>
      <c r="E14" s="76">
        <v>1200</v>
      </c>
      <c r="F14" s="76">
        <v>1001699.9682048</v>
      </c>
      <c r="G14" s="76">
        <v>4</v>
      </c>
      <c r="H14" s="76">
        <f t="shared" si="1"/>
        <v>300</v>
      </c>
      <c r="I14" s="51">
        <f t="shared" si="2"/>
        <v>834.74997350400008</v>
      </c>
      <c r="J14" s="51">
        <v>50.9</v>
      </c>
      <c r="K14" s="51">
        <f t="shared" si="3"/>
        <v>16.39980301579568</v>
      </c>
      <c r="L14" s="51">
        <v>70</v>
      </c>
      <c r="M14" s="105">
        <f t="shared" si="4"/>
        <v>0.23428290022565257</v>
      </c>
      <c r="N14" s="78">
        <f t="shared" si="12"/>
        <v>44469</v>
      </c>
      <c r="O14" s="79"/>
      <c r="P14" s="51"/>
      <c r="Q14" s="47" t="s">
        <v>306</v>
      </c>
      <c r="R14" s="47" t="s">
        <v>306</v>
      </c>
      <c r="S14" s="80">
        <f t="shared" si="13"/>
        <v>44650</v>
      </c>
      <c r="T14" s="89">
        <f t="shared" si="13"/>
        <v>44648</v>
      </c>
      <c r="U14" s="81" t="s">
        <v>306</v>
      </c>
      <c r="V14" s="53">
        <f t="shared" si="5"/>
        <v>-2</v>
      </c>
      <c r="W14" s="71">
        <v>3</v>
      </c>
      <c r="X14" s="94">
        <f t="shared" si="14"/>
        <v>44757</v>
      </c>
      <c r="Y14" s="82">
        <f t="shared" si="15"/>
        <v>109</v>
      </c>
      <c r="Z14" s="83" t="s">
        <v>31</v>
      </c>
      <c r="AA14" s="65"/>
      <c r="AB14" s="65" t="s">
        <v>32</v>
      </c>
      <c r="AC14" s="64">
        <v>0</v>
      </c>
      <c r="AD14" s="64"/>
      <c r="AE14" s="85" t="e">
        <f>E14/AC14</f>
        <v>#DIV/0!</v>
      </c>
      <c r="AF14" s="86">
        <f>IFERROR(66/(AE14/25),0)</f>
        <v>0</v>
      </c>
      <c r="AG14" s="83"/>
      <c r="AH14" s="64">
        <v>4</v>
      </c>
      <c r="AI14" s="77">
        <f t="shared" si="7"/>
        <v>1</v>
      </c>
      <c r="AJ14" s="83" t="s">
        <v>35</v>
      </c>
      <c r="AK14" s="83"/>
      <c r="AL14" s="64" t="s">
        <v>39</v>
      </c>
      <c r="AM14" s="83" t="s">
        <v>152</v>
      </c>
      <c r="AN14" s="83" t="s">
        <v>153</v>
      </c>
      <c r="AO14" s="83" t="s">
        <v>38</v>
      </c>
      <c r="AP14" s="87">
        <v>1</v>
      </c>
      <c r="AQ14" s="87">
        <v>3</v>
      </c>
      <c r="AR14" s="87">
        <v>1</v>
      </c>
      <c r="AS14" s="87">
        <v>1</v>
      </c>
      <c r="AT14" s="87"/>
      <c r="AU14" s="64">
        <v>1</v>
      </c>
      <c r="AV14" s="87" t="s">
        <v>356</v>
      </c>
      <c r="AW14" s="64"/>
      <c r="AX14" s="87" t="s">
        <v>155</v>
      </c>
      <c r="AY14" s="87" t="s">
        <v>42</v>
      </c>
      <c r="AZ14" s="64"/>
      <c r="BA14" s="87" t="s">
        <v>42</v>
      </c>
      <c r="BB14" s="87">
        <v>3</v>
      </c>
      <c r="BC14" s="87">
        <v>3</v>
      </c>
      <c r="BD14" s="87">
        <v>3</v>
      </c>
      <c r="BE14" s="87">
        <v>3</v>
      </c>
      <c r="BF14" s="87">
        <v>3</v>
      </c>
      <c r="BG14" s="87">
        <f t="shared" si="8"/>
        <v>5</v>
      </c>
      <c r="BH14" s="83"/>
      <c r="BI14" s="59">
        <v>3</v>
      </c>
      <c r="BJ14" s="59">
        <v>5</v>
      </c>
      <c r="BK14" s="59">
        <v>2</v>
      </c>
      <c r="BL14" s="59">
        <v>1</v>
      </c>
      <c r="BM14" s="59">
        <v>4</v>
      </c>
      <c r="BN14" s="83" t="s">
        <v>47</v>
      </c>
      <c r="BO14" s="83" t="s">
        <v>48</v>
      </c>
      <c r="BP14" s="83" t="s">
        <v>43</v>
      </c>
      <c r="BQ14" s="83" t="s">
        <v>46</v>
      </c>
      <c r="BR14" s="83" t="s">
        <v>45</v>
      </c>
      <c r="BS14" s="83" t="s">
        <v>106</v>
      </c>
      <c r="BT14" s="159" t="str">
        <f t="shared" si="9"/>
        <v>Entrepreneurship trainingOff Farm Skill TrainingFinancial literacy</v>
      </c>
      <c r="BU14" s="65" t="s">
        <v>50</v>
      </c>
      <c r="BV14" s="65" t="s">
        <v>51</v>
      </c>
      <c r="BW14" s="65" t="s">
        <v>52</v>
      </c>
      <c r="BX14" s="65" t="s">
        <v>53</v>
      </c>
      <c r="BY14" s="65"/>
      <c r="BZ14" s="65" t="s">
        <v>114</v>
      </c>
      <c r="CA14" s="65">
        <v>1</v>
      </c>
      <c r="CB14" s="65">
        <v>5</v>
      </c>
      <c r="CC14" s="160">
        <f t="shared" si="10"/>
        <v>1.25</v>
      </c>
      <c r="CD14" s="75">
        <v>2</v>
      </c>
      <c r="CE14" s="160">
        <f t="shared" si="11"/>
        <v>0.5</v>
      </c>
      <c r="CF14" s="87">
        <v>1</v>
      </c>
      <c r="CG14" s="83"/>
      <c r="CH14" s="65"/>
      <c r="CI14" s="64"/>
      <c r="CJ14" s="73">
        <v>0</v>
      </c>
      <c r="CK14" s="83" t="s">
        <v>156</v>
      </c>
    </row>
    <row r="15" spans="1:89" s="88" customFormat="1" ht="55.5" customHeight="1" x14ac:dyDescent="0.3">
      <c r="A15" s="64">
        <v>13</v>
      </c>
      <c r="B15" s="65" t="s">
        <v>116</v>
      </c>
      <c r="C15" s="65" t="s">
        <v>157</v>
      </c>
      <c r="D15" s="76">
        <v>21424</v>
      </c>
      <c r="E15" s="76">
        <v>1200</v>
      </c>
      <c r="F15" s="76">
        <v>1001699.9682048</v>
      </c>
      <c r="G15" s="76">
        <v>5</v>
      </c>
      <c r="H15" s="76">
        <f t="shared" si="1"/>
        <v>240</v>
      </c>
      <c r="I15" s="51">
        <f t="shared" si="2"/>
        <v>834.74997350400008</v>
      </c>
      <c r="J15" s="51">
        <v>50.9</v>
      </c>
      <c r="K15" s="51">
        <f t="shared" si="3"/>
        <v>16.39980301579568</v>
      </c>
      <c r="L15" s="51">
        <v>70</v>
      </c>
      <c r="M15" s="105">
        <f t="shared" si="4"/>
        <v>0.23428290022565257</v>
      </c>
      <c r="N15" s="78">
        <f t="shared" si="12"/>
        <v>44469</v>
      </c>
      <c r="O15" s="79"/>
      <c r="P15" s="51"/>
      <c r="Q15" s="47" t="s">
        <v>306</v>
      </c>
      <c r="R15" s="47" t="s">
        <v>306</v>
      </c>
      <c r="S15" s="80">
        <f t="shared" si="13"/>
        <v>44650</v>
      </c>
      <c r="T15" s="89">
        <f t="shared" si="13"/>
        <v>44648</v>
      </c>
      <c r="U15" s="81" t="s">
        <v>306</v>
      </c>
      <c r="V15" s="53">
        <f t="shared" si="5"/>
        <v>-2</v>
      </c>
      <c r="W15" s="71">
        <v>3</v>
      </c>
      <c r="X15" s="94">
        <f t="shared" si="14"/>
        <v>44757</v>
      </c>
      <c r="Y15" s="82">
        <f t="shared" si="15"/>
        <v>109</v>
      </c>
      <c r="Z15" s="83" t="s">
        <v>31</v>
      </c>
      <c r="AA15" s="65"/>
      <c r="AB15" s="65" t="s">
        <v>32</v>
      </c>
      <c r="AC15" s="64">
        <v>4</v>
      </c>
      <c r="AD15" s="64" t="s">
        <v>33</v>
      </c>
      <c r="AE15" s="85">
        <f>E15/AC15</f>
        <v>300</v>
      </c>
      <c r="AF15" s="86">
        <f t="shared" ref="AF15:AF16" si="16">IFERROR(66/(AE15/25),0)</f>
        <v>5.5</v>
      </c>
      <c r="AG15" s="83" t="s">
        <v>34</v>
      </c>
      <c r="AH15" s="64">
        <v>4</v>
      </c>
      <c r="AI15" s="77">
        <f t="shared" si="7"/>
        <v>1</v>
      </c>
      <c r="AJ15" s="83" t="s">
        <v>35</v>
      </c>
      <c r="AK15" s="83"/>
      <c r="AL15" s="64" t="s">
        <v>36</v>
      </c>
      <c r="AM15" s="83"/>
      <c r="AN15" s="83"/>
      <c r="AO15" s="83" t="s">
        <v>38</v>
      </c>
      <c r="AP15" s="87">
        <v>1</v>
      </c>
      <c r="AQ15" s="87">
        <v>3</v>
      </c>
      <c r="AR15" s="87">
        <v>3</v>
      </c>
      <c r="AS15" s="87">
        <v>2</v>
      </c>
      <c r="AT15" s="87"/>
      <c r="AU15" s="64">
        <v>1</v>
      </c>
      <c r="AV15" s="87" t="s">
        <v>357</v>
      </c>
      <c r="AW15" s="64"/>
      <c r="AX15" s="87" t="s">
        <v>355</v>
      </c>
      <c r="AY15" s="87" t="s">
        <v>42</v>
      </c>
      <c r="AZ15" s="64"/>
      <c r="BA15" s="87" t="s">
        <v>42</v>
      </c>
      <c r="BB15" s="87">
        <v>3</v>
      </c>
      <c r="BC15" s="87">
        <v>3</v>
      </c>
      <c r="BD15" s="87">
        <v>3</v>
      </c>
      <c r="BE15" s="87">
        <v>3</v>
      </c>
      <c r="BF15" s="87">
        <v>3</v>
      </c>
      <c r="BG15" s="87">
        <f t="shared" si="8"/>
        <v>5</v>
      </c>
      <c r="BH15" s="83"/>
      <c r="BI15" s="59">
        <v>4</v>
      </c>
      <c r="BJ15" s="59">
        <v>2</v>
      </c>
      <c r="BK15" s="59">
        <v>3</v>
      </c>
      <c r="BL15" s="59">
        <v>5</v>
      </c>
      <c r="BM15" s="59">
        <v>0</v>
      </c>
      <c r="BN15" s="83" t="s">
        <v>46</v>
      </c>
      <c r="BO15" s="83" t="s">
        <v>43</v>
      </c>
      <c r="BP15" s="83" t="s">
        <v>45</v>
      </c>
      <c r="BQ15" s="83" t="s">
        <v>47</v>
      </c>
      <c r="BR15" s="83"/>
      <c r="BS15" s="83"/>
      <c r="BT15" s="159" t="str">
        <f t="shared" si="9"/>
        <v>Crop Training</v>
      </c>
      <c r="BU15" s="65" t="s">
        <v>50</v>
      </c>
      <c r="BV15" s="65" t="s">
        <v>51</v>
      </c>
      <c r="BW15" s="65" t="s">
        <v>52</v>
      </c>
      <c r="BX15" s="65" t="s">
        <v>53</v>
      </c>
      <c r="BY15" s="65"/>
      <c r="BZ15" s="65" t="s">
        <v>67</v>
      </c>
      <c r="CA15" s="65">
        <v>1</v>
      </c>
      <c r="CB15" s="65">
        <v>2</v>
      </c>
      <c r="CC15" s="160">
        <f t="shared" si="10"/>
        <v>0.4</v>
      </c>
      <c r="CD15" s="75"/>
      <c r="CE15" s="160">
        <f t="shared" si="11"/>
        <v>0</v>
      </c>
      <c r="CF15" s="87">
        <v>1</v>
      </c>
      <c r="CG15" s="83"/>
      <c r="CH15" s="65"/>
      <c r="CI15" s="64"/>
      <c r="CJ15" s="73">
        <v>0</v>
      </c>
      <c r="CK15" s="83" t="s">
        <v>159</v>
      </c>
    </row>
    <row r="16" spans="1:89" s="88" customFormat="1" ht="50.1" customHeight="1" x14ac:dyDescent="0.3">
      <c r="A16" s="64">
        <v>14</v>
      </c>
      <c r="B16" s="65" t="s">
        <v>131</v>
      </c>
      <c r="C16" s="65" t="s">
        <v>160</v>
      </c>
      <c r="D16" s="76">
        <v>24990</v>
      </c>
      <c r="E16" s="76">
        <v>1500</v>
      </c>
      <c r="F16" s="76">
        <v>1252124.960256</v>
      </c>
      <c r="G16" s="76">
        <v>5</v>
      </c>
      <c r="H16" s="76">
        <f t="shared" si="1"/>
        <v>300</v>
      </c>
      <c r="I16" s="51">
        <f t="shared" si="2"/>
        <v>834.74997350400008</v>
      </c>
      <c r="J16" s="51">
        <v>50.9</v>
      </c>
      <c r="K16" s="51">
        <f t="shared" si="3"/>
        <v>16.39980301579568</v>
      </c>
      <c r="L16" s="51">
        <v>70</v>
      </c>
      <c r="M16" s="105">
        <f t="shared" si="4"/>
        <v>0.23428290022565257</v>
      </c>
      <c r="N16" s="78">
        <f t="shared" si="12"/>
        <v>44469</v>
      </c>
      <c r="O16" s="79"/>
      <c r="P16" s="51"/>
      <c r="Q16" s="47" t="s">
        <v>306</v>
      </c>
      <c r="R16" s="47" t="s">
        <v>306</v>
      </c>
      <c r="S16" s="80">
        <f t="shared" si="13"/>
        <v>44650</v>
      </c>
      <c r="T16" s="89">
        <f t="shared" si="13"/>
        <v>44648</v>
      </c>
      <c r="U16" s="81" t="s">
        <v>306</v>
      </c>
      <c r="V16" s="53">
        <f t="shared" si="5"/>
        <v>-2</v>
      </c>
      <c r="W16" s="71">
        <v>3</v>
      </c>
      <c r="X16" s="94">
        <f t="shared" si="14"/>
        <v>44757</v>
      </c>
      <c r="Y16" s="82">
        <f t="shared" si="15"/>
        <v>109</v>
      </c>
      <c r="Z16" s="83" t="s">
        <v>31</v>
      </c>
      <c r="AA16" s="65"/>
      <c r="AB16" s="65" t="s">
        <v>32</v>
      </c>
      <c r="AC16" s="64">
        <v>0</v>
      </c>
      <c r="AD16" s="64"/>
      <c r="AE16" s="85" t="e">
        <f>E16/AC16</f>
        <v>#DIV/0!</v>
      </c>
      <c r="AF16" s="86">
        <f t="shared" si="16"/>
        <v>0</v>
      </c>
      <c r="AG16" s="83"/>
      <c r="AH16" s="64">
        <v>4</v>
      </c>
      <c r="AI16" s="77">
        <f t="shared" si="7"/>
        <v>1</v>
      </c>
      <c r="AJ16" s="83" t="s">
        <v>35</v>
      </c>
      <c r="AK16" s="83"/>
      <c r="AL16" s="64" t="s">
        <v>39</v>
      </c>
      <c r="AM16" s="83" t="s">
        <v>161</v>
      </c>
      <c r="AN16" s="83" t="s">
        <v>162</v>
      </c>
      <c r="AO16" s="83" t="s">
        <v>38</v>
      </c>
      <c r="AP16" s="87">
        <v>1</v>
      </c>
      <c r="AQ16" s="87">
        <v>3</v>
      </c>
      <c r="AR16" s="87">
        <v>1</v>
      </c>
      <c r="AS16" s="87">
        <v>1</v>
      </c>
      <c r="AT16" s="87"/>
      <c r="AU16" s="64">
        <v>1</v>
      </c>
      <c r="AV16" s="87" t="s">
        <v>352</v>
      </c>
      <c r="AW16" s="64"/>
      <c r="AX16" s="87" t="s">
        <v>355</v>
      </c>
      <c r="AY16" s="87" t="s">
        <v>42</v>
      </c>
      <c r="AZ16" s="64"/>
      <c r="BA16" s="87" t="s">
        <v>42</v>
      </c>
      <c r="BB16" s="87">
        <v>3</v>
      </c>
      <c r="BC16" s="87">
        <v>3</v>
      </c>
      <c r="BD16" s="87">
        <v>3</v>
      </c>
      <c r="BE16" s="87">
        <v>3</v>
      </c>
      <c r="BF16" s="87">
        <v>3</v>
      </c>
      <c r="BG16" s="87">
        <f t="shared" si="8"/>
        <v>5</v>
      </c>
      <c r="BH16" s="83"/>
      <c r="BI16" s="59">
        <v>5</v>
      </c>
      <c r="BJ16" s="59">
        <v>4</v>
      </c>
      <c r="BK16" s="59">
        <v>3</v>
      </c>
      <c r="BL16" s="59">
        <v>2</v>
      </c>
      <c r="BM16" s="59">
        <v>0</v>
      </c>
      <c r="BN16" s="83" t="s">
        <v>43</v>
      </c>
      <c r="BO16" s="83" t="s">
        <v>47</v>
      </c>
      <c r="BP16" s="83" t="s">
        <v>45</v>
      </c>
      <c r="BQ16" s="83" t="s">
        <v>46</v>
      </c>
      <c r="BR16" s="83"/>
      <c r="BS16" s="83"/>
      <c r="BT16" s="159" t="str">
        <f t="shared" si="9"/>
        <v>Entrepreneurship training</v>
      </c>
      <c r="BU16" s="65" t="s">
        <v>50</v>
      </c>
      <c r="BV16" s="65" t="s">
        <v>51</v>
      </c>
      <c r="BW16" s="65" t="s">
        <v>52</v>
      </c>
      <c r="BX16" s="65" t="s">
        <v>53</v>
      </c>
      <c r="BY16" s="65"/>
      <c r="BZ16" s="65" t="s">
        <v>67</v>
      </c>
      <c r="CA16" s="65">
        <v>1</v>
      </c>
      <c r="CB16" s="65">
        <v>1</v>
      </c>
      <c r="CC16" s="160">
        <f t="shared" si="10"/>
        <v>0.2</v>
      </c>
      <c r="CD16" s="75"/>
      <c r="CE16" s="160">
        <f t="shared" si="11"/>
        <v>0</v>
      </c>
      <c r="CF16" s="87">
        <v>1</v>
      </c>
      <c r="CG16" s="83"/>
      <c r="CH16" s="65"/>
      <c r="CI16" s="64"/>
      <c r="CJ16" s="73">
        <v>0</v>
      </c>
      <c r="CK16" s="83" t="s">
        <v>163</v>
      </c>
    </row>
    <row r="17" spans="5:65" x14ac:dyDescent="0.3">
      <c r="E17" s="37">
        <f>SUM(E3:E16)</f>
        <v>20412</v>
      </c>
      <c r="F17" s="37">
        <f>SUM(F3:F16)</f>
        <v>17544059.51520275</v>
      </c>
      <c r="BI17" s="60">
        <f>AVERAGE(BI3:BI16)</f>
        <v>3.7142857142857144</v>
      </c>
      <c r="BJ17" s="60">
        <f t="shared" ref="BJ17:BL17" si="17">AVERAGE(BJ3:BJ16)</f>
        <v>3.8571428571428572</v>
      </c>
      <c r="BK17" s="118">
        <f t="shared" si="17"/>
        <v>2.9285714285714284</v>
      </c>
      <c r="BL17" s="118">
        <f t="shared" si="17"/>
        <v>3</v>
      </c>
      <c r="BM17" s="118">
        <v>3</v>
      </c>
    </row>
  </sheetData>
  <autoFilter ref="A2:CK17" xr:uid="{00000000-0009-0000-0000-000004000000}"/>
  <mergeCells count="4">
    <mergeCell ref="N1:AI1"/>
    <mergeCell ref="BI1:BM1"/>
    <mergeCell ref="CA1:CJ1"/>
    <mergeCell ref="AP1:AS1"/>
  </mergeCells>
  <conditionalFormatting sqref="W2:X2 W17:X1048576 W3:W16">
    <cfRule type="iconSet" priority="8">
      <iconSet iconSet="3Symbols" showValue="0">
        <cfvo type="percent" val="0"/>
        <cfvo type="num" val="2"/>
        <cfvo type="num" val="3"/>
      </iconSet>
    </cfRule>
  </conditionalFormatting>
  <conditionalFormatting sqref="AI3:AI16">
    <cfRule type="iconSet" priority="6">
      <iconSet iconSet="3Symbols">
        <cfvo type="percent" val="0"/>
        <cfvo type="num" val="0.5"/>
        <cfvo type="num" val="0.8"/>
      </iconSet>
    </cfRule>
  </conditionalFormatting>
  <conditionalFormatting sqref="BI3:BM16">
    <cfRule type="dataBar" priority="4">
      <dataBar>
        <cfvo type="min"/>
        <cfvo type="max"/>
        <color rgb="FF00B050"/>
      </dataBar>
      <extLst>
        <ext xmlns:x14="http://schemas.microsoft.com/office/spreadsheetml/2009/9/main" uri="{B025F937-C7B1-47D3-B67F-A62EFF666E3E}">
          <x14:id>{77040646-8BC4-456C-9E52-E9AD3C43330E}</x14:id>
        </ext>
      </extLst>
    </cfRule>
  </conditionalFormatting>
  <conditionalFormatting sqref="CA3:CE16">
    <cfRule type="iconSet" priority="3">
      <iconSet iconSet="3Symbols">
        <cfvo type="percent" val="0"/>
        <cfvo type="num" val="0.5"/>
        <cfvo type="num" val="0.8"/>
      </iconSet>
    </cfRule>
  </conditionalFormatting>
  <conditionalFormatting sqref="AS3:AS16">
    <cfRule type="iconSet" priority="2">
      <iconSet iconSet="3Symbols">
        <cfvo type="percent" val="0"/>
        <cfvo type="num" val="1" gte="0"/>
        <cfvo type="num" val="3"/>
      </iconSet>
    </cfRule>
  </conditionalFormatting>
  <conditionalFormatting sqref="AT3:BF16 AP3:AR16">
    <cfRule type="iconSet" priority="9">
      <iconSet iconSet="3Symbols" showValue="0">
        <cfvo type="percent" val="0"/>
        <cfvo type="num" val="1" gte="0"/>
        <cfvo type="num" val="3"/>
      </iconSet>
    </cfRule>
  </conditionalFormatting>
  <conditionalFormatting sqref="CF3:CF16">
    <cfRule type="iconSet" priority="1">
      <iconSet iconSet="3Symbols" showValue="0">
        <cfvo type="percent" val="0"/>
        <cfvo type="num" val="1" gte="0"/>
        <cfvo type="num" val="3"/>
      </iconSet>
    </cfRule>
  </conditionalFormatting>
  <pageMargins left="0.7" right="0.7" top="0.75" bottom="0.75" header="0.3" footer="0.3"/>
  <pageSetup orientation="portrait" horizontalDpi="4294967295" verticalDpi="4294967295" r:id="rId1"/>
  <extLst>
    <ext xmlns:x14="http://schemas.microsoft.com/office/spreadsheetml/2009/9/main" uri="{78C0D931-6437-407d-A8EE-F0AAD7539E65}">
      <x14:conditionalFormattings>
        <x14:conditionalFormatting xmlns:xm="http://schemas.microsoft.com/office/excel/2006/main">
          <x14:cfRule type="dataBar" id="{77040646-8BC4-456C-9E52-E9AD3C43330E}">
            <x14:dataBar minLength="0" maxLength="100">
              <x14:cfvo type="autoMin"/>
              <x14:cfvo type="autoMax"/>
              <x14:negativeFillColor rgb="FFFF0000"/>
              <x14:axisColor rgb="FF000000"/>
            </x14:dataBar>
          </x14:cfRule>
          <xm:sqref>BI3:BM16</xm:sqref>
        </x14:conditionalFormatting>
      </x14:conditionalFormattings>
    </ext>
    <ext xmlns:x14="http://schemas.microsoft.com/office/spreadsheetml/2009/9/main" uri="{05C60535-1F16-4fd2-B633-F4F36F0B64E0}">
      <x14:sparklineGroups xmlns:xm="http://schemas.microsoft.com/office/excel/2006/main">
        <x14:sparklineGroup displayEmptyCellsAs="gap" negative="1" xr2:uid="{00000000-0003-0000-0400-000000000000}">
          <x14:colorSeries theme="1" tint="0.499984740745262"/>
          <x14:colorNegative theme="1" tint="0.249977111117893"/>
          <x14:colorAxis rgb="FF000000"/>
          <x14:colorMarkers theme="1" tint="0.249977111117893"/>
          <x14:colorFirst theme="1" tint="0.249977111117893"/>
          <x14:colorLast theme="1" tint="0.249977111117893"/>
          <x14:colorHigh theme="1" tint="0.249977111117893"/>
          <x14:colorLow theme="1" tint="0.249977111117893"/>
          <x14:sparklines>
            <x14:sparkline>
              <xm:f>'Woreda scorecard'!BI4:BI4</xm:f>
              <xm:sqref>BI4</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139"/>
  <sheetViews>
    <sheetView showGridLines="0" topLeftCell="A15" zoomScale="110" zoomScaleNormal="110" workbookViewId="0">
      <selection activeCell="L30" sqref="L30:N30"/>
    </sheetView>
  </sheetViews>
  <sheetFormatPr defaultColWidth="5.6640625" defaultRowHeight="14.4" x14ac:dyDescent="0.3"/>
  <cols>
    <col min="1" max="5" width="2.6640625" customWidth="1"/>
    <col min="6" max="6" width="1.6640625" customWidth="1"/>
    <col min="7" max="10" width="2.6640625" customWidth="1"/>
    <col min="11" max="11" width="1" customWidth="1"/>
    <col min="12" max="13" width="2.6640625" customWidth="1"/>
    <col min="14" max="14" width="4" customWidth="1"/>
    <col min="15" max="31" width="2.6640625" customWidth="1"/>
    <col min="32" max="32" width="2.5546875" customWidth="1"/>
    <col min="33" max="33" width="1.33203125" customWidth="1"/>
    <col min="34" max="35" width="2.6640625" customWidth="1"/>
    <col min="36" max="36" width="3.109375" customWidth="1"/>
    <col min="37" max="37" width="2.6640625" customWidth="1"/>
    <col min="38" max="38" width="3.109375" customWidth="1"/>
    <col min="39" max="39" width="6.6640625" customWidth="1"/>
  </cols>
  <sheetData>
    <row r="1" spans="1:39" ht="22.5" customHeight="1" x14ac:dyDescent="0.3">
      <c r="A1" s="503" t="s">
        <v>445</v>
      </c>
      <c r="B1" s="503"/>
      <c r="C1" s="503"/>
      <c r="D1" s="503"/>
      <c r="E1" s="503"/>
      <c r="F1" s="503"/>
      <c r="G1" s="503"/>
      <c r="H1" s="503"/>
      <c r="I1" s="503"/>
      <c r="J1" s="503"/>
      <c r="K1" s="503"/>
      <c r="L1" s="503"/>
      <c r="M1" s="503"/>
      <c r="N1" s="503"/>
      <c r="O1" s="503"/>
      <c r="P1" s="503"/>
      <c r="Q1" s="503"/>
      <c r="R1" s="503"/>
      <c r="S1" s="503"/>
      <c r="T1" s="503"/>
      <c r="U1" s="503"/>
      <c r="V1" s="503"/>
      <c r="W1" s="503"/>
      <c r="X1" s="503"/>
      <c r="Y1" s="503"/>
      <c r="Z1" s="503"/>
      <c r="AA1" s="503"/>
      <c r="AB1" s="503"/>
      <c r="AC1" s="503"/>
      <c r="AD1" s="503"/>
      <c r="AE1" s="503"/>
      <c r="AF1" s="503"/>
      <c r="AG1" s="503"/>
      <c r="AH1" s="503"/>
      <c r="AI1" s="503"/>
      <c r="AJ1" s="503"/>
      <c r="AK1" s="503"/>
      <c r="AL1" s="503"/>
    </row>
    <row r="2" spans="1:39" ht="5.0999999999999996" customHeight="1" x14ac:dyDescent="0.3"/>
    <row r="3" spans="1:39" ht="15" customHeight="1" x14ac:dyDescent="0.3">
      <c r="A3" s="504" t="s">
        <v>378</v>
      </c>
      <c r="B3" s="504"/>
      <c r="C3" s="504"/>
      <c r="D3" s="504"/>
      <c r="F3" s="506" t="s">
        <v>368</v>
      </c>
      <c r="G3" s="506"/>
      <c r="H3" s="506"/>
      <c r="I3" s="505" t="s">
        <v>372</v>
      </c>
      <c r="J3" s="505"/>
      <c r="K3" s="505"/>
      <c r="L3" s="505"/>
      <c r="M3" s="505"/>
      <c r="N3" s="505"/>
      <c r="O3" s="110"/>
      <c r="P3" s="507" t="s">
        <v>376</v>
      </c>
      <c r="Q3" s="508"/>
      <c r="R3" s="508"/>
      <c r="S3" s="508"/>
      <c r="T3" s="508"/>
      <c r="U3" s="508"/>
      <c r="V3" s="508"/>
      <c r="W3" s="867">
        <f>COUNTA('Woreda Level'!C2:C15)</f>
        <v>14</v>
      </c>
      <c r="X3" s="867"/>
      <c r="Y3" s="867"/>
      <c r="Z3" s="110"/>
      <c r="AA3" s="407" t="s">
        <v>374</v>
      </c>
      <c r="AB3" s="408"/>
      <c r="AC3" s="408"/>
      <c r="AD3" s="408"/>
      <c r="AE3" s="408"/>
      <c r="AF3" s="409"/>
      <c r="AG3" s="869">
        <f>'Woreda Level'!D16</f>
        <v>361381</v>
      </c>
      <c r="AH3" s="869"/>
      <c r="AI3" s="869"/>
      <c r="AJ3" s="869"/>
      <c r="AK3" s="869"/>
      <c r="AL3" s="869"/>
    </row>
    <row r="4" spans="1:39" ht="5.0999999999999996" customHeight="1" x14ac:dyDescent="0.3">
      <c r="A4" s="504"/>
      <c r="B4" s="504"/>
      <c r="C4" s="504"/>
      <c r="D4" s="504"/>
      <c r="F4" s="110"/>
      <c r="G4" s="110"/>
      <c r="H4" s="110"/>
      <c r="I4" s="110"/>
      <c r="J4" s="110"/>
      <c r="K4" s="110"/>
      <c r="L4" s="110"/>
      <c r="M4" s="110"/>
      <c r="N4" s="110"/>
      <c r="O4" s="110"/>
      <c r="P4" s="110"/>
      <c r="Q4" s="110"/>
      <c r="R4" s="110"/>
      <c r="S4" s="110"/>
      <c r="T4" s="110"/>
      <c r="U4" s="110"/>
      <c r="V4" s="110"/>
      <c r="W4" s="110"/>
      <c r="X4" s="110"/>
      <c r="Y4" s="110"/>
      <c r="Z4" s="110"/>
      <c r="AA4" s="110"/>
      <c r="AB4" s="110"/>
      <c r="AC4" s="110"/>
      <c r="AD4" s="110"/>
      <c r="AE4" s="110"/>
      <c r="AF4" s="110"/>
      <c r="AG4" s="110"/>
      <c r="AH4" s="110"/>
      <c r="AI4" s="110"/>
      <c r="AJ4" s="110"/>
      <c r="AK4" s="110"/>
    </row>
    <row r="5" spans="1:39" s="5" customFormat="1" x14ac:dyDescent="0.3">
      <c r="A5" s="504"/>
      <c r="B5" s="504"/>
      <c r="C5" s="504"/>
      <c r="D5" s="504"/>
      <c r="F5" s="507" t="s">
        <v>0</v>
      </c>
      <c r="G5" s="508"/>
      <c r="H5" s="509"/>
      <c r="I5" s="602">
        <v>8</v>
      </c>
      <c r="J5" s="602"/>
      <c r="K5" s="602"/>
      <c r="L5" s="602"/>
      <c r="M5" s="602"/>
      <c r="N5" s="602"/>
      <c r="O5" s="111"/>
      <c r="P5" s="507" t="s">
        <v>377</v>
      </c>
      <c r="Q5" s="508"/>
      <c r="R5" s="508"/>
      <c r="S5" s="508"/>
      <c r="T5" s="508"/>
      <c r="U5" s="508"/>
      <c r="V5" s="508"/>
      <c r="W5" s="867">
        <f>'Woreda Level'!G16</f>
        <v>67</v>
      </c>
      <c r="X5" s="867"/>
      <c r="Y5" s="867"/>
      <c r="Z5" s="111"/>
      <c r="AA5" s="407" t="s">
        <v>375</v>
      </c>
      <c r="AB5" s="408"/>
      <c r="AC5" s="408"/>
      <c r="AD5" s="408"/>
      <c r="AE5" s="408"/>
      <c r="AF5" s="409"/>
      <c r="AG5" s="877">
        <f>'Woreda Level'!E16</f>
        <v>20412</v>
      </c>
      <c r="AH5" s="855"/>
      <c r="AI5" s="855"/>
      <c r="AJ5" s="814">
        <f>AG5/AG3</f>
        <v>5.648332369438349E-2</v>
      </c>
      <c r="AK5" s="814"/>
      <c r="AL5" s="814"/>
    </row>
    <row r="6" spans="1:39" ht="5.0999999999999996" customHeight="1" x14ac:dyDescent="0.3"/>
    <row r="7" spans="1:39" ht="15" customHeight="1" x14ac:dyDescent="0.3">
      <c r="A7" s="466" t="s">
        <v>423</v>
      </c>
      <c r="B7" s="466"/>
      <c r="C7" s="466"/>
      <c r="D7" s="466"/>
      <c r="E7" s="466"/>
      <c r="F7" s="466"/>
      <c r="G7" s="466"/>
      <c r="H7" s="466"/>
      <c r="I7" s="466"/>
      <c r="J7" s="466"/>
      <c r="K7" s="466"/>
      <c r="L7" s="466"/>
      <c r="M7" s="466"/>
      <c r="N7" s="466"/>
      <c r="O7" s="466"/>
      <c r="P7" s="466"/>
      <c r="Q7" s="466"/>
      <c r="R7" s="466"/>
      <c r="S7" s="466"/>
      <c r="T7" s="466"/>
      <c r="U7" s="466"/>
      <c r="V7" s="466"/>
      <c r="W7" s="466"/>
      <c r="X7" s="466"/>
      <c r="Y7" s="466"/>
      <c r="Z7" s="466"/>
      <c r="AA7" s="466"/>
      <c r="AB7" s="466"/>
      <c r="AC7" s="466"/>
      <c r="AD7" s="466"/>
      <c r="AE7" s="466"/>
      <c r="AF7" s="466"/>
      <c r="AG7" s="466"/>
      <c r="AH7" s="466"/>
      <c r="AI7" s="466"/>
      <c r="AJ7" s="466"/>
      <c r="AK7" s="467">
        <f>'Battery and speedometer chart'!R16</f>
        <v>0.35714285714285715</v>
      </c>
      <c r="AL7" s="468"/>
    </row>
    <row r="8" spans="1:39" ht="15" customHeight="1" x14ac:dyDescent="0.3"/>
    <row r="9" spans="1:39" ht="15" customHeight="1" x14ac:dyDescent="0.3"/>
    <row r="10" spans="1:39" ht="15" customHeight="1" x14ac:dyDescent="0.3"/>
    <row r="11" spans="1:39" ht="15" customHeight="1" x14ac:dyDescent="0.3">
      <c r="AM11" t="s">
        <v>293</v>
      </c>
    </row>
    <row r="12" spans="1:39" ht="15" customHeight="1" x14ac:dyDescent="0.3"/>
    <row r="13" spans="1:39" ht="15" customHeight="1" x14ac:dyDescent="0.3"/>
    <row r="14" spans="1:39" ht="15" customHeight="1" x14ac:dyDescent="0.3"/>
    <row r="15" spans="1:39" ht="15" customHeight="1" x14ac:dyDescent="0.3"/>
    <row r="16" spans="1:39" ht="15" customHeight="1" x14ac:dyDescent="0.3"/>
    <row r="17" spans="1:38" ht="15" customHeight="1" x14ac:dyDescent="0.3"/>
    <row r="18" spans="1:38" ht="15" customHeight="1" x14ac:dyDescent="0.3"/>
    <row r="19" spans="1:38" ht="15" customHeight="1" x14ac:dyDescent="0.3"/>
    <row r="20" spans="1:38" ht="6" customHeight="1" x14ac:dyDescent="0.3"/>
    <row r="21" spans="1:38" ht="2.25" customHeight="1" x14ac:dyDescent="0.3"/>
    <row r="22" spans="1:38" ht="21.75" customHeight="1" x14ac:dyDescent="0.3">
      <c r="A22" s="521" t="s">
        <v>438</v>
      </c>
      <c r="B22" s="521"/>
      <c r="C22" s="521"/>
      <c r="D22" s="521"/>
      <c r="E22" s="521"/>
      <c r="F22" s="836"/>
      <c r="G22" s="836"/>
      <c r="H22" s="836"/>
      <c r="I22" s="836"/>
      <c r="J22" s="836"/>
      <c r="K22" s="836"/>
      <c r="L22" s="836"/>
      <c r="M22" s="836"/>
      <c r="N22" s="836"/>
      <c r="O22" s="836"/>
      <c r="P22" s="836"/>
      <c r="Q22" s="836"/>
      <c r="R22" s="836"/>
      <c r="S22" s="836"/>
      <c r="T22" s="836"/>
      <c r="U22" s="836"/>
      <c r="V22" s="836"/>
      <c r="W22" s="836"/>
      <c r="X22" s="836"/>
      <c r="Y22" s="836"/>
      <c r="Z22" s="836"/>
      <c r="AA22" s="836"/>
      <c r="AB22" s="836"/>
      <c r="AC22" s="836"/>
      <c r="AD22" s="836"/>
      <c r="AE22" s="836"/>
      <c r="AF22" s="836"/>
      <c r="AG22" s="836"/>
      <c r="AH22" s="836"/>
      <c r="AI22" s="836"/>
      <c r="AJ22" s="836"/>
      <c r="AK22" s="836"/>
      <c r="AL22" s="836"/>
    </row>
    <row r="23" spans="1:38" ht="21.75" customHeight="1" x14ac:dyDescent="0.3">
      <c r="A23" s="521"/>
      <c r="B23" s="521"/>
      <c r="C23" s="521"/>
      <c r="D23" s="521"/>
      <c r="E23" s="521"/>
      <c r="F23" s="836"/>
      <c r="G23" s="836"/>
      <c r="H23" s="836"/>
      <c r="I23" s="836"/>
      <c r="J23" s="836"/>
      <c r="K23" s="836"/>
      <c r="L23" s="836"/>
      <c r="M23" s="836"/>
      <c r="N23" s="836"/>
      <c r="O23" s="836"/>
      <c r="P23" s="836"/>
      <c r="Q23" s="836"/>
      <c r="R23" s="836"/>
      <c r="S23" s="836"/>
      <c r="T23" s="836"/>
      <c r="U23" s="836"/>
      <c r="V23" s="836"/>
      <c r="W23" s="836"/>
      <c r="X23" s="836"/>
      <c r="Y23" s="836"/>
      <c r="Z23" s="836"/>
      <c r="AA23" s="836"/>
      <c r="AB23" s="836"/>
      <c r="AC23" s="836"/>
      <c r="AD23" s="836"/>
      <c r="AE23" s="836"/>
      <c r="AF23" s="836"/>
      <c r="AG23" s="836"/>
      <c r="AH23" s="836"/>
      <c r="AI23" s="836"/>
      <c r="AJ23" s="836"/>
      <c r="AK23" s="836"/>
      <c r="AL23" s="836"/>
    </row>
    <row r="24" spans="1:38" ht="5.0999999999999996" customHeight="1" x14ac:dyDescent="0.3"/>
    <row r="25" spans="1:38" ht="15" customHeight="1" x14ac:dyDescent="0.3">
      <c r="A25" s="421" t="s">
        <v>382</v>
      </c>
      <c r="B25" s="421"/>
      <c r="C25" s="421"/>
      <c r="D25" s="421"/>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row>
    <row r="26" spans="1:38" ht="5.0999999999999996" customHeight="1" x14ac:dyDescent="0.3">
      <c r="A26" s="102"/>
      <c r="B26" s="102"/>
      <c r="C26" s="102"/>
      <c r="D26" s="102"/>
      <c r="E26" s="102"/>
      <c r="F26" s="102"/>
      <c r="G26" s="102"/>
      <c r="H26" s="102"/>
      <c r="I26" s="102"/>
      <c r="J26" s="102"/>
      <c r="K26" s="102"/>
      <c r="L26" s="102"/>
      <c r="M26" s="102"/>
      <c r="N26" s="102"/>
      <c r="O26" s="102"/>
      <c r="P26" s="102"/>
      <c r="Q26" s="102"/>
    </row>
    <row r="27" spans="1:38" ht="15" customHeight="1" x14ac:dyDescent="0.3">
      <c r="A27" s="853" t="s">
        <v>381</v>
      </c>
      <c r="B27" s="854"/>
      <c r="C27" s="854"/>
      <c r="D27" s="854"/>
      <c r="E27" s="854"/>
      <c r="F27" s="854"/>
      <c r="G27" s="854"/>
      <c r="H27" s="854"/>
      <c r="I27" s="854"/>
      <c r="J27" s="855">
        <f>'Woreda scorecard'!F17</f>
        <v>17544059.51520275</v>
      </c>
      <c r="K27" s="855"/>
      <c r="L27" s="855"/>
      <c r="M27" s="855"/>
      <c r="N27" s="856"/>
      <c r="O27" s="103"/>
    </row>
    <row r="28" spans="1:38" s="101" customFormat="1" ht="5.0999999999999996" customHeight="1" x14ac:dyDescent="0.3">
      <c r="A28" s="107"/>
      <c r="B28" s="108"/>
      <c r="C28" s="108"/>
      <c r="D28" s="108"/>
      <c r="E28" s="108"/>
      <c r="F28" s="108"/>
      <c r="G28" s="108"/>
      <c r="H28" s="108"/>
      <c r="I28" s="109"/>
      <c r="J28" s="109"/>
      <c r="K28" s="109"/>
      <c r="L28" s="106"/>
      <c r="M28" s="106"/>
      <c r="N28" s="106"/>
    </row>
    <row r="29" spans="1:38" ht="15" customHeight="1" x14ac:dyDescent="0.3">
      <c r="A29" s="857" t="s">
        <v>390</v>
      </c>
      <c r="B29" s="858"/>
      <c r="C29" s="858"/>
      <c r="D29" s="858"/>
      <c r="E29" s="858"/>
      <c r="F29" s="858"/>
      <c r="G29" s="858"/>
      <c r="H29" s="858"/>
      <c r="I29" s="858"/>
      <c r="J29" s="861" t="s">
        <v>380</v>
      </c>
      <c r="K29" s="861"/>
      <c r="L29" s="862">
        <f>'Woreda scorecard'!M3</f>
        <v>0.23428290022565257</v>
      </c>
      <c r="M29" s="862"/>
      <c r="N29" s="863"/>
    </row>
    <row r="30" spans="1:38" ht="15" customHeight="1" x14ac:dyDescent="0.3">
      <c r="A30" s="859"/>
      <c r="B30" s="860"/>
      <c r="C30" s="860"/>
      <c r="D30" s="860"/>
      <c r="E30" s="860"/>
      <c r="F30" s="860"/>
      <c r="G30" s="860"/>
      <c r="H30" s="860"/>
      <c r="I30" s="860"/>
      <c r="J30" s="864" t="s">
        <v>379</v>
      </c>
      <c r="K30" s="864"/>
      <c r="L30" s="865">
        <f>'Woreda scorecard'!M4</f>
        <v>0.30122088126929553</v>
      </c>
      <c r="M30" s="865"/>
      <c r="N30" s="866"/>
    </row>
    <row r="31" spans="1:38" ht="5.0999999999999996" customHeight="1" x14ac:dyDescent="0.3"/>
    <row r="32" spans="1:38" x14ac:dyDescent="0.3">
      <c r="A32" s="843" t="s">
        <v>414</v>
      </c>
      <c r="B32" s="844"/>
      <c r="C32" s="844"/>
      <c r="D32" s="844"/>
      <c r="E32" s="844"/>
      <c r="F32" s="844"/>
      <c r="G32" s="844"/>
      <c r="H32" s="844"/>
      <c r="I32" s="844"/>
      <c r="J32" s="844"/>
      <c r="K32" s="844"/>
      <c r="L32" s="844"/>
      <c r="M32" s="844"/>
      <c r="N32" s="844"/>
    </row>
    <row r="33" spans="1:14" ht="5.0999999999999996" customHeight="1" x14ac:dyDescent="0.3">
      <c r="A33" s="106"/>
      <c r="B33" s="106"/>
      <c r="C33" s="106"/>
      <c r="D33" s="106"/>
      <c r="E33" s="106"/>
      <c r="F33" s="106"/>
      <c r="G33" s="106"/>
      <c r="H33" s="101"/>
      <c r="N33" s="101"/>
    </row>
    <row r="34" spans="1:14" x14ac:dyDescent="0.3">
      <c r="F34" s="115"/>
      <c r="G34" s="811" t="s">
        <v>388</v>
      </c>
      <c r="H34" s="811"/>
      <c r="I34" s="811"/>
      <c r="J34" s="811"/>
      <c r="L34" s="845" t="s">
        <v>389</v>
      </c>
      <c r="M34" s="846"/>
      <c r="N34" s="847"/>
    </row>
    <row r="35" spans="1:14" x14ac:dyDescent="0.3">
      <c r="A35" s="848" t="s">
        <v>386</v>
      </c>
      <c r="B35" s="848"/>
      <c r="C35" s="848"/>
      <c r="D35" s="848"/>
      <c r="E35" s="848"/>
      <c r="F35" s="115"/>
      <c r="G35" s="849" t="str">
        <f>'Woreda scorecard'!Q3</f>
        <v>not disbursed</v>
      </c>
      <c r="H35" s="849"/>
      <c r="I35" s="849"/>
      <c r="J35" s="849"/>
      <c r="L35" s="850">
        <f>'Woreda scorecard'!V6</f>
        <v>-2</v>
      </c>
      <c r="M35" s="851"/>
      <c r="N35" s="852"/>
    </row>
    <row r="36" spans="1:14" ht="15" customHeight="1" x14ac:dyDescent="0.3">
      <c r="A36" s="112" t="s">
        <v>387</v>
      </c>
      <c r="B36" s="113"/>
      <c r="C36" s="113"/>
      <c r="D36" s="113"/>
      <c r="E36" s="114"/>
      <c r="G36" s="602" t="str">
        <f>G35</f>
        <v>not disbursed</v>
      </c>
      <c r="H36" s="602"/>
      <c r="I36" s="602"/>
      <c r="J36" s="602"/>
      <c r="L36" s="840">
        <f>'Woreda scorecard'!Y3</f>
        <v>109</v>
      </c>
      <c r="M36" s="841"/>
      <c r="N36" s="842"/>
    </row>
    <row r="37" spans="1:14" ht="5.0999999999999996" customHeight="1" x14ac:dyDescent="0.3">
      <c r="A37" s="116"/>
      <c r="B37" s="117"/>
      <c r="C37" s="117"/>
      <c r="D37" s="117"/>
      <c r="E37" s="117"/>
      <c r="F37" s="116"/>
      <c r="G37" s="116"/>
      <c r="H37" s="116"/>
      <c r="I37" s="116"/>
      <c r="J37" s="116"/>
      <c r="K37" s="117"/>
      <c r="L37" s="101"/>
    </row>
    <row r="48" spans="1:14" ht="5.0999999999999996" customHeight="1" x14ac:dyDescent="0.3"/>
    <row r="49" spans="1:38" ht="22.5" customHeight="1" x14ac:dyDescent="0.3">
      <c r="A49" s="818" t="s">
        <v>395</v>
      </c>
      <c r="B49" s="818"/>
      <c r="C49" s="818"/>
      <c r="D49" s="818"/>
      <c r="E49" s="818"/>
      <c r="F49" s="818"/>
      <c r="G49" s="818"/>
      <c r="H49" s="818"/>
      <c r="I49" s="126"/>
      <c r="J49" s="418" t="s">
        <v>397</v>
      </c>
      <c r="K49" s="418"/>
      <c r="L49" s="418"/>
      <c r="M49" s="418"/>
      <c r="N49" s="418"/>
      <c r="O49" s="418"/>
      <c r="P49" s="418"/>
      <c r="Q49" s="418"/>
      <c r="R49" s="418"/>
      <c r="S49" s="418"/>
      <c r="T49" s="418"/>
      <c r="U49" s="418"/>
      <c r="V49" s="418"/>
      <c r="W49" s="418"/>
      <c r="X49" s="418"/>
      <c r="Y49" s="418"/>
      <c r="Z49" s="418"/>
      <c r="AA49" s="418"/>
      <c r="AB49" s="418"/>
      <c r="AC49" s="418"/>
      <c r="AD49" s="418"/>
      <c r="AE49" s="418"/>
      <c r="AF49" s="418"/>
      <c r="AG49" s="418"/>
      <c r="AH49" s="418"/>
      <c r="AI49" s="418"/>
      <c r="AJ49" s="418"/>
      <c r="AK49" s="418"/>
      <c r="AL49" s="418"/>
    </row>
    <row r="50" spans="1:38" ht="5.0999999999999996" customHeight="1" x14ac:dyDescent="0.3">
      <c r="J50" s="418"/>
      <c r="K50" s="418"/>
      <c r="L50" s="418"/>
      <c r="M50" s="418"/>
      <c r="N50" s="418"/>
      <c r="O50" s="418"/>
      <c r="P50" s="418"/>
      <c r="Q50" s="418"/>
      <c r="R50" s="418"/>
      <c r="S50" s="418"/>
      <c r="T50" s="418"/>
      <c r="U50" s="418"/>
      <c r="V50" s="418"/>
      <c r="W50" s="418"/>
      <c r="X50" s="418"/>
      <c r="Y50" s="418"/>
      <c r="Z50" s="418"/>
      <c r="AA50" s="418"/>
      <c r="AB50" s="418"/>
      <c r="AC50" s="418"/>
      <c r="AD50" s="418"/>
      <c r="AE50" s="418"/>
      <c r="AF50" s="418"/>
      <c r="AG50" s="418"/>
      <c r="AH50" s="418"/>
      <c r="AI50" s="418"/>
      <c r="AJ50" s="418"/>
      <c r="AK50" s="418"/>
      <c r="AL50" s="418"/>
    </row>
    <row r="51" spans="1:38" ht="15" customHeight="1" x14ac:dyDescent="0.3">
      <c r="A51" s="413" t="s">
        <v>106</v>
      </c>
      <c r="B51" s="414"/>
      <c r="C51" s="414"/>
      <c r="D51" s="414"/>
      <c r="E51" s="817"/>
      <c r="G51" s="815">
        <f>'Woreda scorecard'!BM17</f>
        <v>3</v>
      </c>
      <c r="H51" s="816"/>
      <c r="J51" s="418"/>
      <c r="K51" s="418"/>
      <c r="L51" s="418"/>
      <c r="M51" s="418"/>
      <c r="N51" s="418"/>
      <c r="O51" s="418"/>
      <c r="P51" s="418"/>
      <c r="Q51" s="418"/>
      <c r="R51" s="418"/>
      <c r="S51" s="418"/>
      <c r="T51" s="418"/>
      <c r="U51" s="418"/>
      <c r="V51" s="418"/>
      <c r="W51" s="418"/>
      <c r="X51" s="418"/>
      <c r="Y51" s="418"/>
      <c r="Z51" s="418"/>
      <c r="AA51" s="418"/>
      <c r="AB51" s="418"/>
      <c r="AC51" s="418"/>
      <c r="AD51" s="418"/>
      <c r="AE51" s="418"/>
      <c r="AF51" s="418"/>
      <c r="AG51" s="418"/>
      <c r="AH51" s="418"/>
      <c r="AI51" s="418"/>
      <c r="AJ51" s="418"/>
      <c r="AK51" s="418"/>
      <c r="AL51" s="418"/>
    </row>
    <row r="52" spans="1:38" ht="5.0999999999999996" customHeight="1" x14ac:dyDescent="0.3">
      <c r="A52" s="119"/>
      <c r="B52" s="119"/>
      <c r="C52" s="119"/>
      <c r="D52" s="119"/>
      <c r="E52" s="119"/>
      <c r="F52" s="119"/>
      <c r="G52" s="123"/>
      <c r="H52" s="123"/>
      <c r="I52" s="119"/>
      <c r="J52" s="418"/>
      <c r="K52" s="418"/>
      <c r="L52" s="418"/>
      <c r="M52" s="418"/>
      <c r="N52" s="418"/>
      <c r="O52" s="418"/>
      <c r="P52" s="418"/>
      <c r="Q52" s="418"/>
      <c r="R52" s="418"/>
      <c r="S52" s="418"/>
      <c r="T52" s="418"/>
      <c r="U52" s="418"/>
      <c r="V52" s="418"/>
      <c r="W52" s="418"/>
      <c r="X52" s="418"/>
      <c r="Y52" s="418"/>
      <c r="Z52" s="418"/>
      <c r="AA52" s="418"/>
      <c r="AB52" s="418"/>
      <c r="AC52" s="418"/>
      <c r="AD52" s="418"/>
      <c r="AE52" s="418"/>
      <c r="AF52" s="418"/>
      <c r="AG52" s="418"/>
      <c r="AH52" s="418"/>
      <c r="AI52" s="418"/>
      <c r="AJ52" s="418"/>
      <c r="AK52" s="418"/>
      <c r="AL52" s="418"/>
    </row>
    <row r="53" spans="1:38" s="101" customFormat="1" x14ac:dyDescent="0.3">
      <c r="A53" s="413" t="s">
        <v>391</v>
      </c>
      <c r="B53" s="414"/>
      <c r="C53" s="414"/>
      <c r="D53" s="414"/>
      <c r="E53" s="817"/>
      <c r="F53" s="120"/>
      <c r="G53" s="815">
        <f>'Woreda scorecard'!BJ17</f>
        <v>3.8571428571428572</v>
      </c>
      <c r="H53" s="816"/>
      <c r="J53" s="418"/>
      <c r="K53" s="418"/>
      <c r="L53" s="418"/>
      <c r="M53" s="418"/>
      <c r="N53" s="418"/>
      <c r="O53" s="418"/>
      <c r="P53" s="418"/>
      <c r="Q53" s="418"/>
      <c r="R53" s="418"/>
      <c r="S53" s="418"/>
      <c r="T53" s="418"/>
      <c r="U53" s="418"/>
      <c r="V53" s="418"/>
      <c r="W53" s="418"/>
      <c r="X53" s="418"/>
      <c r="Y53" s="418"/>
      <c r="Z53" s="418"/>
      <c r="AA53" s="418"/>
      <c r="AB53" s="418"/>
      <c r="AC53" s="418"/>
      <c r="AD53" s="418"/>
      <c r="AE53" s="418"/>
      <c r="AF53" s="418"/>
      <c r="AG53" s="418"/>
      <c r="AH53" s="418"/>
      <c r="AI53" s="418"/>
      <c r="AJ53" s="418"/>
      <c r="AK53" s="418"/>
      <c r="AL53" s="418"/>
    </row>
    <row r="54" spans="1:38" ht="5.0999999999999996" customHeight="1" x14ac:dyDescent="0.3">
      <c r="A54" s="121"/>
      <c r="B54" s="121"/>
      <c r="C54" s="121"/>
      <c r="D54" s="121"/>
      <c r="E54" s="121"/>
      <c r="F54" s="104"/>
      <c r="G54" s="124"/>
      <c r="H54" s="125"/>
      <c r="J54" s="418"/>
      <c r="K54" s="418"/>
      <c r="L54" s="418"/>
      <c r="M54" s="418"/>
      <c r="N54" s="418"/>
      <c r="O54" s="418"/>
      <c r="P54" s="418"/>
      <c r="Q54" s="418"/>
      <c r="R54" s="418"/>
      <c r="S54" s="418"/>
      <c r="T54" s="418"/>
      <c r="U54" s="418"/>
      <c r="V54" s="418"/>
      <c r="W54" s="418"/>
      <c r="X54" s="418"/>
      <c r="Y54" s="418"/>
      <c r="Z54" s="418"/>
      <c r="AA54" s="418"/>
      <c r="AB54" s="418"/>
      <c r="AC54" s="418"/>
      <c r="AD54" s="418"/>
      <c r="AE54" s="418"/>
      <c r="AF54" s="418"/>
      <c r="AG54" s="418"/>
      <c r="AH54" s="418"/>
      <c r="AI54" s="418"/>
      <c r="AJ54" s="418"/>
      <c r="AK54" s="418"/>
      <c r="AL54" s="418"/>
    </row>
    <row r="55" spans="1:38" x14ac:dyDescent="0.3">
      <c r="A55" s="413" t="s">
        <v>392</v>
      </c>
      <c r="B55" s="414"/>
      <c r="C55" s="414"/>
      <c r="D55" s="414"/>
      <c r="E55" s="817"/>
      <c r="F55" s="119"/>
      <c r="G55" s="815">
        <f>'Woreda scorecard'!BI17</f>
        <v>3.7142857142857144</v>
      </c>
      <c r="H55" s="816"/>
      <c r="J55" s="418"/>
      <c r="K55" s="418"/>
      <c r="L55" s="418"/>
      <c r="M55" s="418"/>
      <c r="N55" s="418"/>
      <c r="O55" s="418"/>
      <c r="P55" s="418"/>
      <c r="Q55" s="418"/>
      <c r="R55" s="418"/>
      <c r="S55" s="418"/>
      <c r="T55" s="418"/>
      <c r="U55" s="418"/>
      <c r="V55" s="418"/>
      <c r="W55" s="418"/>
      <c r="X55" s="418"/>
      <c r="Y55" s="418"/>
      <c r="Z55" s="418"/>
      <c r="AA55" s="418"/>
      <c r="AB55" s="418"/>
      <c r="AC55" s="418"/>
      <c r="AD55" s="418"/>
      <c r="AE55" s="418"/>
      <c r="AF55" s="418"/>
      <c r="AG55" s="418"/>
      <c r="AH55" s="418"/>
      <c r="AI55" s="418"/>
      <c r="AJ55" s="418"/>
      <c r="AK55" s="418"/>
      <c r="AL55" s="418"/>
    </row>
    <row r="56" spans="1:38" ht="5.0999999999999996" customHeight="1" x14ac:dyDescent="0.3">
      <c r="A56" s="122"/>
      <c r="B56" s="122"/>
      <c r="C56" s="122"/>
      <c r="D56" s="122"/>
      <c r="E56" s="122"/>
      <c r="G56" s="125"/>
      <c r="H56" s="125"/>
      <c r="J56" s="418"/>
      <c r="K56" s="418"/>
      <c r="L56" s="418"/>
      <c r="M56" s="418"/>
      <c r="N56" s="418"/>
      <c r="O56" s="418"/>
      <c r="P56" s="418"/>
      <c r="Q56" s="418"/>
      <c r="R56" s="418"/>
      <c r="S56" s="418"/>
      <c r="T56" s="418"/>
      <c r="U56" s="418"/>
      <c r="V56" s="418"/>
      <c r="W56" s="418"/>
      <c r="X56" s="418"/>
      <c r="Y56" s="418"/>
      <c r="Z56" s="418"/>
      <c r="AA56" s="418"/>
      <c r="AB56" s="418"/>
      <c r="AC56" s="418"/>
      <c r="AD56" s="418"/>
      <c r="AE56" s="418"/>
      <c r="AF56" s="418"/>
      <c r="AG56" s="418"/>
      <c r="AH56" s="418"/>
      <c r="AI56" s="418"/>
      <c r="AJ56" s="418"/>
      <c r="AK56" s="418"/>
      <c r="AL56" s="418"/>
    </row>
    <row r="57" spans="1:38" x14ac:dyDescent="0.3">
      <c r="A57" s="413" t="s">
        <v>393</v>
      </c>
      <c r="B57" s="414"/>
      <c r="C57" s="414"/>
      <c r="D57" s="414"/>
      <c r="E57" s="817"/>
      <c r="G57" s="815">
        <f>'Woreda scorecard'!BK17</f>
        <v>2.9285714285714284</v>
      </c>
      <c r="H57" s="816"/>
      <c r="J57" s="418"/>
      <c r="K57" s="418"/>
      <c r="L57" s="418"/>
      <c r="M57" s="418"/>
      <c r="N57" s="418"/>
      <c r="O57" s="418"/>
      <c r="P57" s="418"/>
      <c r="Q57" s="418"/>
      <c r="R57" s="418"/>
      <c r="S57" s="418"/>
      <c r="T57" s="418"/>
      <c r="U57" s="418"/>
      <c r="V57" s="418"/>
      <c r="W57" s="418"/>
      <c r="X57" s="418"/>
      <c r="Y57" s="418"/>
      <c r="Z57" s="418"/>
      <c r="AA57" s="418"/>
      <c r="AB57" s="418"/>
      <c r="AC57" s="418"/>
      <c r="AD57" s="418"/>
      <c r="AE57" s="418"/>
      <c r="AF57" s="418"/>
      <c r="AG57" s="418"/>
      <c r="AH57" s="418"/>
      <c r="AI57" s="418"/>
      <c r="AJ57" s="418"/>
      <c r="AK57" s="418"/>
      <c r="AL57" s="418"/>
    </row>
    <row r="58" spans="1:38" ht="5.0999999999999996" customHeight="1" x14ac:dyDescent="0.3">
      <c r="G58" s="125"/>
      <c r="H58" s="125"/>
      <c r="J58" s="418"/>
      <c r="K58" s="418"/>
      <c r="L58" s="418"/>
      <c r="M58" s="418"/>
      <c r="N58" s="418"/>
      <c r="O58" s="418"/>
      <c r="P58" s="418"/>
      <c r="Q58" s="418"/>
      <c r="R58" s="418"/>
      <c r="S58" s="418"/>
      <c r="T58" s="418"/>
      <c r="U58" s="418"/>
      <c r="V58" s="418"/>
      <c r="W58" s="418"/>
      <c r="X58" s="418"/>
      <c r="Y58" s="418"/>
      <c r="Z58" s="418"/>
      <c r="AA58" s="418"/>
      <c r="AB58" s="418"/>
      <c r="AC58" s="418"/>
      <c r="AD58" s="418"/>
      <c r="AE58" s="418"/>
      <c r="AF58" s="418"/>
      <c r="AG58" s="418"/>
      <c r="AH58" s="418"/>
      <c r="AI58" s="418"/>
      <c r="AJ58" s="418"/>
      <c r="AK58" s="418"/>
      <c r="AL58" s="418"/>
    </row>
    <row r="59" spans="1:38" x14ac:dyDescent="0.3">
      <c r="A59" s="413" t="s">
        <v>394</v>
      </c>
      <c r="B59" s="414"/>
      <c r="C59" s="414"/>
      <c r="D59" s="414"/>
      <c r="E59" s="817"/>
      <c r="G59" s="815">
        <f>'Woreda scorecard'!BL17</f>
        <v>3</v>
      </c>
      <c r="H59" s="816"/>
      <c r="J59" s="418"/>
      <c r="K59" s="418"/>
      <c r="L59" s="418"/>
      <c r="M59" s="418"/>
      <c r="N59" s="418"/>
      <c r="O59" s="418"/>
      <c r="P59" s="418"/>
      <c r="Q59" s="418"/>
      <c r="R59" s="418"/>
      <c r="S59" s="418"/>
      <c r="T59" s="418"/>
      <c r="U59" s="418"/>
      <c r="V59" s="418"/>
      <c r="W59" s="418"/>
      <c r="X59" s="418"/>
      <c r="Y59" s="418"/>
      <c r="Z59" s="418"/>
      <c r="AA59" s="418"/>
      <c r="AB59" s="418"/>
      <c r="AC59" s="418"/>
      <c r="AD59" s="418"/>
      <c r="AE59" s="418"/>
      <c r="AF59" s="418"/>
      <c r="AG59" s="418"/>
      <c r="AH59" s="418"/>
      <c r="AI59" s="418"/>
      <c r="AJ59" s="418"/>
      <c r="AK59" s="418"/>
      <c r="AL59" s="418"/>
    </row>
    <row r="60" spans="1:38" ht="5.0999999999999996" customHeight="1" x14ac:dyDescent="0.3"/>
    <row r="61" spans="1:38" ht="5.0999999999999996" customHeight="1" x14ac:dyDescent="0.3"/>
    <row r="62" spans="1:38" ht="5.0999999999999996" customHeight="1" x14ac:dyDescent="0.3"/>
    <row r="63" spans="1:38" ht="5.0999999999999996" customHeight="1" x14ac:dyDescent="0.3"/>
    <row r="64" spans="1:38" x14ac:dyDescent="0.3">
      <c r="A64" s="421" t="s">
        <v>358</v>
      </c>
      <c r="B64" s="421"/>
      <c r="C64" s="421"/>
      <c r="D64" s="421"/>
      <c r="E64" s="421"/>
      <c r="F64" s="421"/>
      <c r="G64" s="421"/>
      <c r="H64" s="421"/>
      <c r="I64" s="421"/>
      <c r="J64" s="421"/>
      <c r="K64" s="421"/>
      <c r="L64" s="421"/>
      <c r="M64" s="421"/>
      <c r="N64" s="421"/>
      <c r="O64" s="421"/>
      <c r="P64" s="421"/>
      <c r="Q64" s="421"/>
      <c r="R64" s="421"/>
      <c r="S64" s="421"/>
      <c r="T64" s="421"/>
      <c r="U64" s="421"/>
      <c r="V64" s="421"/>
      <c r="W64" s="421"/>
      <c r="X64" s="421"/>
      <c r="Y64" s="421"/>
      <c r="Z64" s="421"/>
      <c r="AA64" s="421"/>
      <c r="AB64" s="421"/>
      <c r="AC64" s="421"/>
      <c r="AD64" s="421"/>
      <c r="AE64" s="421"/>
      <c r="AF64" s="421"/>
      <c r="AG64" s="421"/>
      <c r="AH64" s="421"/>
      <c r="AI64" s="421"/>
      <c r="AJ64" s="421"/>
      <c r="AK64" s="421"/>
      <c r="AL64" s="421"/>
    </row>
    <row r="65" spans="1:38" ht="5.0999999999999996" customHeight="1" x14ac:dyDescent="0.3"/>
    <row r="66" spans="1:38" ht="15" customHeight="1" x14ac:dyDescent="0.3">
      <c r="AB66" s="818" t="s">
        <v>401</v>
      </c>
      <c r="AC66" s="818"/>
      <c r="AD66" s="818"/>
      <c r="AE66" s="818"/>
      <c r="AF66" s="818"/>
      <c r="AH66" s="422" t="s">
        <v>399</v>
      </c>
      <c r="AI66" s="422"/>
      <c r="AJ66" s="422">
        <f>COUNTIFS('Woreda scorecard'!AP3:AP16, 3, 'Woreda scorecard'!AQ3:AQ16, 3, 'Woreda scorecard'!AR3:AR16, 3)</f>
        <v>0</v>
      </c>
      <c r="AK66" s="422"/>
      <c r="AL66" s="422"/>
    </row>
    <row r="67" spans="1:38" x14ac:dyDescent="0.3">
      <c r="AB67" s="818"/>
      <c r="AC67" s="818"/>
      <c r="AD67" s="818"/>
      <c r="AE67" s="818"/>
      <c r="AF67" s="818"/>
      <c r="AH67" s="422"/>
      <c r="AI67" s="422"/>
      <c r="AJ67" s="422"/>
      <c r="AK67" s="422"/>
      <c r="AL67" s="422"/>
    </row>
    <row r="68" spans="1:38" ht="5.0999999999999996" customHeight="1" x14ac:dyDescent="0.3">
      <c r="AB68" s="818"/>
      <c r="AC68" s="818"/>
      <c r="AD68" s="818"/>
      <c r="AE68" s="818"/>
      <c r="AF68" s="818"/>
      <c r="AH68" s="127"/>
      <c r="AI68" s="127"/>
      <c r="AJ68" s="127"/>
      <c r="AK68" s="127"/>
    </row>
    <row r="69" spans="1:38" ht="15" customHeight="1" x14ac:dyDescent="0.3">
      <c r="A69" s="804" t="s">
        <v>398</v>
      </c>
      <c r="B69" s="804"/>
      <c r="C69" s="804"/>
      <c r="D69" s="804"/>
      <c r="E69" s="804"/>
      <c r="F69" s="804"/>
      <c r="G69" s="804"/>
      <c r="H69" s="804"/>
      <c r="I69" s="804"/>
      <c r="J69" s="819"/>
      <c r="L69" s="811" t="s">
        <v>399</v>
      </c>
      <c r="M69" s="811"/>
      <c r="N69" s="811"/>
      <c r="P69" s="755">
        <f>COUNTIF('Woreda scorecard'!AP3:AP16, 3)</f>
        <v>1</v>
      </c>
      <c r="Q69" s="812"/>
      <c r="R69" s="813"/>
      <c r="T69" s="755">
        <f>COUNTIF('Woreda scorecard'!AQ3:AQ16, 3)</f>
        <v>6</v>
      </c>
      <c r="U69" s="812"/>
      <c r="V69" s="813"/>
      <c r="X69" s="755">
        <f>COUNTIF('Woreda scorecard'!AR3:AR16, 3)</f>
        <v>8</v>
      </c>
      <c r="Y69" s="812"/>
      <c r="Z69" s="813"/>
      <c r="AB69" s="818"/>
      <c r="AC69" s="818"/>
      <c r="AD69" s="818"/>
      <c r="AE69" s="818"/>
      <c r="AF69" s="818"/>
      <c r="AH69" s="798" t="s">
        <v>400</v>
      </c>
      <c r="AI69" s="798"/>
      <c r="AJ69" s="814">
        <f>AJ66/W3</f>
        <v>0</v>
      </c>
      <c r="AK69" s="814"/>
      <c r="AL69" s="814"/>
    </row>
    <row r="70" spans="1:38" s="101" customFormat="1" ht="5.0999999999999996" customHeight="1" x14ac:dyDescent="0.3">
      <c r="A70" s="804"/>
      <c r="B70" s="804"/>
      <c r="C70" s="804"/>
      <c r="D70" s="804"/>
      <c r="E70" s="804"/>
      <c r="F70" s="804"/>
      <c r="G70" s="804"/>
      <c r="H70" s="804"/>
      <c r="I70" s="804"/>
      <c r="J70" s="819"/>
      <c r="AB70" s="818"/>
      <c r="AC70" s="818"/>
      <c r="AD70" s="818"/>
      <c r="AE70" s="818"/>
      <c r="AF70" s="818"/>
      <c r="AH70" s="798"/>
      <c r="AI70" s="798"/>
      <c r="AJ70" s="814"/>
      <c r="AK70" s="814"/>
      <c r="AL70" s="814"/>
    </row>
    <row r="71" spans="1:38" x14ac:dyDescent="0.3">
      <c r="A71" s="804"/>
      <c r="B71" s="804"/>
      <c r="C71" s="804"/>
      <c r="D71" s="804"/>
      <c r="E71" s="804"/>
      <c r="F71" s="804"/>
      <c r="G71" s="804"/>
      <c r="H71" s="804"/>
      <c r="I71" s="804"/>
      <c r="J71" s="819"/>
      <c r="L71" s="422" t="s">
        <v>400</v>
      </c>
      <c r="M71" s="422"/>
      <c r="N71" s="422"/>
      <c r="P71" s="573">
        <f>P69/W3</f>
        <v>7.1428571428571425E-2</v>
      </c>
      <c r="Q71" s="367"/>
      <c r="R71" s="401"/>
      <c r="T71" s="573">
        <f>T69/W3</f>
        <v>0.42857142857142855</v>
      </c>
      <c r="U71" s="367"/>
      <c r="V71" s="401"/>
      <c r="X71" s="573">
        <f>X69/W3</f>
        <v>0.5714285714285714</v>
      </c>
      <c r="Y71" s="367"/>
      <c r="Z71" s="401"/>
      <c r="AB71" s="818"/>
      <c r="AC71" s="818"/>
      <c r="AD71" s="818"/>
      <c r="AE71" s="818"/>
      <c r="AF71" s="818"/>
      <c r="AH71" s="798"/>
      <c r="AI71" s="798"/>
      <c r="AJ71" s="814"/>
      <c r="AK71" s="814"/>
      <c r="AL71" s="814"/>
    </row>
    <row r="72" spans="1:38" ht="5.0999999999999996" customHeight="1" x14ac:dyDescent="0.3"/>
    <row r="73" spans="1:38" ht="27" customHeight="1" x14ac:dyDescent="0.3">
      <c r="A73" s="418" t="s">
        <v>397</v>
      </c>
      <c r="B73" s="418"/>
      <c r="C73" s="418"/>
      <c r="D73" s="418"/>
      <c r="E73" s="418"/>
      <c r="F73" s="418"/>
      <c r="G73" s="418"/>
      <c r="H73" s="418"/>
      <c r="I73" s="418"/>
      <c r="J73" s="418"/>
      <c r="K73" s="418"/>
      <c r="L73" s="418"/>
      <c r="M73" s="418"/>
      <c r="N73" s="418"/>
      <c r="O73" s="418"/>
      <c r="P73" s="418"/>
      <c r="Q73" s="418"/>
      <c r="R73" s="418"/>
      <c r="S73" s="418"/>
      <c r="T73" s="418"/>
      <c r="U73" s="418"/>
      <c r="V73" s="418"/>
      <c r="W73" s="418"/>
      <c r="X73" s="418"/>
      <c r="Y73" s="418"/>
      <c r="Z73" s="418"/>
      <c r="AA73" s="418"/>
      <c r="AB73" s="418"/>
      <c r="AC73" s="418"/>
      <c r="AD73" s="418"/>
      <c r="AE73" s="418"/>
      <c r="AF73" s="418"/>
      <c r="AG73" s="418"/>
      <c r="AH73" s="418"/>
      <c r="AI73" s="418"/>
      <c r="AJ73" s="418"/>
      <c r="AK73" s="418"/>
      <c r="AL73" s="418"/>
    </row>
    <row r="74" spans="1:38" ht="5.0999999999999996" customHeight="1" x14ac:dyDescent="0.3"/>
    <row r="75" spans="1:38" x14ac:dyDescent="0.3">
      <c r="A75" s="421" t="s">
        <v>402</v>
      </c>
      <c r="B75" s="421"/>
      <c r="C75" s="421"/>
      <c r="D75" s="421"/>
      <c r="E75" s="421"/>
      <c r="F75" s="421"/>
      <c r="G75" s="421"/>
      <c r="H75" s="421"/>
      <c r="I75" s="421"/>
      <c r="J75" s="421"/>
      <c r="K75" s="421"/>
      <c r="L75" s="421"/>
      <c r="M75" s="421"/>
      <c r="N75" s="421"/>
      <c r="O75" s="421"/>
      <c r="P75" s="421"/>
      <c r="Q75" s="421"/>
      <c r="R75" s="421"/>
      <c r="S75" s="421"/>
      <c r="T75" s="421"/>
      <c r="U75" s="421"/>
      <c r="V75" s="421"/>
      <c r="W75" s="421"/>
      <c r="X75" s="421"/>
      <c r="Y75" s="421"/>
      <c r="Z75" s="421"/>
      <c r="AA75" s="421"/>
      <c r="AB75" s="421"/>
      <c r="AC75" s="421"/>
      <c r="AD75" s="421"/>
      <c r="AE75" s="421"/>
      <c r="AF75" s="421"/>
      <c r="AG75" s="421"/>
      <c r="AH75" s="421"/>
      <c r="AI75" s="421"/>
      <c r="AJ75" s="421"/>
      <c r="AK75" s="421"/>
      <c r="AL75" s="421"/>
    </row>
    <row r="76" spans="1:38" ht="5.0999999999999996" customHeight="1" x14ac:dyDescent="0.3"/>
    <row r="77" spans="1:38" ht="15" customHeight="1" x14ac:dyDescent="0.3">
      <c r="P77" s="798" t="s">
        <v>404</v>
      </c>
      <c r="Q77" s="798"/>
      <c r="R77" s="798"/>
      <c r="S77" s="99"/>
      <c r="T77" s="798" t="s">
        <v>405</v>
      </c>
      <c r="U77" s="798"/>
      <c r="V77" s="798"/>
      <c r="W77" s="99"/>
      <c r="X77" s="798" t="s">
        <v>406</v>
      </c>
      <c r="Y77" s="798"/>
      <c r="Z77" s="798"/>
      <c r="AB77" s="804" t="s">
        <v>407</v>
      </c>
      <c r="AC77" s="804"/>
      <c r="AD77" s="804"/>
      <c r="AE77" s="804"/>
      <c r="AF77" s="116"/>
      <c r="AG77" s="422" t="s">
        <v>399</v>
      </c>
      <c r="AH77" s="422"/>
      <c r="AI77" s="422"/>
      <c r="AJ77" s="422" t="s">
        <v>400</v>
      </c>
      <c r="AK77" s="422"/>
      <c r="AL77" s="422"/>
    </row>
    <row r="78" spans="1:38" ht="5.0999999999999996" customHeight="1" x14ac:dyDescent="0.3">
      <c r="AB78" s="804"/>
      <c r="AC78" s="804"/>
      <c r="AD78" s="804"/>
      <c r="AE78" s="804"/>
      <c r="AF78" s="116"/>
      <c r="AG78" s="422"/>
      <c r="AH78" s="422"/>
      <c r="AI78" s="422"/>
      <c r="AJ78" s="422"/>
      <c r="AK78" s="422"/>
      <c r="AL78" s="422"/>
    </row>
    <row r="79" spans="1:38" ht="15" customHeight="1" x14ac:dyDescent="0.3">
      <c r="A79" s="483" t="s">
        <v>403</v>
      </c>
      <c r="B79" s="483"/>
      <c r="C79" s="483"/>
      <c r="D79" s="483"/>
      <c r="E79" s="483"/>
      <c r="F79" s="483"/>
      <c r="G79" s="483"/>
      <c r="H79" s="483"/>
      <c r="I79" s="483"/>
      <c r="J79" s="484"/>
      <c r="L79" s="811" t="s">
        <v>399</v>
      </c>
      <c r="M79" s="811"/>
      <c r="N79" s="811"/>
      <c r="P79" s="755">
        <f>W3-COUNTBLANK('Woreda scorecard'!CA3:CA16)</f>
        <v>11</v>
      </c>
      <c r="Q79" s="812"/>
      <c r="R79" s="813"/>
      <c r="T79" s="755">
        <f>W3-COUNTBLANK('Woreda scorecard'!CB3:CB16)</f>
        <v>13</v>
      </c>
      <c r="U79" s="812"/>
      <c r="V79" s="813"/>
      <c r="X79" s="755">
        <f>W3-COUNTBLANK('Woreda scorecard'!CD3:CD16)</f>
        <v>3</v>
      </c>
      <c r="Y79" s="812"/>
      <c r="Z79" s="813"/>
      <c r="AB79" s="804"/>
      <c r="AC79" s="804"/>
      <c r="AD79" s="804"/>
      <c r="AE79" s="804"/>
      <c r="AF79" s="116"/>
      <c r="AG79" s="649">
        <v>4</v>
      </c>
      <c r="AH79" s="649"/>
      <c r="AI79" s="649"/>
      <c r="AJ79" s="402">
        <f>AG79/W3</f>
        <v>0.2857142857142857</v>
      </c>
      <c r="AK79" s="402"/>
      <c r="AL79" s="402"/>
    </row>
    <row r="80" spans="1:38" ht="5.0999999999999996" customHeight="1" x14ac:dyDescent="0.3">
      <c r="A80" s="483"/>
      <c r="B80" s="483"/>
      <c r="C80" s="483"/>
      <c r="D80" s="483"/>
      <c r="E80" s="483"/>
      <c r="F80" s="483"/>
      <c r="G80" s="483"/>
      <c r="H80" s="483"/>
      <c r="I80" s="483"/>
      <c r="J80" s="484"/>
      <c r="K80" s="101"/>
      <c r="L80" s="101"/>
      <c r="M80" s="101"/>
      <c r="N80" s="101"/>
      <c r="O80" s="101"/>
      <c r="P80" s="101"/>
      <c r="Q80" s="101"/>
      <c r="R80" s="101"/>
      <c r="S80" s="101"/>
      <c r="T80" s="101"/>
      <c r="U80" s="101"/>
      <c r="V80" s="101"/>
      <c r="W80" s="101"/>
      <c r="X80" s="101"/>
      <c r="Y80" s="101"/>
      <c r="Z80" s="101"/>
      <c r="AB80" s="804"/>
      <c r="AC80" s="804"/>
      <c r="AD80" s="804"/>
      <c r="AE80" s="804"/>
      <c r="AF80" s="116"/>
      <c r="AG80" s="649"/>
      <c r="AH80" s="649"/>
      <c r="AI80" s="649"/>
      <c r="AJ80" s="402"/>
      <c r="AK80" s="402"/>
      <c r="AL80" s="402"/>
    </row>
    <row r="81" spans="1:38" x14ac:dyDescent="0.3">
      <c r="A81" s="483"/>
      <c r="B81" s="483"/>
      <c r="C81" s="483"/>
      <c r="D81" s="483"/>
      <c r="E81" s="483"/>
      <c r="F81" s="483"/>
      <c r="G81" s="483"/>
      <c r="H81" s="483"/>
      <c r="I81" s="483"/>
      <c r="J81" s="484"/>
      <c r="L81" s="422" t="s">
        <v>400</v>
      </c>
      <c r="M81" s="422"/>
      <c r="N81" s="422"/>
      <c r="P81" s="573">
        <f>P79/W3</f>
        <v>0.7857142857142857</v>
      </c>
      <c r="Q81" s="367"/>
      <c r="R81" s="401"/>
      <c r="T81" s="573">
        <f>T79/W3</f>
        <v>0.9285714285714286</v>
      </c>
      <c r="U81" s="367"/>
      <c r="V81" s="401"/>
      <c r="X81" s="573">
        <f>X79/W3</f>
        <v>0.21428571428571427</v>
      </c>
      <c r="Y81" s="367"/>
      <c r="Z81" s="401"/>
      <c r="AB81" s="804"/>
      <c r="AC81" s="804"/>
      <c r="AD81" s="804"/>
      <c r="AE81" s="804"/>
      <c r="AF81" s="116"/>
      <c r="AG81" s="649"/>
      <c r="AH81" s="649"/>
      <c r="AI81" s="649"/>
      <c r="AJ81" s="402"/>
      <c r="AK81" s="402"/>
      <c r="AL81" s="402"/>
    </row>
    <row r="82" spans="1:38" ht="5.0999999999999996" customHeight="1" x14ac:dyDescent="0.3">
      <c r="AB82" s="128"/>
      <c r="AC82" s="128"/>
      <c r="AD82" s="128"/>
      <c r="AE82" s="128"/>
      <c r="AF82" s="128"/>
      <c r="AI82" s="116"/>
      <c r="AJ82" s="116"/>
      <c r="AK82" s="116"/>
      <c r="AL82" s="116"/>
    </row>
    <row r="83" spans="1:38" ht="15" customHeight="1" x14ac:dyDescent="0.3">
      <c r="A83" s="878" t="s">
        <v>396</v>
      </c>
      <c r="B83" s="878"/>
      <c r="C83" s="878"/>
      <c r="D83" s="878"/>
      <c r="E83" s="878"/>
      <c r="F83" s="878"/>
      <c r="G83" s="878"/>
      <c r="H83" s="878"/>
      <c r="I83" s="878"/>
      <c r="J83" s="878"/>
      <c r="K83" s="878"/>
      <c r="L83" s="878"/>
      <c r="M83" s="878"/>
      <c r="N83" s="878"/>
      <c r="O83" s="878"/>
      <c r="P83" s="878"/>
      <c r="Q83" s="878"/>
      <c r="R83" s="878"/>
      <c r="S83" s="878"/>
      <c r="T83" s="878"/>
      <c r="U83" s="878"/>
      <c r="V83" s="878"/>
      <c r="W83" s="878"/>
      <c r="X83" s="878"/>
      <c r="Y83" s="878"/>
      <c r="Z83" s="878"/>
      <c r="AB83" s="483" t="s">
        <v>448</v>
      </c>
      <c r="AC83" s="483"/>
      <c r="AD83" s="483"/>
      <c r="AE83" s="483"/>
      <c r="AG83" s="422" t="s">
        <v>450</v>
      </c>
      <c r="AH83" s="422"/>
      <c r="AI83" s="422"/>
      <c r="AJ83" s="632" t="s">
        <v>449</v>
      </c>
      <c r="AK83" s="632"/>
      <c r="AL83" s="632"/>
    </row>
    <row r="84" spans="1:38" x14ac:dyDescent="0.3">
      <c r="A84" s="878"/>
      <c r="B84" s="878"/>
      <c r="C84" s="878"/>
      <c r="D84" s="878"/>
      <c r="E84" s="878"/>
      <c r="F84" s="878"/>
      <c r="G84" s="878"/>
      <c r="H84" s="878"/>
      <c r="I84" s="878"/>
      <c r="J84" s="878"/>
      <c r="K84" s="878"/>
      <c r="L84" s="878"/>
      <c r="M84" s="878"/>
      <c r="N84" s="878"/>
      <c r="O84" s="878"/>
      <c r="P84" s="878"/>
      <c r="Q84" s="878"/>
      <c r="R84" s="878"/>
      <c r="S84" s="878"/>
      <c r="T84" s="878"/>
      <c r="U84" s="878"/>
      <c r="V84" s="878"/>
      <c r="W84" s="878"/>
      <c r="X84" s="878"/>
      <c r="Y84" s="878"/>
      <c r="Z84" s="878"/>
      <c r="AB84" s="483"/>
      <c r="AC84" s="483"/>
      <c r="AD84" s="483"/>
      <c r="AE84" s="483"/>
      <c r="AG84" s="649">
        <v>10</v>
      </c>
      <c r="AH84" s="649"/>
      <c r="AI84" s="649"/>
      <c r="AJ84" s="796">
        <f>AG84*1000000/(AG5*90%)</f>
        <v>544.34210812811637</v>
      </c>
      <c r="AK84" s="796"/>
      <c r="AL84" s="796"/>
    </row>
    <row r="85" spans="1:38" ht="5.0999999999999996" customHeight="1" x14ac:dyDescent="0.3">
      <c r="A85" s="878"/>
      <c r="B85" s="878"/>
      <c r="C85" s="878"/>
      <c r="D85" s="878"/>
      <c r="E85" s="878"/>
      <c r="F85" s="878"/>
      <c r="G85" s="878"/>
      <c r="H85" s="878"/>
      <c r="I85" s="878"/>
      <c r="J85" s="878"/>
      <c r="K85" s="878"/>
      <c r="L85" s="878"/>
      <c r="M85" s="878"/>
      <c r="N85" s="878"/>
      <c r="O85" s="878"/>
      <c r="P85" s="878"/>
      <c r="Q85" s="878"/>
      <c r="R85" s="878"/>
      <c r="S85" s="878"/>
      <c r="T85" s="878"/>
      <c r="U85" s="878"/>
      <c r="V85" s="878"/>
      <c r="W85" s="878"/>
      <c r="X85" s="878"/>
      <c r="Y85" s="878"/>
      <c r="Z85" s="878"/>
      <c r="AB85" s="128"/>
      <c r="AC85" s="128"/>
      <c r="AD85" s="128"/>
      <c r="AE85" s="128"/>
    </row>
    <row r="86" spans="1:38" ht="19.2" customHeight="1" x14ac:dyDescent="0.3">
      <c r="A86" s="878"/>
      <c r="B86" s="878"/>
      <c r="C86" s="878"/>
      <c r="D86" s="878"/>
      <c r="E86" s="878"/>
      <c r="F86" s="878"/>
      <c r="G86" s="878"/>
      <c r="H86" s="878"/>
      <c r="I86" s="878"/>
      <c r="J86" s="878"/>
      <c r="K86" s="878"/>
      <c r="L86" s="878"/>
      <c r="M86" s="878"/>
      <c r="N86" s="878"/>
      <c r="O86" s="878"/>
      <c r="P86" s="878"/>
      <c r="Q86" s="878"/>
      <c r="R86" s="878"/>
      <c r="S86" s="878"/>
      <c r="T86" s="878"/>
      <c r="U86" s="878"/>
      <c r="V86" s="878"/>
      <c r="W86" s="878"/>
      <c r="X86" s="878"/>
      <c r="Y86" s="878"/>
      <c r="Z86" s="878"/>
      <c r="AB86" s="482" t="s">
        <v>451</v>
      </c>
      <c r="AC86" s="483"/>
      <c r="AD86" s="483"/>
      <c r="AE86" s="483"/>
      <c r="AF86" s="483"/>
      <c r="AG86" s="483"/>
      <c r="AH86" s="483"/>
      <c r="AI86" s="483"/>
      <c r="AJ86" s="798">
        <f>0</f>
        <v>0</v>
      </c>
      <c r="AK86" s="798"/>
      <c r="AL86" s="798"/>
    </row>
    <row r="87" spans="1:38" s="22" customFormat="1" ht="5.0999999999999996" customHeight="1" x14ac:dyDescent="0.3">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B87" s="129"/>
      <c r="AC87" s="129"/>
      <c r="AD87" s="129"/>
      <c r="AE87" s="129"/>
      <c r="AF87" s="129"/>
      <c r="AG87" s="129"/>
      <c r="AH87" s="129"/>
      <c r="AI87" s="129"/>
    </row>
    <row r="88" spans="1:38" x14ac:dyDescent="0.3">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row>
    <row r="89" spans="1:38" x14ac:dyDescent="0.3">
      <c r="A89" s="421" t="s">
        <v>367</v>
      </c>
      <c r="B89" s="421"/>
      <c r="C89" s="421"/>
      <c r="D89" s="421"/>
      <c r="E89" s="421"/>
      <c r="F89" s="421"/>
      <c r="G89" s="421"/>
      <c r="H89" s="421"/>
      <c r="I89" s="421"/>
      <c r="J89" s="421"/>
      <c r="K89" s="421"/>
      <c r="L89" s="421"/>
      <c r="M89" s="421"/>
      <c r="N89" s="421"/>
      <c r="O89" s="421"/>
      <c r="P89" s="421"/>
      <c r="Q89" s="421"/>
      <c r="R89" s="421"/>
      <c r="S89" s="421"/>
      <c r="T89" s="421"/>
      <c r="U89" s="421"/>
      <c r="V89" s="421"/>
      <c r="W89" s="421"/>
      <c r="X89" s="421"/>
      <c r="Y89" s="421"/>
      <c r="Z89" s="421"/>
      <c r="AA89" s="421"/>
      <c r="AB89" s="421"/>
      <c r="AC89" s="421"/>
      <c r="AD89" s="421"/>
      <c r="AE89" s="421"/>
      <c r="AF89" s="421"/>
      <c r="AG89" s="421"/>
      <c r="AH89" s="421"/>
      <c r="AI89" s="421"/>
      <c r="AJ89" s="421"/>
      <c r="AK89" s="421"/>
      <c r="AL89" s="421"/>
    </row>
    <row r="90" spans="1:38" ht="5.0999999999999996" customHeight="1" x14ac:dyDescent="0.3"/>
    <row r="91" spans="1:38" s="99" customFormat="1" ht="15" customHeight="1" x14ac:dyDescent="0.3">
      <c r="A91" s="407" t="s">
        <v>408</v>
      </c>
      <c r="B91" s="408"/>
      <c r="C91" s="408"/>
      <c r="D91" s="408"/>
      <c r="E91" s="408"/>
      <c r="F91" s="408"/>
      <c r="G91" s="408"/>
      <c r="H91" s="408"/>
      <c r="I91" s="408"/>
      <c r="J91" s="408"/>
      <c r="K91" s="408"/>
      <c r="L91" s="408"/>
      <c r="M91" s="408"/>
      <c r="N91" s="408"/>
      <c r="O91" s="408"/>
      <c r="P91" s="408"/>
      <c r="Q91" s="409"/>
      <c r="R91" s="422" t="s">
        <v>412</v>
      </c>
      <c r="S91" s="422"/>
      <c r="T91" s="422"/>
      <c r="U91" s="422"/>
      <c r="V91" s="422"/>
      <c r="W91" s="422" t="s">
        <v>409</v>
      </c>
      <c r="X91" s="422"/>
      <c r="Y91" s="422"/>
      <c r="Z91" s="422"/>
      <c r="AA91" s="422"/>
      <c r="AB91" s="422" t="s">
        <v>410</v>
      </c>
      <c r="AC91" s="422"/>
      <c r="AD91" s="422"/>
      <c r="AE91" s="422"/>
      <c r="AF91" s="422"/>
      <c r="AG91" s="422" t="s">
        <v>411</v>
      </c>
      <c r="AH91" s="422"/>
      <c r="AI91" s="422"/>
      <c r="AJ91" s="422"/>
      <c r="AK91" s="422"/>
      <c r="AL91" s="422"/>
    </row>
    <row r="92" spans="1:38" s="130" customFormat="1" x14ac:dyDescent="0.3">
      <c r="A92" s="410" t="s">
        <v>413</v>
      </c>
      <c r="B92" s="411"/>
      <c r="C92" s="411"/>
      <c r="D92" s="411"/>
      <c r="E92" s="411"/>
      <c r="F92" s="411"/>
      <c r="G92" s="411"/>
      <c r="H92" s="411"/>
      <c r="I92" s="411"/>
      <c r="J92" s="411"/>
      <c r="K92" s="411"/>
      <c r="L92" s="411"/>
      <c r="M92" s="411"/>
      <c r="N92" s="411"/>
      <c r="O92" s="411"/>
      <c r="P92" s="411"/>
      <c r="Q92" s="412"/>
      <c r="R92" s="418"/>
      <c r="S92" s="418"/>
      <c r="T92" s="418"/>
      <c r="U92" s="418"/>
      <c r="V92" s="418"/>
      <c r="W92" s="418"/>
      <c r="X92" s="418"/>
      <c r="Y92" s="418"/>
      <c r="Z92" s="418"/>
      <c r="AA92" s="418"/>
      <c r="AB92" s="418"/>
      <c r="AC92" s="418"/>
      <c r="AD92" s="418"/>
      <c r="AE92" s="418"/>
      <c r="AF92" s="418"/>
      <c r="AG92" s="418"/>
      <c r="AH92" s="418"/>
      <c r="AI92" s="418"/>
      <c r="AJ92" s="418"/>
      <c r="AK92" s="418"/>
      <c r="AL92" s="418"/>
    </row>
    <row r="93" spans="1:38" s="130" customFormat="1" x14ac:dyDescent="0.3">
      <c r="A93" s="879"/>
      <c r="B93" s="880"/>
      <c r="C93" s="880"/>
      <c r="D93" s="880"/>
      <c r="E93" s="880"/>
      <c r="F93" s="880"/>
      <c r="G93" s="880"/>
      <c r="H93" s="880"/>
      <c r="I93" s="880"/>
      <c r="J93" s="880"/>
      <c r="K93" s="880"/>
      <c r="L93" s="880"/>
      <c r="M93" s="880"/>
      <c r="N93" s="880"/>
      <c r="O93" s="880"/>
      <c r="P93" s="880"/>
      <c r="Q93" s="881"/>
      <c r="R93" s="423"/>
      <c r="S93" s="423"/>
      <c r="T93" s="423"/>
      <c r="U93" s="423"/>
      <c r="V93" s="423"/>
      <c r="W93" s="423"/>
      <c r="X93" s="423"/>
      <c r="Y93" s="423"/>
      <c r="Z93" s="423"/>
      <c r="AA93" s="423"/>
      <c r="AB93" s="423"/>
      <c r="AC93" s="423"/>
      <c r="AD93" s="423"/>
      <c r="AE93" s="423"/>
      <c r="AF93" s="423"/>
      <c r="AG93" s="423"/>
      <c r="AH93" s="423"/>
      <c r="AI93" s="423"/>
      <c r="AJ93" s="423"/>
      <c r="AK93" s="423"/>
      <c r="AL93" s="423"/>
    </row>
    <row r="94" spans="1:38" s="130" customFormat="1" x14ac:dyDescent="0.3">
      <c r="A94" s="879"/>
      <c r="B94" s="880"/>
      <c r="C94" s="880"/>
      <c r="D94" s="880"/>
      <c r="E94" s="880"/>
      <c r="F94" s="880"/>
      <c r="G94" s="880"/>
      <c r="H94" s="880"/>
      <c r="I94" s="880"/>
      <c r="J94" s="880"/>
      <c r="K94" s="880"/>
      <c r="L94" s="880"/>
      <c r="M94" s="880"/>
      <c r="N94" s="880"/>
      <c r="O94" s="880"/>
      <c r="P94" s="880"/>
      <c r="Q94" s="881"/>
      <c r="R94" s="423"/>
      <c r="S94" s="423"/>
      <c r="T94" s="423"/>
      <c r="U94" s="423"/>
      <c r="V94" s="423"/>
      <c r="W94" s="423"/>
      <c r="X94" s="423"/>
      <c r="Y94" s="423"/>
      <c r="Z94" s="423"/>
      <c r="AA94" s="423"/>
      <c r="AB94" s="423"/>
      <c r="AC94" s="423"/>
      <c r="AD94" s="423"/>
      <c r="AE94" s="423"/>
      <c r="AF94" s="423"/>
      <c r="AG94" s="423"/>
      <c r="AH94" s="423"/>
      <c r="AI94" s="423"/>
      <c r="AJ94" s="423"/>
      <c r="AK94" s="423"/>
      <c r="AL94" s="423"/>
    </row>
    <row r="95" spans="1:38" x14ac:dyDescent="0.3">
      <c r="A95" s="879"/>
      <c r="B95" s="880"/>
      <c r="C95" s="880"/>
      <c r="D95" s="880"/>
      <c r="E95" s="880"/>
      <c r="F95" s="880"/>
      <c r="G95" s="880"/>
      <c r="H95" s="880"/>
      <c r="I95" s="880"/>
      <c r="J95" s="880"/>
      <c r="K95" s="880"/>
      <c r="L95" s="880"/>
      <c r="M95" s="880"/>
      <c r="N95" s="880"/>
      <c r="O95" s="880"/>
      <c r="P95" s="880"/>
      <c r="Q95" s="881"/>
      <c r="R95" s="423"/>
      <c r="S95" s="423"/>
      <c r="T95" s="423"/>
      <c r="U95" s="423"/>
      <c r="V95" s="423"/>
      <c r="W95" s="423"/>
      <c r="X95" s="423"/>
      <c r="Y95" s="423"/>
      <c r="Z95" s="423"/>
      <c r="AA95" s="423"/>
      <c r="AB95" s="423"/>
      <c r="AC95" s="423"/>
      <c r="AD95" s="423"/>
      <c r="AE95" s="423"/>
      <c r="AF95" s="423"/>
      <c r="AG95" s="423"/>
      <c r="AH95" s="423"/>
      <c r="AI95" s="423"/>
      <c r="AJ95" s="423"/>
      <c r="AK95" s="423"/>
      <c r="AL95" s="423"/>
    </row>
    <row r="96" spans="1:38" x14ac:dyDescent="0.3">
      <c r="A96" s="879"/>
      <c r="B96" s="880"/>
      <c r="C96" s="880"/>
      <c r="D96" s="880"/>
      <c r="E96" s="880"/>
      <c r="F96" s="880"/>
      <c r="G96" s="880"/>
      <c r="H96" s="880"/>
      <c r="I96" s="880"/>
      <c r="J96" s="880"/>
      <c r="K96" s="880"/>
      <c r="L96" s="880"/>
      <c r="M96" s="880"/>
      <c r="N96" s="880"/>
      <c r="O96" s="880"/>
      <c r="P96" s="880"/>
      <c r="Q96" s="881"/>
      <c r="R96" s="423"/>
      <c r="S96" s="423"/>
      <c r="T96" s="423"/>
      <c r="U96" s="423"/>
      <c r="V96" s="423"/>
      <c r="W96" s="423"/>
      <c r="X96" s="423"/>
      <c r="Y96" s="423"/>
      <c r="Z96" s="423"/>
      <c r="AA96" s="423"/>
      <c r="AB96" s="423"/>
      <c r="AC96" s="423"/>
      <c r="AD96" s="423"/>
      <c r="AE96" s="423"/>
      <c r="AF96" s="423"/>
      <c r="AG96" s="423"/>
      <c r="AH96" s="423"/>
      <c r="AI96" s="423"/>
      <c r="AJ96" s="423"/>
      <c r="AK96" s="423"/>
      <c r="AL96" s="423"/>
    </row>
    <row r="97" spans="1:38" x14ac:dyDescent="0.3">
      <c r="A97" s="879"/>
      <c r="B97" s="880"/>
      <c r="C97" s="880"/>
      <c r="D97" s="880"/>
      <c r="E97" s="880"/>
      <c r="F97" s="880"/>
      <c r="G97" s="880"/>
      <c r="H97" s="880"/>
      <c r="I97" s="880"/>
      <c r="J97" s="880"/>
      <c r="K97" s="880"/>
      <c r="L97" s="880"/>
      <c r="M97" s="880"/>
      <c r="N97" s="880"/>
      <c r="O97" s="880"/>
      <c r="P97" s="880"/>
      <c r="Q97" s="881"/>
      <c r="R97" s="423"/>
      <c r="S97" s="423"/>
      <c r="T97" s="423"/>
      <c r="U97" s="423"/>
      <c r="V97" s="423"/>
      <c r="W97" s="423"/>
      <c r="X97" s="423"/>
      <c r="Y97" s="423"/>
      <c r="Z97" s="423"/>
      <c r="AA97" s="423"/>
      <c r="AB97" s="423"/>
      <c r="AC97" s="423"/>
      <c r="AD97" s="423"/>
      <c r="AE97" s="423"/>
      <c r="AF97" s="423"/>
      <c r="AG97" s="423"/>
      <c r="AH97" s="423"/>
      <c r="AI97" s="423"/>
      <c r="AJ97" s="423"/>
      <c r="AK97" s="423"/>
      <c r="AL97" s="423"/>
    </row>
    <row r="98" spans="1:38" x14ac:dyDescent="0.3">
      <c r="A98" s="410" t="s">
        <v>358</v>
      </c>
      <c r="B98" s="411"/>
      <c r="C98" s="411"/>
      <c r="D98" s="411"/>
      <c r="E98" s="411"/>
      <c r="F98" s="411"/>
      <c r="G98" s="411"/>
      <c r="H98" s="411"/>
      <c r="I98" s="411"/>
      <c r="J98" s="411"/>
      <c r="K98" s="411"/>
      <c r="L98" s="411"/>
      <c r="M98" s="411"/>
      <c r="N98" s="411"/>
      <c r="O98" s="411"/>
      <c r="P98" s="411"/>
      <c r="Q98" s="412"/>
      <c r="R98" s="418"/>
      <c r="S98" s="418"/>
      <c r="T98" s="418"/>
      <c r="U98" s="418"/>
      <c r="V98" s="418"/>
      <c r="W98" s="418"/>
      <c r="X98" s="418"/>
      <c r="Y98" s="418"/>
      <c r="Z98" s="418"/>
      <c r="AA98" s="418"/>
      <c r="AB98" s="418"/>
      <c r="AC98" s="418"/>
      <c r="AD98" s="418"/>
      <c r="AE98" s="418"/>
      <c r="AF98" s="418"/>
      <c r="AG98" s="418"/>
      <c r="AH98" s="418"/>
      <c r="AI98" s="418"/>
      <c r="AJ98" s="418"/>
      <c r="AK98" s="418"/>
      <c r="AL98" s="418"/>
    </row>
    <row r="99" spans="1:38" x14ac:dyDescent="0.3">
      <c r="A99" s="879"/>
      <c r="B99" s="880"/>
      <c r="C99" s="880"/>
      <c r="D99" s="880"/>
      <c r="E99" s="880"/>
      <c r="F99" s="880"/>
      <c r="G99" s="880"/>
      <c r="H99" s="880"/>
      <c r="I99" s="880"/>
      <c r="J99" s="880"/>
      <c r="K99" s="880"/>
      <c r="L99" s="880"/>
      <c r="M99" s="880"/>
      <c r="N99" s="880"/>
      <c r="O99" s="880"/>
      <c r="P99" s="880"/>
      <c r="Q99" s="881"/>
      <c r="R99" s="423"/>
      <c r="S99" s="423"/>
      <c r="T99" s="423"/>
      <c r="U99" s="423"/>
      <c r="V99" s="423"/>
      <c r="W99" s="423"/>
      <c r="X99" s="423"/>
      <c r="Y99" s="423"/>
      <c r="Z99" s="423"/>
      <c r="AA99" s="423"/>
      <c r="AB99" s="423"/>
      <c r="AC99" s="423"/>
      <c r="AD99" s="423"/>
      <c r="AE99" s="423"/>
      <c r="AF99" s="423"/>
      <c r="AG99" s="423"/>
      <c r="AH99" s="423"/>
      <c r="AI99" s="423"/>
      <c r="AJ99" s="423"/>
      <c r="AK99" s="423"/>
      <c r="AL99" s="423"/>
    </row>
    <row r="100" spans="1:38" x14ac:dyDescent="0.3">
      <c r="A100" s="879"/>
      <c r="B100" s="880"/>
      <c r="C100" s="880"/>
      <c r="D100" s="880"/>
      <c r="E100" s="880"/>
      <c r="F100" s="880"/>
      <c r="G100" s="880"/>
      <c r="H100" s="880"/>
      <c r="I100" s="880"/>
      <c r="J100" s="880"/>
      <c r="K100" s="880"/>
      <c r="L100" s="880"/>
      <c r="M100" s="880"/>
      <c r="N100" s="880"/>
      <c r="O100" s="880"/>
      <c r="P100" s="880"/>
      <c r="Q100" s="881"/>
      <c r="R100" s="423"/>
      <c r="S100" s="423"/>
      <c r="T100" s="423"/>
      <c r="U100" s="423"/>
      <c r="V100" s="423"/>
      <c r="W100" s="423"/>
      <c r="X100" s="423"/>
      <c r="Y100" s="423"/>
      <c r="Z100" s="423"/>
      <c r="AA100" s="423"/>
      <c r="AB100" s="423"/>
      <c r="AC100" s="423"/>
      <c r="AD100" s="423"/>
      <c r="AE100" s="423"/>
      <c r="AF100" s="423"/>
      <c r="AG100" s="423"/>
      <c r="AH100" s="423"/>
      <c r="AI100" s="423"/>
      <c r="AJ100" s="423"/>
      <c r="AK100" s="423"/>
      <c r="AL100" s="423"/>
    </row>
    <row r="101" spans="1:38" x14ac:dyDescent="0.3">
      <c r="A101" s="879"/>
      <c r="B101" s="880"/>
      <c r="C101" s="880"/>
      <c r="D101" s="880"/>
      <c r="E101" s="880"/>
      <c r="F101" s="880"/>
      <c r="G101" s="880"/>
      <c r="H101" s="880"/>
      <c r="I101" s="880"/>
      <c r="J101" s="880"/>
      <c r="K101" s="880"/>
      <c r="L101" s="880"/>
      <c r="M101" s="880"/>
      <c r="N101" s="880"/>
      <c r="O101" s="880"/>
      <c r="P101" s="880"/>
      <c r="Q101" s="881"/>
      <c r="R101" s="423"/>
      <c r="S101" s="423"/>
      <c r="T101" s="423"/>
      <c r="U101" s="423"/>
      <c r="V101" s="423"/>
      <c r="W101" s="423"/>
      <c r="X101" s="423"/>
      <c r="Y101" s="423"/>
      <c r="Z101" s="423"/>
      <c r="AA101" s="423"/>
      <c r="AB101" s="423"/>
      <c r="AC101" s="423"/>
      <c r="AD101" s="423"/>
      <c r="AE101" s="423"/>
      <c r="AF101" s="423"/>
      <c r="AG101" s="423"/>
      <c r="AH101" s="423"/>
      <c r="AI101" s="423"/>
      <c r="AJ101" s="423"/>
      <c r="AK101" s="423"/>
      <c r="AL101" s="423"/>
    </row>
    <row r="102" spans="1:38" x14ac:dyDescent="0.3">
      <c r="A102" s="879"/>
      <c r="B102" s="880"/>
      <c r="C102" s="880"/>
      <c r="D102" s="880"/>
      <c r="E102" s="880"/>
      <c r="F102" s="880"/>
      <c r="G102" s="880"/>
      <c r="H102" s="880"/>
      <c r="I102" s="880"/>
      <c r="J102" s="880"/>
      <c r="K102" s="880"/>
      <c r="L102" s="880"/>
      <c r="M102" s="880"/>
      <c r="N102" s="880"/>
      <c r="O102" s="880"/>
      <c r="P102" s="880"/>
      <c r="Q102" s="881"/>
      <c r="R102" s="423"/>
      <c r="S102" s="423"/>
      <c r="T102" s="423"/>
      <c r="U102" s="423"/>
      <c r="V102" s="423"/>
      <c r="W102" s="423"/>
      <c r="X102" s="423"/>
      <c r="Y102" s="423"/>
      <c r="Z102" s="423"/>
      <c r="AA102" s="423"/>
      <c r="AB102" s="423"/>
      <c r="AC102" s="423"/>
      <c r="AD102" s="423"/>
      <c r="AE102" s="423"/>
      <c r="AF102" s="423"/>
      <c r="AG102" s="423"/>
      <c r="AH102" s="423"/>
      <c r="AI102" s="423"/>
      <c r="AJ102" s="423"/>
      <c r="AK102" s="423"/>
      <c r="AL102" s="423"/>
    </row>
    <row r="103" spans="1:38" x14ac:dyDescent="0.3">
      <c r="A103" s="879"/>
      <c r="B103" s="880"/>
      <c r="C103" s="880"/>
      <c r="D103" s="880"/>
      <c r="E103" s="880"/>
      <c r="F103" s="880"/>
      <c r="G103" s="880"/>
      <c r="H103" s="880"/>
      <c r="I103" s="880"/>
      <c r="J103" s="880"/>
      <c r="K103" s="880"/>
      <c r="L103" s="880"/>
      <c r="M103" s="880"/>
      <c r="N103" s="880"/>
      <c r="O103" s="880"/>
      <c r="P103" s="880"/>
      <c r="Q103" s="881"/>
      <c r="R103" s="423"/>
      <c r="S103" s="423"/>
      <c r="T103" s="423"/>
      <c r="U103" s="423"/>
      <c r="V103" s="423"/>
      <c r="W103" s="423"/>
      <c r="X103" s="423"/>
      <c r="Y103" s="423"/>
      <c r="Z103" s="423"/>
      <c r="AA103" s="423"/>
      <c r="AB103" s="423"/>
      <c r="AC103" s="423"/>
      <c r="AD103" s="423"/>
      <c r="AE103" s="423"/>
      <c r="AF103" s="423"/>
      <c r="AG103" s="423"/>
      <c r="AH103" s="423"/>
      <c r="AI103" s="423"/>
      <c r="AJ103" s="423"/>
      <c r="AK103" s="423"/>
      <c r="AL103" s="423"/>
    </row>
    <row r="104" spans="1:38" x14ac:dyDescent="0.3">
      <c r="A104" s="410" t="s">
        <v>421</v>
      </c>
      <c r="B104" s="411"/>
      <c r="C104" s="411"/>
      <c r="D104" s="411"/>
      <c r="E104" s="411"/>
      <c r="F104" s="411"/>
      <c r="G104" s="411"/>
      <c r="H104" s="411"/>
      <c r="I104" s="411"/>
      <c r="J104" s="411"/>
      <c r="K104" s="411"/>
      <c r="L104" s="411"/>
      <c r="M104" s="411"/>
      <c r="N104" s="411"/>
      <c r="O104" s="411"/>
      <c r="P104" s="411"/>
      <c r="Q104" s="412"/>
      <c r="R104" s="418"/>
      <c r="S104" s="418"/>
      <c r="T104" s="418"/>
      <c r="U104" s="418"/>
      <c r="V104" s="418"/>
      <c r="W104" s="418"/>
      <c r="X104" s="418"/>
      <c r="Y104" s="418"/>
      <c r="Z104" s="418"/>
      <c r="AA104" s="418"/>
      <c r="AB104" s="418"/>
      <c r="AC104" s="418"/>
      <c r="AD104" s="418"/>
      <c r="AE104" s="418"/>
      <c r="AF104" s="418"/>
      <c r="AG104" s="418"/>
      <c r="AH104" s="418"/>
      <c r="AI104" s="418"/>
      <c r="AJ104" s="418"/>
      <c r="AK104" s="418"/>
      <c r="AL104" s="418"/>
    </row>
    <row r="105" spans="1:38" x14ac:dyDescent="0.3">
      <c r="A105" s="879"/>
      <c r="B105" s="880"/>
      <c r="C105" s="880"/>
      <c r="D105" s="880"/>
      <c r="E105" s="880"/>
      <c r="F105" s="880"/>
      <c r="G105" s="880"/>
      <c r="H105" s="880"/>
      <c r="I105" s="880"/>
      <c r="J105" s="880"/>
      <c r="K105" s="880"/>
      <c r="L105" s="880"/>
      <c r="M105" s="880"/>
      <c r="N105" s="880"/>
      <c r="O105" s="880"/>
      <c r="P105" s="880"/>
      <c r="Q105" s="881"/>
      <c r="R105" s="423"/>
      <c r="S105" s="423"/>
      <c r="T105" s="423"/>
      <c r="U105" s="423"/>
      <c r="V105" s="423"/>
      <c r="W105" s="423"/>
      <c r="X105" s="423"/>
      <c r="Y105" s="423"/>
      <c r="Z105" s="423"/>
      <c r="AA105" s="423"/>
      <c r="AB105" s="423"/>
      <c r="AC105" s="423"/>
      <c r="AD105" s="423"/>
      <c r="AE105" s="423"/>
      <c r="AF105" s="423"/>
      <c r="AG105" s="423"/>
      <c r="AH105" s="423"/>
      <c r="AI105" s="423"/>
      <c r="AJ105" s="423"/>
      <c r="AK105" s="423"/>
      <c r="AL105" s="423"/>
    </row>
    <row r="106" spans="1:38" x14ac:dyDescent="0.3">
      <c r="A106" s="879"/>
      <c r="B106" s="880"/>
      <c r="C106" s="880"/>
      <c r="D106" s="880"/>
      <c r="E106" s="880"/>
      <c r="F106" s="880"/>
      <c r="G106" s="880"/>
      <c r="H106" s="880"/>
      <c r="I106" s="880"/>
      <c r="J106" s="880"/>
      <c r="K106" s="880"/>
      <c r="L106" s="880"/>
      <c r="M106" s="880"/>
      <c r="N106" s="880"/>
      <c r="O106" s="880"/>
      <c r="P106" s="880"/>
      <c r="Q106" s="881"/>
      <c r="R106" s="423"/>
      <c r="S106" s="423"/>
      <c r="T106" s="423"/>
      <c r="U106" s="423"/>
      <c r="V106" s="423"/>
      <c r="W106" s="423"/>
      <c r="X106" s="423"/>
      <c r="Y106" s="423"/>
      <c r="Z106" s="423"/>
      <c r="AA106" s="423"/>
      <c r="AB106" s="423"/>
      <c r="AC106" s="423"/>
      <c r="AD106" s="423"/>
      <c r="AE106" s="423"/>
      <c r="AF106" s="423"/>
      <c r="AG106" s="423"/>
      <c r="AH106" s="423"/>
      <c r="AI106" s="423"/>
      <c r="AJ106" s="423"/>
      <c r="AK106" s="423"/>
      <c r="AL106" s="423"/>
    </row>
    <row r="107" spans="1:38" x14ac:dyDescent="0.3">
      <c r="A107" s="879"/>
      <c r="B107" s="880"/>
      <c r="C107" s="880"/>
      <c r="D107" s="880"/>
      <c r="E107" s="880"/>
      <c r="F107" s="880"/>
      <c r="G107" s="880"/>
      <c r="H107" s="880"/>
      <c r="I107" s="880"/>
      <c r="J107" s="880"/>
      <c r="K107" s="880"/>
      <c r="L107" s="880"/>
      <c r="M107" s="880"/>
      <c r="N107" s="880"/>
      <c r="O107" s="880"/>
      <c r="P107" s="880"/>
      <c r="Q107" s="881"/>
      <c r="R107" s="423"/>
      <c r="S107" s="423"/>
      <c r="T107" s="423"/>
      <c r="U107" s="423"/>
      <c r="V107" s="423"/>
      <c r="W107" s="423"/>
      <c r="X107" s="423"/>
      <c r="Y107" s="423"/>
      <c r="Z107" s="423"/>
      <c r="AA107" s="423"/>
      <c r="AB107" s="423"/>
      <c r="AC107" s="423"/>
      <c r="AD107" s="423"/>
      <c r="AE107" s="423"/>
      <c r="AF107" s="423"/>
      <c r="AG107" s="423"/>
      <c r="AH107" s="423"/>
      <c r="AI107" s="423"/>
      <c r="AJ107" s="423"/>
      <c r="AK107" s="423"/>
      <c r="AL107" s="423"/>
    </row>
    <row r="108" spans="1:38" x14ac:dyDescent="0.3">
      <c r="A108" s="879"/>
      <c r="B108" s="880"/>
      <c r="C108" s="880"/>
      <c r="D108" s="880"/>
      <c r="E108" s="880"/>
      <c r="F108" s="880"/>
      <c r="G108" s="880"/>
      <c r="H108" s="880"/>
      <c r="I108" s="880"/>
      <c r="J108" s="880"/>
      <c r="K108" s="880"/>
      <c r="L108" s="880"/>
      <c r="M108" s="880"/>
      <c r="N108" s="880"/>
      <c r="O108" s="880"/>
      <c r="P108" s="880"/>
      <c r="Q108" s="881"/>
      <c r="R108" s="423"/>
      <c r="S108" s="423"/>
      <c r="T108" s="423"/>
      <c r="U108" s="423"/>
      <c r="V108" s="423"/>
      <c r="W108" s="423"/>
      <c r="X108" s="423"/>
      <c r="Y108" s="423"/>
      <c r="Z108" s="423"/>
      <c r="AA108" s="423"/>
      <c r="AB108" s="423"/>
      <c r="AC108" s="423"/>
      <c r="AD108" s="423"/>
      <c r="AE108" s="423"/>
      <c r="AF108" s="423"/>
      <c r="AG108" s="423"/>
      <c r="AH108" s="423"/>
      <c r="AI108" s="423"/>
      <c r="AJ108" s="423"/>
      <c r="AK108" s="423"/>
      <c r="AL108" s="423"/>
    </row>
    <row r="109" spans="1:38" x14ac:dyDescent="0.3">
      <c r="A109" s="879"/>
      <c r="B109" s="880"/>
      <c r="C109" s="880"/>
      <c r="D109" s="880"/>
      <c r="E109" s="880"/>
      <c r="F109" s="880"/>
      <c r="G109" s="880"/>
      <c r="H109" s="880"/>
      <c r="I109" s="880"/>
      <c r="J109" s="880"/>
      <c r="K109" s="880"/>
      <c r="L109" s="880"/>
      <c r="M109" s="880"/>
      <c r="N109" s="880"/>
      <c r="O109" s="880"/>
      <c r="P109" s="880"/>
      <c r="Q109" s="881"/>
      <c r="R109" s="423"/>
      <c r="S109" s="423"/>
      <c r="T109" s="423"/>
      <c r="U109" s="423"/>
      <c r="V109" s="423"/>
      <c r="W109" s="423"/>
      <c r="X109" s="423"/>
      <c r="Y109" s="423"/>
      <c r="Z109" s="423"/>
      <c r="AA109" s="423"/>
      <c r="AB109" s="423"/>
      <c r="AC109" s="423"/>
      <c r="AD109" s="423"/>
      <c r="AE109" s="423"/>
      <c r="AF109" s="423"/>
      <c r="AG109" s="423"/>
      <c r="AH109" s="423"/>
      <c r="AI109" s="423"/>
      <c r="AJ109" s="423"/>
      <c r="AK109" s="423"/>
      <c r="AL109" s="423"/>
    </row>
    <row r="122" spans="1:38" x14ac:dyDescent="0.3">
      <c r="A122" s="421" t="s">
        <v>560</v>
      </c>
      <c r="B122" s="421"/>
      <c r="C122" s="421"/>
      <c r="D122" s="421"/>
      <c r="E122" s="421"/>
      <c r="F122" s="421"/>
      <c r="G122" s="421"/>
      <c r="H122" s="421"/>
      <c r="I122" s="421"/>
      <c r="J122" s="421"/>
      <c r="K122" s="421"/>
      <c r="L122" s="421"/>
      <c r="M122" s="421"/>
      <c r="N122" s="421"/>
      <c r="O122" s="421"/>
      <c r="P122" s="421"/>
      <c r="Q122" s="421"/>
      <c r="R122" s="421"/>
      <c r="S122" s="421"/>
      <c r="T122" s="421"/>
      <c r="U122" s="421"/>
      <c r="V122" s="421"/>
      <c r="W122" s="421"/>
      <c r="X122" s="421"/>
      <c r="Y122" s="421"/>
      <c r="Z122" s="421"/>
      <c r="AA122" s="421"/>
      <c r="AB122" s="421"/>
      <c r="AC122" s="421"/>
      <c r="AD122" s="421"/>
      <c r="AE122" s="421"/>
      <c r="AF122" s="421"/>
      <c r="AG122" s="421"/>
      <c r="AH122" s="421"/>
      <c r="AI122" s="421"/>
      <c r="AJ122" s="421"/>
      <c r="AK122" s="421"/>
      <c r="AL122" s="421"/>
    </row>
    <row r="123" spans="1:38" ht="2.25" customHeight="1" x14ac:dyDescent="0.3"/>
    <row r="124" spans="1:38" s="99" customFormat="1" ht="69.75" customHeight="1" x14ac:dyDescent="0.3">
      <c r="A124" s="767" t="s">
        <v>0</v>
      </c>
      <c r="B124" s="767"/>
      <c r="C124" s="767"/>
      <c r="D124" s="767"/>
      <c r="E124" s="767" t="s">
        <v>1</v>
      </c>
      <c r="F124" s="767"/>
      <c r="G124" s="767"/>
      <c r="H124" s="767"/>
      <c r="I124" s="768" t="s">
        <v>439</v>
      </c>
      <c r="J124" s="768"/>
      <c r="K124" s="768" t="s">
        <v>440</v>
      </c>
      <c r="L124" s="768"/>
      <c r="M124" s="768"/>
      <c r="N124" s="768"/>
      <c r="O124" s="769" t="str">
        <f>'Woreda scorecard'!AF2</f>
        <v>Dedicated time by client group per regular staff / year (day)</v>
      </c>
      <c r="P124" s="769"/>
      <c r="Q124" s="769"/>
      <c r="R124" s="769" t="s">
        <v>441</v>
      </c>
      <c r="S124" s="769"/>
      <c r="T124" s="769"/>
      <c r="U124" s="769" t="str">
        <f>'Woreda scorecard'!AS2</f>
        <v>Adequate physical resources</v>
      </c>
      <c r="V124" s="769"/>
      <c r="W124" s="769"/>
      <c r="X124" s="770" t="str">
        <f>'Woreda scorecard'!BT2</f>
        <v>Capacity training gap</v>
      </c>
      <c r="Y124" s="771"/>
      <c r="Z124" s="771"/>
      <c r="AA124" s="771"/>
      <c r="AB124" s="771"/>
      <c r="AC124" s="772" t="s">
        <v>572</v>
      </c>
      <c r="AD124" s="772"/>
      <c r="AE124" s="772"/>
      <c r="AF124" s="772"/>
      <c r="AG124" s="773" t="s">
        <v>573</v>
      </c>
      <c r="AH124" s="773"/>
      <c r="AI124" s="773"/>
      <c r="AJ124" s="774"/>
      <c r="AK124" s="773" t="s">
        <v>564</v>
      </c>
      <c r="AL124" s="773"/>
    </row>
    <row r="125" spans="1:38" s="110" customFormat="1" ht="42.6" customHeight="1" x14ac:dyDescent="0.25">
      <c r="A125" s="418" t="str">
        <f>'Woreda scorecard'!B3</f>
        <v>Dollo</v>
      </c>
      <c r="B125" s="418"/>
      <c r="C125" s="418"/>
      <c r="D125" s="418"/>
      <c r="E125" s="418" t="str">
        <f>'Woreda scorecard'!C3</f>
        <v>Danot</v>
      </c>
      <c r="F125" s="418"/>
      <c r="G125" s="418"/>
      <c r="H125" s="418"/>
      <c r="I125" s="573">
        <f>'Woreda scorecard'!M3</f>
        <v>0.23428290022565257</v>
      </c>
      <c r="J125" s="401"/>
      <c r="K125" s="759">
        <f>'Woreda scorecard'!Y3</f>
        <v>109</v>
      </c>
      <c r="L125" s="649"/>
      <c r="M125" s="649"/>
      <c r="N125" s="649"/>
      <c r="O125" s="759">
        <f>'Woreda scorecard'!AF3</f>
        <v>5.5</v>
      </c>
      <c r="P125" s="759"/>
      <c r="Q125" s="759"/>
      <c r="R125" s="488">
        <f>'Woreda scorecard'!AI3</f>
        <v>1</v>
      </c>
      <c r="S125" s="754"/>
      <c r="T125" s="489"/>
      <c r="U125" s="649">
        <f>'Woreda scorecard'!AS3</f>
        <v>1</v>
      </c>
      <c r="V125" s="649"/>
      <c r="W125" s="755"/>
      <c r="X125" s="756" t="str">
        <f>'Woreda scorecard'!BT3</f>
        <v>Crop TrainingWage employment facilitation training</v>
      </c>
      <c r="Y125" s="756"/>
      <c r="Z125" s="756"/>
      <c r="AA125" s="756"/>
      <c r="AB125" s="756"/>
      <c r="AC125" s="884" t="s">
        <v>559</v>
      </c>
      <c r="AD125" s="884"/>
      <c r="AE125" s="884"/>
      <c r="AF125" s="884"/>
      <c r="AG125" s="882" t="s">
        <v>561</v>
      </c>
      <c r="AH125" s="883"/>
      <c r="AI125" s="883"/>
      <c r="AJ125" s="883"/>
      <c r="AK125" s="766" t="s">
        <v>566</v>
      </c>
      <c r="AL125" s="766"/>
    </row>
    <row r="126" spans="1:38" s="110" customFormat="1" ht="46.95" customHeight="1" x14ac:dyDescent="0.25">
      <c r="A126" s="418" t="str">
        <f>'Woreda scorecard'!B4</f>
        <v>Fafen</v>
      </c>
      <c r="B126" s="418"/>
      <c r="C126" s="418"/>
      <c r="D126" s="418"/>
      <c r="E126" s="418" t="str">
        <f>'Woreda scorecard'!C4</f>
        <v>Kabribayah</v>
      </c>
      <c r="F126" s="418"/>
      <c r="G126" s="418"/>
      <c r="H126" s="418"/>
      <c r="I126" s="573">
        <f>'Woreda scorecard'!M4</f>
        <v>0.30122088126929553</v>
      </c>
      <c r="J126" s="401"/>
      <c r="K126" s="759">
        <f>'Woreda scorecard'!Y4</f>
        <v>109</v>
      </c>
      <c r="L126" s="649"/>
      <c r="M126" s="649"/>
      <c r="N126" s="649"/>
      <c r="O126" s="759">
        <f>'Woreda scorecard'!AF4</f>
        <v>1.5580736543909348</v>
      </c>
      <c r="P126" s="759"/>
      <c r="Q126" s="759"/>
      <c r="R126" s="488">
        <f>'Woreda scorecard'!AI4</f>
        <v>0</v>
      </c>
      <c r="S126" s="754"/>
      <c r="T126" s="489"/>
      <c r="U126" s="649">
        <f>'Woreda scorecard'!AS4</f>
        <v>1</v>
      </c>
      <c r="V126" s="649"/>
      <c r="W126" s="755"/>
      <c r="X126" s="756" t="str">
        <f>'Woreda scorecard'!BT4</f>
        <v>Entrepreneurship training</v>
      </c>
      <c r="Y126" s="756"/>
      <c r="Z126" s="756"/>
      <c r="AA126" s="756"/>
      <c r="AB126" s="756"/>
      <c r="AC126" s="884" t="s">
        <v>562</v>
      </c>
      <c r="AD126" s="884"/>
      <c r="AE126" s="884"/>
      <c r="AF126" s="884"/>
      <c r="AG126" s="885" t="s">
        <v>563</v>
      </c>
      <c r="AH126" s="886"/>
      <c r="AI126" s="886"/>
      <c r="AJ126" s="886"/>
      <c r="AK126" s="760" t="s">
        <v>565</v>
      </c>
      <c r="AL126" s="760"/>
    </row>
    <row r="127" spans="1:38" s="110" customFormat="1" ht="22.5" customHeight="1" x14ac:dyDescent="0.25">
      <c r="A127" s="418" t="str">
        <f>'Woreda scorecard'!B5</f>
        <v>Dollo</v>
      </c>
      <c r="B127" s="418"/>
      <c r="C127" s="418"/>
      <c r="D127" s="418"/>
      <c r="E127" s="418" t="str">
        <f>'Woreda scorecard'!C5</f>
        <v>Bokh</v>
      </c>
      <c r="F127" s="418"/>
      <c r="G127" s="418"/>
      <c r="H127" s="418"/>
      <c r="I127" s="573">
        <f>'Woreda scorecard'!M5</f>
        <v>0.23428290022565257</v>
      </c>
      <c r="J127" s="401"/>
      <c r="K127" s="759">
        <f>'Woreda scorecard'!Y5</f>
        <v>109</v>
      </c>
      <c r="L127" s="649"/>
      <c r="M127" s="649"/>
      <c r="N127" s="649"/>
      <c r="O127" s="759">
        <f>'Woreda scorecard'!AF5</f>
        <v>5.5</v>
      </c>
      <c r="P127" s="759"/>
      <c r="Q127" s="759"/>
      <c r="R127" s="488">
        <f>'Woreda scorecard'!AI5</f>
        <v>1</v>
      </c>
      <c r="S127" s="754"/>
      <c r="T127" s="489"/>
      <c r="U127" s="649">
        <f>'Woreda scorecard'!AS5</f>
        <v>0</v>
      </c>
      <c r="V127" s="649"/>
      <c r="W127" s="755"/>
      <c r="X127" s="756" t="str">
        <f>'Woreda scorecard'!BT5</f>
        <v>Entrepreneurship training</v>
      </c>
      <c r="Y127" s="756"/>
      <c r="Z127" s="756"/>
      <c r="AA127" s="756"/>
      <c r="AB127" s="756"/>
      <c r="AC127" s="887" t="s">
        <v>567</v>
      </c>
      <c r="AD127" s="887"/>
      <c r="AE127" s="887"/>
      <c r="AF127" s="887"/>
      <c r="AG127" s="888" t="s">
        <v>566</v>
      </c>
      <c r="AH127" s="812"/>
      <c r="AI127" s="812"/>
      <c r="AJ127" s="812"/>
      <c r="AK127" s="760" t="s">
        <v>566</v>
      </c>
      <c r="AL127" s="760"/>
    </row>
    <row r="128" spans="1:38" s="110" customFormat="1" ht="23.25" customHeight="1" x14ac:dyDescent="0.25">
      <c r="A128" s="418" t="str">
        <f>'Woreda scorecard'!B6</f>
        <v>Jarar</v>
      </c>
      <c r="B128" s="418"/>
      <c r="C128" s="418"/>
      <c r="D128" s="418"/>
      <c r="E128" s="418" t="str">
        <f>'Woreda scorecard'!C6</f>
        <v>Dhagahbour</v>
      </c>
      <c r="F128" s="418"/>
      <c r="G128" s="418"/>
      <c r="H128" s="418"/>
      <c r="I128" s="573">
        <f>'Woreda scorecard'!M6</f>
        <v>0.23428290022565257</v>
      </c>
      <c r="J128" s="401"/>
      <c r="K128" s="759">
        <f>'Woreda scorecard'!Y6</f>
        <v>109</v>
      </c>
      <c r="L128" s="649"/>
      <c r="M128" s="649"/>
      <c r="N128" s="649"/>
      <c r="O128" s="759">
        <f>'Woreda scorecard'!AF6</f>
        <v>3.6666666666666665</v>
      </c>
      <c r="P128" s="759"/>
      <c r="Q128" s="759"/>
      <c r="R128" s="488">
        <f>'Woreda scorecard'!AI6</f>
        <v>1</v>
      </c>
      <c r="S128" s="754"/>
      <c r="T128" s="489"/>
      <c r="U128" s="649">
        <f>'Woreda scorecard'!AS6</f>
        <v>0</v>
      </c>
      <c r="V128" s="649"/>
      <c r="W128" s="755"/>
      <c r="X128" s="756" t="str">
        <f>'Woreda scorecard'!BT6</f>
        <v>Off Farm Skill Training</v>
      </c>
      <c r="Y128" s="756"/>
      <c r="Z128" s="756"/>
      <c r="AA128" s="756"/>
      <c r="AB128" s="756"/>
      <c r="AC128" s="887" t="s">
        <v>567</v>
      </c>
      <c r="AD128" s="887"/>
      <c r="AE128" s="887"/>
      <c r="AF128" s="887"/>
      <c r="AG128" s="888" t="s">
        <v>566</v>
      </c>
      <c r="AH128" s="812"/>
      <c r="AI128" s="812"/>
      <c r="AJ128" s="812"/>
      <c r="AK128" s="884" t="s">
        <v>566</v>
      </c>
      <c r="AL128" s="884"/>
    </row>
    <row r="129" spans="1:38" s="110" customFormat="1" ht="22.5" customHeight="1" x14ac:dyDescent="0.25">
      <c r="A129" s="418" t="str">
        <f>'Woreda scorecard'!B7</f>
        <v>Fafen</v>
      </c>
      <c r="B129" s="418"/>
      <c r="C129" s="418"/>
      <c r="D129" s="418"/>
      <c r="E129" s="418" t="str">
        <f>'Woreda scorecard'!C7</f>
        <v>Gursum</v>
      </c>
      <c r="F129" s="418"/>
      <c r="G129" s="418"/>
      <c r="H129" s="418"/>
      <c r="I129" s="573">
        <f>'Woreda scorecard'!M7</f>
        <v>0.23428290022565257</v>
      </c>
      <c r="J129" s="401"/>
      <c r="K129" s="759">
        <f>'Woreda scorecard'!Y7</f>
        <v>109</v>
      </c>
      <c r="L129" s="649"/>
      <c r="M129" s="649"/>
      <c r="N129" s="649"/>
      <c r="O129" s="759">
        <f>'Woreda scorecard'!AF7</f>
        <v>2.7591973244147154</v>
      </c>
      <c r="P129" s="759"/>
      <c r="Q129" s="759"/>
      <c r="R129" s="488">
        <f>'Woreda scorecard'!AI7</f>
        <v>1</v>
      </c>
      <c r="S129" s="754"/>
      <c r="T129" s="489"/>
      <c r="U129" s="649">
        <f>'Woreda scorecard'!AS7</f>
        <v>2</v>
      </c>
      <c r="V129" s="649"/>
      <c r="W129" s="755"/>
      <c r="X129" s="756" t="str">
        <f>'Woreda scorecard'!BT7</f>
        <v>Off Farm Skill Training</v>
      </c>
      <c r="Y129" s="756"/>
      <c r="Z129" s="756"/>
      <c r="AA129" s="756"/>
      <c r="AB129" s="756"/>
      <c r="AC129" s="887" t="s">
        <v>567</v>
      </c>
      <c r="AD129" s="887"/>
      <c r="AE129" s="887"/>
      <c r="AF129" s="887"/>
      <c r="AG129" s="888" t="s">
        <v>566</v>
      </c>
      <c r="AH129" s="812"/>
      <c r="AI129" s="812"/>
      <c r="AJ129" s="812"/>
      <c r="AK129" s="884" t="s">
        <v>566</v>
      </c>
      <c r="AL129" s="884"/>
    </row>
    <row r="130" spans="1:38" s="110" customFormat="1" ht="40.200000000000003" customHeight="1" x14ac:dyDescent="0.25">
      <c r="A130" s="418" t="str">
        <f>'Woreda scorecard'!B8</f>
        <v>Shabelle</v>
      </c>
      <c r="B130" s="418"/>
      <c r="C130" s="418"/>
      <c r="D130" s="418"/>
      <c r="E130" s="418" t="str">
        <f>'Woreda scorecard'!C8</f>
        <v>Adadle</v>
      </c>
      <c r="F130" s="418"/>
      <c r="G130" s="418"/>
      <c r="H130" s="418"/>
      <c r="I130" s="573">
        <f>'Woreda scorecard'!M8</f>
        <v>0.23428290022565257</v>
      </c>
      <c r="J130" s="401"/>
      <c r="K130" s="759">
        <f>'Woreda scorecard'!Y8</f>
        <v>109</v>
      </c>
      <c r="L130" s="649"/>
      <c r="M130" s="649"/>
      <c r="N130" s="649"/>
      <c r="O130" s="759">
        <f>'Woreda scorecard'!AF8</f>
        <v>5.5</v>
      </c>
      <c r="P130" s="759"/>
      <c r="Q130" s="759"/>
      <c r="R130" s="488">
        <f>'Woreda scorecard'!AI8</f>
        <v>1</v>
      </c>
      <c r="S130" s="754"/>
      <c r="T130" s="489"/>
      <c r="U130" s="649">
        <f>'Woreda scorecard'!AS8</f>
        <v>1</v>
      </c>
      <c r="V130" s="649"/>
      <c r="W130" s="755"/>
      <c r="X130" s="756" t="str">
        <f>'Woreda scorecard'!BT8</f>
        <v>Off Farm Skill TrainingLivestock TrainingFinancial literacy</v>
      </c>
      <c r="Y130" s="756"/>
      <c r="Z130" s="756"/>
      <c r="AA130" s="756"/>
      <c r="AB130" s="756"/>
      <c r="AC130" s="884" t="s">
        <v>568</v>
      </c>
      <c r="AD130" s="884"/>
      <c r="AE130" s="884"/>
      <c r="AF130" s="884"/>
      <c r="AG130" s="889" t="s">
        <v>569</v>
      </c>
      <c r="AH130" s="571"/>
      <c r="AI130" s="571"/>
      <c r="AJ130" s="571"/>
      <c r="AK130" s="884" t="s">
        <v>566</v>
      </c>
      <c r="AL130" s="884"/>
    </row>
    <row r="131" spans="1:38" s="110" customFormat="1" ht="38.25" customHeight="1" x14ac:dyDescent="0.25">
      <c r="A131" s="418" t="str">
        <f>'Woreda scorecard'!B9</f>
        <v>Shabelle</v>
      </c>
      <c r="B131" s="418"/>
      <c r="C131" s="418"/>
      <c r="D131" s="418"/>
      <c r="E131" s="418" t="str">
        <f>'Woreda scorecard'!C9</f>
        <v>Kalafo</v>
      </c>
      <c r="F131" s="418"/>
      <c r="G131" s="418"/>
      <c r="H131" s="418"/>
      <c r="I131" s="573">
        <f>'Woreda scorecard'!M9</f>
        <v>0.23428290022565257</v>
      </c>
      <c r="J131" s="401"/>
      <c r="K131" s="759">
        <f>'Woreda scorecard'!Y9</f>
        <v>109</v>
      </c>
      <c r="L131" s="649"/>
      <c r="M131" s="649"/>
      <c r="N131" s="649"/>
      <c r="O131" s="759">
        <f>'Woreda scorecard'!AF9</f>
        <v>2.5384615384615383</v>
      </c>
      <c r="P131" s="759"/>
      <c r="Q131" s="759"/>
      <c r="R131" s="488">
        <f>'Woreda scorecard'!AI9</f>
        <v>0.75</v>
      </c>
      <c r="S131" s="754"/>
      <c r="T131" s="489"/>
      <c r="U131" s="649">
        <f>'Woreda scorecard'!AS9</f>
        <v>2</v>
      </c>
      <c r="V131" s="649"/>
      <c r="W131" s="755"/>
      <c r="X131" s="756" t="str">
        <f>'Woreda scorecard'!BT9</f>
        <v>Entrepreneurship trainingFinancial literacy training</v>
      </c>
      <c r="Y131" s="756"/>
      <c r="Z131" s="756"/>
      <c r="AA131" s="756"/>
      <c r="AB131" s="756"/>
      <c r="AC131" s="887" t="s">
        <v>567</v>
      </c>
      <c r="AD131" s="887"/>
      <c r="AE131" s="887"/>
      <c r="AF131" s="887"/>
      <c r="AG131" s="888" t="s">
        <v>566</v>
      </c>
      <c r="AH131" s="812"/>
      <c r="AI131" s="812"/>
      <c r="AJ131" s="812"/>
      <c r="AK131" s="884" t="s">
        <v>566</v>
      </c>
      <c r="AL131" s="884"/>
    </row>
    <row r="132" spans="1:38" s="110" customFormat="1" ht="38.25" customHeight="1" x14ac:dyDescent="0.25">
      <c r="A132" s="418" t="str">
        <f>'Woreda scorecard'!B10</f>
        <v>Afder</v>
      </c>
      <c r="B132" s="418"/>
      <c r="C132" s="418"/>
      <c r="D132" s="418"/>
      <c r="E132" s="418" t="str">
        <f>'Woreda scorecard'!C10</f>
        <v>Jarati</v>
      </c>
      <c r="F132" s="418"/>
      <c r="G132" s="418"/>
      <c r="H132" s="418"/>
      <c r="I132" s="573">
        <f>'Woreda scorecard'!M10</f>
        <v>0.23428290022565257</v>
      </c>
      <c r="J132" s="401"/>
      <c r="K132" s="759">
        <f>'Woreda scorecard'!Y10</f>
        <v>109</v>
      </c>
      <c r="L132" s="649"/>
      <c r="M132" s="649"/>
      <c r="N132" s="649"/>
      <c r="O132" s="759">
        <f>'Woreda scorecard'!AF10</f>
        <v>4.125</v>
      </c>
      <c r="P132" s="759"/>
      <c r="Q132" s="759"/>
      <c r="R132" s="488">
        <f>'Woreda scorecard'!AI10</f>
        <v>1</v>
      </c>
      <c r="S132" s="754"/>
      <c r="T132" s="489"/>
      <c r="U132" s="649">
        <f>'Woreda scorecard'!AS10</f>
        <v>0</v>
      </c>
      <c r="V132" s="649"/>
      <c r="W132" s="755"/>
      <c r="X132" s="756" t="str">
        <f>'Woreda scorecard'!BT10</f>
        <v>Entrepreneurship trainingFinancial literacy</v>
      </c>
      <c r="Y132" s="756"/>
      <c r="Z132" s="756"/>
      <c r="AA132" s="756"/>
      <c r="AB132" s="756"/>
      <c r="AC132" s="884" t="s">
        <v>570</v>
      </c>
      <c r="AD132" s="884"/>
      <c r="AE132" s="884"/>
      <c r="AF132" s="884"/>
      <c r="AG132" s="889" t="s">
        <v>571</v>
      </c>
      <c r="AH132" s="571"/>
      <c r="AI132" s="571"/>
      <c r="AJ132" s="571"/>
      <c r="AK132" s="890" t="s">
        <v>566</v>
      </c>
      <c r="AL132" s="890"/>
    </row>
    <row r="133" spans="1:38" s="110" customFormat="1" ht="39" customHeight="1" x14ac:dyDescent="0.25">
      <c r="A133" s="418" t="str">
        <f>'Woreda scorecard'!B11</f>
        <v>Dawa</v>
      </c>
      <c r="B133" s="418"/>
      <c r="C133" s="418"/>
      <c r="D133" s="418"/>
      <c r="E133" s="418" t="str">
        <f>'Woreda scorecard'!C11</f>
        <v>Moyale</v>
      </c>
      <c r="F133" s="418"/>
      <c r="G133" s="418"/>
      <c r="H133" s="418"/>
      <c r="I133" s="573">
        <f>'Woreda scorecard'!M11</f>
        <v>0.23428290022565257</v>
      </c>
      <c r="J133" s="401"/>
      <c r="K133" s="759">
        <f>'Woreda scorecard'!Y11</f>
        <v>109</v>
      </c>
      <c r="L133" s="649"/>
      <c r="M133" s="649"/>
      <c r="N133" s="649"/>
      <c r="O133" s="759">
        <f>'Woreda scorecard'!AF11</f>
        <v>2.0625</v>
      </c>
      <c r="P133" s="759"/>
      <c r="Q133" s="759"/>
      <c r="R133" s="488">
        <f>'Woreda scorecard'!AI11</f>
        <v>1</v>
      </c>
      <c r="S133" s="754"/>
      <c r="T133" s="489"/>
      <c r="U133" s="649">
        <f>'Woreda scorecard'!AS11</f>
        <v>1</v>
      </c>
      <c r="V133" s="649"/>
      <c r="W133" s="755"/>
      <c r="X133" s="756" t="str">
        <f>'Woreda scorecard'!BT11</f>
        <v>Off Farm Skill TrainingFinancial literacy training</v>
      </c>
      <c r="Y133" s="756"/>
      <c r="Z133" s="756"/>
      <c r="AA133" s="756"/>
      <c r="AB133" s="756"/>
      <c r="AC133" s="884" t="s">
        <v>567</v>
      </c>
      <c r="AD133" s="884"/>
      <c r="AE133" s="884"/>
      <c r="AF133" s="884"/>
      <c r="AG133" s="889" t="s">
        <v>566</v>
      </c>
      <c r="AH133" s="571"/>
      <c r="AI133" s="571"/>
      <c r="AJ133" s="571"/>
      <c r="AK133" s="890" t="s">
        <v>566</v>
      </c>
      <c r="AL133" s="890"/>
    </row>
    <row r="134" spans="1:38" s="110" customFormat="1" ht="24" customHeight="1" x14ac:dyDescent="0.25">
      <c r="A134" s="418" t="str">
        <f>'Woreda scorecard'!B12</f>
        <v>Sitti</v>
      </c>
      <c r="B134" s="418"/>
      <c r="C134" s="418"/>
      <c r="D134" s="418"/>
      <c r="E134" s="418" t="str">
        <f>'Woreda scorecard'!C12</f>
        <v>Erer</v>
      </c>
      <c r="F134" s="418"/>
      <c r="G134" s="418"/>
      <c r="H134" s="418"/>
      <c r="I134" s="573">
        <f>'Woreda scorecard'!M12</f>
        <v>0.23428290022565257</v>
      </c>
      <c r="J134" s="401"/>
      <c r="K134" s="759">
        <f>'Woreda scorecard'!Y12</f>
        <v>109</v>
      </c>
      <c r="L134" s="649"/>
      <c r="M134" s="649"/>
      <c r="N134" s="649"/>
      <c r="O134" s="759">
        <f>'Woreda scorecard'!AF12</f>
        <v>0</v>
      </c>
      <c r="P134" s="759"/>
      <c r="Q134" s="759"/>
      <c r="R134" s="488">
        <f>'Woreda scorecard'!AI12</f>
        <v>1</v>
      </c>
      <c r="S134" s="754"/>
      <c r="T134" s="489"/>
      <c r="U134" s="649">
        <f>'Woreda scorecard'!AS12</f>
        <v>2</v>
      </c>
      <c r="V134" s="649"/>
      <c r="W134" s="755"/>
      <c r="X134" s="756" t="str">
        <f>'Woreda scorecard'!BT12</f>
        <v>Entrepreneurship training</v>
      </c>
      <c r="Y134" s="756"/>
      <c r="Z134" s="756"/>
      <c r="AA134" s="756"/>
      <c r="AB134" s="756"/>
      <c r="AC134" s="884" t="s">
        <v>570</v>
      </c>
      <c r="AD134" s="884"/>
      <c r="AE134" s="884"/>
      <c r="AF134" s="884"/>
      <c r="AG134" s="888" t="s">
        <v>571</v>
      </c>
      <c r="AH134" s="812"/>
      <c r="AI134" s="812"/>
      <c r="AJ134" s="812"/>
      <c r="AK134" s="890" t="s">
        <v>566</v>
      </c>
      <c r="AL134" s="890"/>
    </row>
    <row r="135" spans="1:38" s="110" customFormat="1" ht="21.75" customHeight="1" x14ac:dyDescent="0.25">
      <c r="A135" s="418" t="str">
        <f>'Woreda scorecard'!B13</f>
        <v>Erer</v>
      </c>
      <c r="B135" s="418"/>
      <c r="C135" s="418"/>
      <c r="D135" s="418"/>
      <c r="E135" s="418" t="str">
        <f>'Woreda scorecard'!C13</f>
        <v>Fik</v>
      </c>
      <c r="F135" s="418"/>
      <c r="G135" s="418"/>
      <c r="H135" s="418"/>
      <c r="I135" s="573">
        <f>'Woreda scorecard'!M13</f>
        <v>0.23428290022565257</v>
      </c>
      <c r="J135" s="401"/>
      <c r="K135" s="759">
        <f>'Woreda scorecard'!Y13</f>
        <v>109</v>
      </c>
      <c r="L135" s="649"/>
      <c r="M135" s="649"/>
      <c r="N135" s="649"/>
      <c r="O135" s="759">
        <f>'Woreda scorecard'!AF13</f>
        <v>2.2000000000000002</v>
      </c>
      <c r="P135" s="759"/>
      <c r="Q135" s="759"/>
      <c r="R135" s="488">
        <f>'Woreda scorecard'!AI13</f>
        <v>0.75</v>
      </c>
      <c r="S135" s="754"/>
      <c r="T135" s="489"/>
      <c r="U135" s="649">
        <f>'Woreda scorecard'!AS13</f>
        <v>1</v>
      </c>
      <c r="V135" s="649"/>
      <c r="W135" s="755"/>
      <c r="X135" s="756" t="str">
        <f>'Woreda scorecard'!BT13</f>
        <v>Livestock Training</v>
      </c>
      <c r="Y135" s="756"/>
      <c r="Z135" s="756"/>
      <c r="AA135" s="756"/>
      <c r="AB135" s="756"/>
      <c r="AC135" s="887" t="s">
        <v>567</v>
      </c>
      <c r="AD135" s="887"/>
      <c r="AE135" s="887"/>
      <c r="AF135" s="887"/>
      <c r="AG135" s="888" t="s">
        <v>566</v>
      </c>
      <c r="AH135" s="812"/>
      <c r="AI135" s="812"/>
      <c r="AJ135" s="812"/>
      <c r="AK135" s="890" t="s">
        <v>566</v>
      </c>
      <c r="AL135" s="890"/>
    </row>
    <row r="136" spans="1:38" s="110" customFormat="1" ht="53.4" customHeight="1" x14ac:dyDescent="0.25">
      <c r="A136" s="418" t="str">
        <f>'Woreda scorecard'!B14</f>
        <v>Korahay</v>
      </c>
      <c r="B136" s="418"/>
      <c r="C136" s="418"/>
      <c r="D136" s="418"/>
      <c r="E136" s="418" t="str">
        <f>'Woreda scorecard'!C14</f>
        <v>Kabridahar</v>
      </c>
      <c r="F136" s="418"/>
      <c r="G136" s="418"/>
      <c r="H136" s="418"/>
      <c r="I136" s="573">
        <f>'Woreda scorecard'!M14</f>
        <v>0.23428290022565257</v>
      </c>
      <c r="J136" s="401"/>
      <c r="K136" s="759">
        <f>'Woreda scorecard'!Y14</f>
        <v>109</v>
      </c>
      <c r="L136" s="649"/>
      <c r="M136" s="649"/>
      <c r="N136" s="649"/>
      <c r="O136" s="759">
        <f>'Woreda scorecard'!AF14</f>
        <v>0</v>
      </c>
      <c r="P136" s="759"/>
      <c r="Q136" s="759"/>
      <c r="R136" s="488">
        <f>'Woreda scorecard'!AI14</f>
        <v>1</v>
      </c>
      <c r="S136" s="754"/>
      <c r="T136" s="489"/>
      <c r="U136" s="649">
        <f>'Woreda scorecard'!AS14</f>
        <v>1</v>
      </c>
      <c r="V136" s="649"/>
      <c r="W136" s="755"/>
      <c r="X136" s="756" t="str">
        <f>'Woreda scorecard'!BT14</f>
        <v>Entrepreneurship trainingOff Farm Skill TrainingFinancial literacy</v>
      </c>
      <c r="Y136" s="756"/>
      <c r="Z136" s="756"/>
      <c r="AA136" s="756"/>
      <c r="AB136" s="756"/>
      <c r="AC136" s="887" t="s">
        <v>567</v>
      </c>
      <c r="AD136" s="887"/>
      <c r="AE136" s="887"/>
      <c r="AF136" s="887"/>
      <c r="AG136" s="888" t="s">
        <v>566</v>
      </c>
      <c r="AH136" s="812"/>
      <c r="AI136" s="812"/>
      <c r="AJ136" s="812"/>
      <c r="AK136" s="890" t="s">
        <v>566</v>
      </c>
      <c r="AL136" s="890"/>
    </row>
    <row r="137" spans="1:38" s="110" customFormat="1" ht="18.75" customHeight="1" x14ac:dyDescent="0.25">
      <c r="A137" s="418" t="str">
        <f>'Woreda scorecard'!B15</f>
        <v>Afder</v>
      </c>
      <c r="B137" s="418"/>
      <c r="C137" s="418"/>
      <c r="D137" s="418"/>
      <c r="E137" s="418" t="str">
        <f>'Woreda scorecard'!C15</f>
        <v>Hargele</v>
      </c>
      <c r="F137" s="418"/>
      <c r="G137" s="418"/>
      <c r="H137" s="418"/>
      <c r="I137" s="573">
        <f>'Woreda scorecard'!M15</f>
        <v>0.23428290022565257</v>
      </c>
      <c r="J137" s="401"/>
      <c r="K137" s="759">
        <f>'Woreda scorecard'!Y15</f>
        <v>109</v>
      </c>
      <c r="L137" s="649"/>
      <c r="M137" s="649"/>
      <c r="N137" s="649"/>
      <c r="O137" s="759">
        <f>'Woreda scorecard'!AF15</f>
        <v>5.5</v>
      </c>
      <c r="P137" s="759"/>
      <c r="Q137" s="759"/>
      <c r="R137" s="488">
        <f>'Woreda scorecard'!AI15</f>
        <v>1</v>
      </c>
      <c r="S137" s="754"/>
      <c r="T137" s="489"/>
      <c r="U137" s="649">
        <f>'Woreda scorecard'!AS15</f>
        <v>2</v>
      </c>
      <c r="V137" s="649"/>
      <c r="W137" s="755"/>
      <c r="X137" s="756" t="str">
        <f>'Woreda scorecard'!BT15</f>
        <v>Crop Training</v>
      </c>
      <c r="Y137" s="756"/>
      <c r="Z137" s="756"/>
      <c r="AA137" s="756"/>
      <c r="AB137" s="756"/>
      <c r="AC137" s="887" t="s">
        <v>567</v>
      </c>
      <c r="AD137" s="887"/>
      <c r="AE137" s="887"/>
      <c r="AF137" s="887"/>
      <c r="AG137" s="888" t="s">
        <v>566</v>
      </c>
      <c r="AH137" s="812"/>
      <c r="AI137" s="812"/>
      <c r="AJ137" s="812"/>
      <c r="AK137" s="890" t="s">
        <v>566</v>
      </c>
      <c r="AL137" s="890"/>
    </row>
    <row r="138" spans="1:38" s="110" customFormat="1" ht="24.75" customHeight="1" x14ac:dyDescent="0.25">
      <c r="A138" s="418" t="str">
        <f>'Woreda scorecard'!B16</f>
        <v>Sitti</v>
      </c>
      <c r="B138" s="418"/>
      <c r="C138" s="418"/>
      <c r="D138" s="418"/>
      <c r="E138" s="418" t="str">
        <f>'Woreda scorecard'!C16</f>
        <v>Shinile</v>
      </c>
      <c r="F138" s="418"/>
      <c r="G138" s="418"/>
      <c r="H138" s="418"/>
      <c r="I138" s="573">
        <f>'Woreda scorecard'!M16</f>
        <v>0.23428290022565257</v>
      </c>
      <c r="J138" s="401"/>
      <c r="K138" s="759">
        <f>'Woreda scorecard'!Y16</f>
        <v>109</v>
      </c>
      <c r="L138" s="649"/>
      <c r="M138" s="649"/>
      <c r="N138" s="649"/>
      <c r="O138" s="759">
        <f>'Woreda scorecard'!AF16</f>
        <v>0</v>
      </c>
      <c r="P138" s="759"/>
      <c r="Q138" s="759"/>
      <c r="R138" s="488">
        <f>'Woreda scorecard'!AI16</f>
        <v>1</v>
      </c>
      <c r="S138" s="754"/>
      <c r="T138" s="489"/>
      <c r="U138" s="649">
        <f>'Woreda scorecard'!AS16</f>
        <v>1</v>
      </c>
      <c r="V138" s="649"/>
      <c r="W138" s="755"/>
      <c r="X138" s="756" t="str">
        <f>'Woreda scorecard'!BT16</f>
        <v>Entrepreneurship training</v>
      </c>
      <c r="Y138" s="756"/>
      <c r="Z138" s="756"/>
      <c r="AA138" s="756"/>
      <c r="AB138" s="756"/>
      <c r="AC138" s="887" t="s">
        <v>567</v>
      </c>
      <c r="AD138" s="887"/>
      <c r="AE138" s="887"/>
      <c r="AF138" s="887"/>
      <c r="AG138" s="888" t="s">
        <v>566</v>
      </c>
      <c r="AH138" s="812"/>
      <c r="AI138" s="812"/>
      <c r="AJ138" s="812"/>
      <c r="AK138" s="890" t="s">
        <v>566</v>
      </c>
      <c r="AL138" s="890"/>
    </row>
    <row r="139" spans="1:38" s="110" customFormat="1" ht="12" x14ac:dyDescent="0.25">
      <c r="A139" s="750"/>
      <c r="B139" s="750"/>
      <c r="C139" s="750"/>
      <c r="D139" s="750"/>
      <c r="E139" s="750"/>
      <c r="F139" s="750"/>
      <c r="G139" s="750"/>
      <c r="H139" s="750"/>
    </row>
  </sheetData>
  <autoFilter ref="A124:AL138" xr:uid="{00000000-0009-0000-0000-000005000000}">
    <filterColumn colId="0" showButton="0"/>
    <filterColumn colId="1" showButton="0"/>
    <filterColumn colId="2" showButton="0"/>
    <filterColumn colId="4" showButton="0"/>
    <filterColumn colId="5" showButton="0"/>
    <filterColumn colId="6" showButton="0"/>
    <filterColumn colId="8" showButton="0"/>
    <filterColumn colId="10" showButton="0"/>
    <filterColumn colId="11" showButton="0"/>
    <filterColumn colId="12" showButton="0"/>
    <filterColumn colId="14" showButton="0"/>
    <filterColumn colId="15" showButton="0"/>
    <filterColumn colId="17" showButton="0"/>
    <filterColumn colId="18" showButton="0"/>
    <filterColumn colId="20" showButton="0"/>
    <filterColumn colId="21" showButton="0"/>
    <filterColumn colId="23" showButton="0"/>
    <filterColumn colId="24" showButton="0"/>
    <filterColumn colId="26" showButton="0"/>
    <filterColumn colId="27" showButton="0"/>
    <filterColumn colId="28" showButton="0"/>
    <filterColumn colId="29" showButton="0"/>
    <filterColumn colId="31" showButton="0"/>
    <filterColumn colId="32" showButton="0"/>
    <filterColumn colId="34" showButton="0"/>
    <filterColumn colId="36" showButton="0"/>
  </autoFilter>
  <mergeCells count="353">
    <mergeCell ref="A139:D139"/>
    <mergeCell ref="E139:H139"/>
    <mergeCell ref="R138:T138"/>
    <mergeCell ref="U138:W138"/>
    <mergeCell ref="X138:AB138"/>
    <mergeCell ref="AC138:AF138"/>
    <mergeCell ref="AG138:AJ138"/>
    <mergeCell ref="AK138:AL138"/>
    <mergeCell ref="U137:W137"/>
    <mergeCell ref="X137:AB137"/>
    <mergeCell ref="AC137:AF137"/>
    <mergeCell ref="AG137:AJ137"/>
    <mergeCell ref="AK137:AL137"/>
    <mergeCell ref="A138:D138"/>
    <mergeCell ref="E138:H138"/>
    <mergeCell ref="I138:J138"/>
    <mergeCell ref="K138:N138"/>
    <mergeCell ref="O138:Q138"/>
    <mergeCell ref="A137:D137"/>
    <mergeCell ref="E137:H137"/>
    <mergeCell ref="I137:J137"/>
    <mergeCell ref="K137:N137"/>
    <mergeCell ref="O137:Q137"/>
    <mergeCell ref="R137:T137"/>
    <mergeCell ref="R136:T136"/>
    <mergeCell ref="U136:W136"/>
    <mergeCell ref="X136:AB136"/>
    <mergeCell ref="AC136:AF136"/>
    <mergeCell ref="AG136:AJ136"/>
    <mergeCell ref="AK136:AL136"/>
    <mergeCell ref="U135:W135"/>
    <mergeCell ref="X135:AB135"/>
    <mergeCell ref="AC135:AF135"/>
    <mergeCell ref="AG135:AJ135"/>
    <mergeCell ref="AK135:AL135"/>
    <mergeCell ref="R135:T135"/>
    <mergeCell ref="A136:D136"/>
    <mergeCell ref="E136:H136"/>
    <mergeCell ref="I136:J136"/>
    <mergeCell ref="K136:N136"/>
    <mergeCell ref="O136:Q136"/>
    <mergeCell ref="A135:D135"/>
    <mergeCell ref="E135:H135"/>
    <mergeCell ref="I135:J135"/>
    <mergeCell ref="K135:N135"/>
    <mergeCell ref="O135:Q135"/>
    <mergeCell ref="R134:T134"/>
    <mergeCell ref="U134:W134"/>
    <mergeCell ref="X134:AB134"/>
    <mergeCell ref="AC134:AF134"/>
    <mergeCell ref="AG134:AJ134"/>
    <mergeCell ref="AK134:AL134"/>
    <mergeCell ref="U133:W133"/>
    <mergeCell ref="X133:AB133"/>
    <mergeCell ref="AC133:AF133"/>
    <mergeCell ref="AG133:AJ133"/>
    <mergeCell ref="AK133:AL133"/>
    <mergeCell ref="R133:T133"/>
    <mergeCell ref="A134:D134"/>
    <mergeCell ref="E134:H134"/>
    <mergeCell ref="I134:J134"/>
    <mergeCell ref="K134:N134"/>
    <mergeCell ref="O134:Q134"/>
    <mergeCell ref="A133:D133"/>
    <mergeCell ref="E133:H133"/>
    <mergeCell ref="I133:J133"/>
    <mergeCell ref="K133:N133"/>
    <mergeCell ref="O133:Q133"/>
    <mergeCell ref="R132:T132"/>
    <mergeCell ref="U132:W132"/>
    <mergeCell ref="X132:AB132"/>
    <mergeCell ref="AC132:AF132"/>
    <mergeCell ref="AG132:AJ132"/>
    <mergeCell ref="AK132:AL132"/>
    <mergeCell ref="U131:W131"/>
    <mergeCell ref="X131:AB131"/>
    <mergeCell ref="AC131:AF131"/>
    <mergeCell ref="AG131:AJ131"/>
    <mergeCell ref="AK131:AL131"/>
    <mergeCell ref="R131:T131"/>
    <mergeCell ref="A132:D132"/>
    <mergeCell ref="E132:H132"/>
    <mergeCell ref="I132:J132"/>
    <mergeCell ref="K132:N132"/>
    <mergeCell ref="O132:Q132"/>
    <mergeCell ref="A131:D131"/>
    <mergeCell ref="E131:H131"/>
    <mergeCell ref="I131:J131"/>
    <mergeCell ref="K131:N131"/>
    <mergeCell ref="O131:Q131"/>
    <mergeCell ref="AG127:AJ127"/>
    <mergeCell ref="AK127:AL127"/>
    <mergeCell ref="A130:D130"/>
    <mergeCell ref="E130:H130"/>
    <mergeCell ref="I130:J130"/>
    <mergeCell ref="K130:N130"/>
    <mergeCell ref="O130:Q130"/>
    <mergeCell ref="A129:D129"/>
    <mergeCell ref="E129:H129"/>
    <mergeCell ref="I129:J129"/>
    <mergeCell ref="K129:N129"/>
    <mergeCell ref="O129:Q129"/>
    <mergeCell ref="R130:T130"/>
    <mergeCell ref="U130:W130"/>
    <mergeCell ref="X130:AB130"/>
    <mergeCell ref="AC130:AF130"/>
    <mergeCell ref="AG130:AJ130"/>
    <mergeCell ref="AK130:AL130"/>
    <mergeCell ref="U129:W129"/>
    <mergeCell ref="X129:AB129"/>
    <mergeCell ref="AC129:AF129"/>
    <mergeCell ref="AG129:AJ129"/>
    <mergeCell ref="AK129:AL129"/>
    <mergeCell ref="R129:T129"/>
    <mergeCell ref="A128:D128"/>
    <mergeCell ref="E128:H128"/>
    <mergeCell ref="I128:J128"/>
    <mergeCell ref="K128:N128"/>
    <mergeCell ref="O128:Q128"/>
    <mergeCell ref="X126:AB126"/>
    <mergeCell ref="AC126:AF126"/>
    <mergeCell ref="AG126:AJ126"/>
    <mergeCell ref="AK126:AL126"/>
    <mergeCell ref="A127:D127"/>
    <mergeCell ref="E127:H127"/>
    <mergeCell ref="I127:J127"/>
    <mergeCell ref="K127:N127"/>
    <mergeCell ref="O127:Q127"/>
    <mergeCell ref="R127:T127"/>
    <mergeCell ref="R128:T128"/>
    <mergeCell ref="U128:W128"/>
    <mergeCell ref="X128:AB128"/>
    <mergeCell ref="AC128:AF128"/>
    <mergeCell ref="AG128:AJ128"/>
    <mergeCell ref="AK128:AL128"/>
    <mergeCell ref="U127:W127"/>
    <mergeCell ref="X127:AB127"/>
    <mergeCell ref="AC127:AF127"/>
    <mergeCell ref="AG125:AJ125"/>
    <mergeCell ref="AK125:AL125"/>
    <mergeCell ref="A126:D126"/>
    <mergeCell ref="E126:H126"/>
    <mergeCell ref="I126:J126"/>
    <mergeCell ref="K126:N126"/>
    <mergeCell ref="O126:Q126"/>
    <mergeCell ref="R126:T126"/>
    <mergeCell ref="U126:W126"/>
    <mergeCell ref="A125:D125"/>
    <mergeCell ref="E125:H125"/>
    <mergeCell ref="I125:J125"/>
    <mergeCell ref="K125:N125"/>
    <mergeCell ref="O125:Q125"/>
    <mergeCell ref="R125:T125"/>
    <mergeCell ref="U125:W125"/>
    <mergeCell ref="X125:AB125"/>
    <mergeCell ref="AC125:AF125"/>
    <mergeCell ref="A122:AL122"/>
    <mergeCell ref="A124:D124"/>
    <mergeCell ref="E124:H124"/>
    <mergeCell ref="I124:J124"/>
    <mergeCell ref="K124:N124"/>
    <mergeCell ref="O124:Q124"/>
    <mergeCell ref="R124:T124"/>
    <mergeCell ref="U124:W124"/>
    <mergeCell ref="X124:AB124"/>
    <mergeCell ref="AC124:AF124"/>
    <mergeCell ref="AG124:AJ124"/>
    <mergeCell ref="AK124:AL124"/>
    <mergeCell ref="A108:Q108"/>
    <mergeCell ref="R108:V108"/>
    <mergeCell ref="W108:AA108"/>
    <mergeCell ref="AB108:AF108"/>
    <mergeCell ref="AG108:AL108"/>
    <mergeCell ref="A109:Q109"/>
    <mergeCell ref="R109:V109"/>
    <mergeCell ref="W109:AA109"/>
    <mergeCell ref="AB109:AF109"/>
    <mergeCell ref="AG109:AL109"/>
    <mergeCell ref="A106:Q106"/>
    <mergeCell ref="R106:V106"/>
    <mergeCell ref="W106:AA106"/>
    <mergeCell ref="AB106:AF106"/>
    <mergeCell ref="AG106:AL106"/>
    <mergeCell ref="A107:Q107"/>
    <mergeCell ref="R107:V107"/>
    <mergeCell ref="W107:AA107"/>
    <mergeCell ref="AB107:AF107"/>
    <mergeCell ref="AG107:AL107"/>
    <mergeCell ref="A104:Q104"/>
    <mergeCell ref="R104:V104"/>
    <mergeCell ref="W104:AA104"/>
    <mergeCell ref="AB104:AF104"/>
    <mergeCell ref="AG104:AL104"/>
    <mergeCell ref="A105:Q105"/>
    <mergeCell ref="R105:V105"/>
    <mergeCell ref="W105:AA105"/>
    <mergeCell ref="AB105:AF105"/>
    <mergeCell ref="AG105:AL105"/>
    <mergeCell ref="A102:Q102"/>
    <mergeCell ref="R102:V102"/>
    <mergeCell ref="W102:AA102"/>
    <mergeCell ref="AB102:AF102"/>
    <mergeCell ref="AG102:AL102"/>
    <mergeCell ref="A103:Q103"/>
    <mergeCell ref="R103:V103"/>
    <mergeCell ref="W103:AA103"/>
    <mergeCell ref="AB103:AF103"/>
    <mergeCell ref="AG103:AL103"/>
    <mergeCell ref="A100:Q100"/>
    <mergeCell ref="R100:V100"/>
    <mergeCell ref="W100:AA100"/>
    <mergeCell ref="AB100:AF100"/>
    <mergeCell ref="AG100:AL100"/>
    <mergeCell ref="A101:Q101"/>
    <mergeCell ref="R101:V101"/>
    <mergeCell ref="W101:AA101"/>
    <mergeCell ref="AB101:AF101"/>
    <mergeCell ref="AG101:AL101"/>
    <mergeCell ref="A98:Q98"/>
    <mergeCell ref="R98:V98"/>
    <mergeCell ref="W98:AA98"/>
    <mergeCell ref="AB98:AF98"/>
    <mergeCell ref="AG98:AL98"/>
    <mergeCell ref="A99:Q99"/>
    <mergeCell ref="R99:V99"/>
    <mergeCell ref="W99:AA99"/>
    <mergeCell ref="AB99:AF99"/>
    <mergeCell ref="AG99:AL99"/>
    <mergeCell ref="A96:Q96"/>
    <mergeCell ref="R96:V96"/>
    <mergeCell ref="W96:AA96"/>
    <mergeCell ref="AB96:AF96"/>
    <mergeCell ref="AG96:AL96"/>
    <mergeCell ref="A97:Q97"/>
    <mergeCell ref="R97:V97"/>
    <mergeCell ref="W97:AA97"/>
    <mergeCell ref="AB97:AF97"/>
    <mergeCell ref="AG97:AL97"/>
    <mergeCell ref="A94:Q94"/>
    <mergeCell ref="R94:V94"/>
    <mergeCell ref="W94:AA94"/>
    <mergeCell ref="AB94:AF94"/>
    <mergeCell ref="AG94:AL94"/>
    <mergeCell ref="A95:Q95"/>
    <mergeCell ref="R95:V95"/>
    <mergeCell ref="W95:AA95"/>
    <mergeCell ref="AB95:AF95"/>
    <mergeCell ref="AG95:AL95"/>
    <mergeCell ref="A92:Q92"/>
    <mergeCell ref="R92:V92"/>
    <mergeCell ref="W92:AA92"/>
    <mergeCell ref="AB92:AF92"/>
    <mergeCell ref="AG92:AL92"/>
    <mergeCell ref="A93:Q93"/>
    <mergeCell ref="R93:V93"/>
    <mergeCell ref="W93:AA93"/>
    <mergeCell ref="AB93:AF93"/>
    <mergeCell ref="AG93:AL93"/>
    <mergeCell ref="A89:AL89"/>
    <mergeCell ref="A91:Q91"/>
    <mergeCell ref="R91:V91"/>
    <mergeCell ref="W91:AA91"/>
    <mergeCell ref="AB91:AF91"/>
    <mergeCell ref="AG91:AL91"/>
    <mergeCell ref="A83:Z86"/>
    <mergeCell ref="AB83:AE84"/>
    <mergeCell ref="AG83:AI83"/>
    <mergeCell ref="AJ83:AL83"/>
    <mergeCell ref="AG84:AI84"/>
    <mergeCell ref="AJ84:AL84"/>
    <mergeCell ref="AB86:AI86"/>
    <mergeCell ref="AJ86:AL86"/>
    <mergeCell ref="A73:AL73"/>
    <mergeCell ref="A75:AL75"/>
    <mergeCell ref="P77:R77"/>
    <mergeCell ref="T77:V77"/>
    <mergeCell ref="X77:Z77"/>
    <mergeCell ref="AB77:AE81"/>
    <mergeCell ref="AG77:AI78"/>
    <mergeCell ref="AJ77:AL78"/>
    <mergeCell ref="A79:J81"/>
    <mergeCell ref="L79:N79"/>
    <mergeCell ref="P79:R79"/>
    <mergeCell ref="T79:V79"/>
    <mergeCell ref="X79:Z79"/>
    <mergeCell ref="AG79:AI81"/>
    <mergeCell ref="AJ79:AL81"/>
    <mergeCell ref="L81:N81"/>
    <mergeCell ref="P81:R81"/>
    <mergeCell ref="T81:V81"/>
    <mergeCell ref="X81:Z81"/>
    <mergeCell ref="A64:AL64"/>
    <mergeCell ref="AB66:AF71"/>
    <mergeCell ref="AH66:AI67"/>
    <mergeCell ref="AJ66:AL67"/>
    <mergeCell ref="A69:J71"/>
    <mergeCell ref="L69:N69"/>
    <mergeCell ref="P69:R69"/>
    <mergeCell ref="T69:V69"/>
    <mergeCell ref="X69:Z69"/>
    <mergeCell ref="AH69:AI71"/>
    <mergeCell ref="AJ69:AL71"/>
    <mergeCell ref="L71:N71"/>
    <mergeCell ref="P71:R71"/>
    <mergeCell ref="T71:V71"/>
    <mergeCell ref="X71:Z71"/>
    <mergeCell ref="G36:J36"/>
    <mergeCell ref="L36:N36"/>
    <mergeCell ref="A49:H49"/>
    <mergeCell ref="J49:AL59"/>
    <mergeCell ref="A51:E51"/>
    <mergeCell ref="G51:H51"/>
    <mergeCell ref="A53:E53"/>
    <mergeCell ref="G53:H53"/>
    <mergeCell ref="A55:E55"/>
    <mergeCell ref="G55:H55"/>
    <mergeCell ref="A57:E57"/>
    <mergeCell ref="G57:H57"/>
    <mergeCell ref="A59:E59"/>
    <mergeCell ref="G59:H59"/>
    <mergeCell ref="A32:N32"/>
    <mergeCell ref="G34:J34"/>
    <mergeCell ref="L34:N34"/>
    <mergeCell ref="A35:E35"/>
    <mergeCell ref="G35:J35"/>
    <mergeCell ref="L35:N35"/>
    <mergeCell ref="A22:E23"/>
    <mergeCell ref="F22:AL23"/>
    <mergeCell ref="A25:AL25"/>
    <mergeCell ref="A27:I27"/>
    <mergeCell ref="J27:N27"/>
    <mergeCell ref="A29:I30"/>
    <mergeCell ref="J29:K29"/>
    <mergeCell ref="L29:N29"/>
    <mergeCell ref="J30:K30"/>
    <mergeCell ref="L30:N30"/>
    <mergeCell ref="P5:V5"/>
    <mergeCell ref="W5:Y5"/>
    <mergeCell ref="AA5:AF5"/>
    <mergeCell ref="AG5:AI5"/>
    <mergeCell ref="AJ5:AL5"/>
    <mergeCell ref="A7:AJ7"/>
    <mergeCell ref="AK7:AL7"/>
    <mergeCell ref="A1:AL1"/>
    <mergeCell ref="A3:D5"/>
    <mergeCell ref="F3:H3"/>
    <mergeCell ref="I3:N3"/>
    <mergeCell ref="P3:V3"/>
    <mergeCell ref="W3:Y3"/>
    <mergeCell ref="AA3:AF3"/>
    <mergeCell ref="AG3:AL3"/>
    <mergeCell ref="F5:H5"/>
    <mergeCell ref="I5:N5"/>
  </mergeCells>
  <conditionalFormatting sqref="L29">
    <cfRule type="iconSet" priority="20">
      <iconSet iconSet="3Symbols2">
        <cfvo type="percent" val="0"/>
        <cfvo type="num" val="0.5"/>
        <cfvo type="num" val="0.8"/>
      </iconSet>
    </cfRule>
  </conditionalFormatting>
  <conditionalFormatting sqref="L30">
    <cfRule type="iconSet" priority="19">
      <iconSet iconSet="3Symbols2">
        <cfvo type="percent" val="0"/>
        <cfvo type="num" val="0.5"/>
        <cfvo type="num" val="0.8"/>
      </iconSet>
    </cfRule>
  </conditionalFormatting>
  <conditionalFormatting sqref="L36">
    <cfRule type="iconSet" priority="18">
      <iconSet iconSet="3Symbols2" reverse="1">
        <cfvo type="percent" val="0"/>
        <cfvo type="num" val="30"/>
        <cfvo type="num" val="60"/>
      </iconSet>
    </cfRule>
  </conditionalFormatting>
  <conditionalFormatting sqref="L35">
    <cfRule type="iconSet" priority="17">
      <iconSet iconSet="3Symbols2" reverse="1">
        <cfvo type="percent" val="0"/>
        <cfvo type="num" val="30"/>
        <cfvo type="num" val="60"/>
      </iconSet>
    </cfRule>
  </conditionalFormatting>
  <conditionalFormatting sqref="G51:H51 G53:H53 G55:H55 G57:H57 G59:H59">
    <cfRule type="iconSet" priority="16">
      <iconSet iconSet="3Symbols2" showValue="0">
        <cfvo type="percent" val="0"/>
        <cfvo type="num" val="2"/>
        <cfvo type="num" val="3" gte="0"/>
      </iconSet>
    </cfRule>
  </conditionalFormatting>
  <conditionalFormatting sqref="AJ69">
    <cfRule type="iconSet" priority="15">
      <iconSet iconSet="3Symbols2">
        <cfvo type="percent" val="0"/>
        <cfvo type="num" val="0.5"/>
        <cfvo type="num" val="0.8"/>
      </iconSet>
    </cfRule>
  </conditionalFormatting>
  <conditionalFormatting sqref="AJ79">
    <cfRule type="iconSet" priority="21">
      <iconSet iconSet="3Symbols2">
        <cfvo type="percent" val="0"/>
        <cfvo type="num" val="0.5"/>
        <cfvo type="num" val="0.8"/>
      </iconSet>
    </cfRule>
  </conditionalFormatting>
  <conditionalFormatting sqref="AK7:AL7">
    <cfRule type="colorScale" priority="14">
      <colorScale>
        <cfvo type="min"/>
        <cfvo type="num" val="0.5"/>
        <cfvo type="max"/>
        <color rgb="FFF8696B"/>
        <color rgb="FFFFEB84"/>
        <color rgb="FF63BE7B"/>
      </colorScale>
    </cfRule>
  </conditionalFormatting>
  <conditionalFormatting sqref="I125:J138">
    <cfRule type="iconSet" priority="13">
      <iconSet iconSet="3Symbols2" showValue="0">
        <cfvo type="percent" val="0"/>
        <cfvo type="num" val="0.5"/>
        <cfvo type="num" val="0.8"/>
      </iconSet>
    </cfRule>
  </conditionalFormatting>
  <conditionalFormatting sqref="K125:N138">
    <cfRule type="iconSet" priority="12">
      <iconSet iconSet="3Symbols2" reverse="1">
        <cfvo type="percent" val="0"/>
        <cfvo type="num" val="15"/>
        <cfvo type="num" val="30"/>
      </iconSet>
    </cfRule>
  </conditionalFormatting>
  <conditionalFormatting sqref="R125:T138">
    <cfRule type="iconSet" priority="11">
      <iconSet iconSet="3Symbols2">
        <cfvo type="percent" val="0"/>
        <cfvo type="num" val="0.5"/>
        <cfvo type="num" val="0.8"/>
      </iconSet>
    </cfRule>
  </conditionalFormatting>
  <conditionalFormatting sqref="U125:W138">
    <cfRule type="iconSet" priority="10">
      <iconSet iconSet="3Symbols2">
        <cfvo type="percent" val="0"/>
        <cfvo type="num" val="2"/>
        <cfvo type="num" val="3"/>
      </iconSet>
    </cfRule>
  </conditionalFormatting>
  <conditionalFormatting sqref="AG125 AC125 AC127:AC133 AC135:AC138 AG127:AG138">
    <cfRule type="iconSet" priority="9">
      <iconSet iconSet="3Symbols2">
        <cfvo type="percent" val="0"/>
        <cfvo type="num" val="0.5"/>
        <cfvo type="num" val="0.8"/>
      </iconSet>
    </cfRule>
  </conditionalFormatting>
  <conditionalFormatting sqref="AC126">
    <cfRule type="iconSet" priority="8">
      <iconSet iconSet="3Symbols2">
        <cfvo type="percent" val="0"/>
        <cfvo type="num" val="0.5"/>
        <cfvo type="num" val="0.8"/>
      </iconSet>
    </cfRule>
  </conditionalFormatting>
  <conditionalFormatting sqref="AG126">
    <cfRule type="iconSet" priority="7">
      <iconSet iconSet="3Symbols2">
        <cfvo type="percent" val="0"/>
        <cfvo type="num" val="0.5"/>
        <cfvo type="num" val="0.8"/>
      </iconSet>
    </cfRule>
  </conditionalFormatting>
  <conditionalFormatting sqref="AK126">
    <cfRule type="iconSet" priority="6">
      <iconSet iconSet="3Symbols2">
        <cfvo type="percent" val="0"/>
        <cfvo type="num" val="0.5"/>
        <cfvo type="num" val="0.8"/>
      </iconSet>
    </cfRule>
  </conditionalFormatting>
  <conditionalFormatting sqref="AK127:AK130">
    <cfRule type="iconSet" priority="5">
      <iconSet iconSet="3Symbols2">
        <cfvo type="percent" val="0"/>
        <cfvo type="num" val="0.5"/>
        <cfvo type="num" val="0.8"/>
      </iconSet>
    </cfRule>
  </conditionalFormatting>
  <conditionalFormatting sqref="AK131">
    <cfRule type="iconSet" priority="4">
      <iconSet iconSet="3Symbols2">
        <cfvo type="percent" val="0"/>
        <cfvo type="num" val="0.5"/>
        <cfvo type="num" val="0.8"/>
      </iconSet>
    </cfRule>
  </conditionalFormatting>
  <conditionalFormatting sqref="AK132:AK133">
    <cfRule type="iconSet" priority="3">
      <iconSet iconSet="3Symbols2">
        <cfvo type="percent" val="0"/>
        <cfvo type="num" val="0.5"/>
        <cfvo type="num" val="0.8"/>
      </iconSet>
    </cfRule>
  </conditionalFormatting>
  <conditionalFormatting sqref="AC134">
    <cfRule type="iconSet" priority="2">
      <iconSet iconSet="3Symbols2">
        <cfvo type="percent" val="0"/>
        <cfvo type="num" val="0.5"/>
        <cfvo type="num" val="0.8"/>
      </iconSet>
    </cfRule>
  </conditionalFormatting>
  <conditionalFormatting sqref="AK134:AK138">
    <cfRule type="iconSet" priority="1">
      <iconSet iconSet="3Symbols2">
        <cfvo type="percent" val="0"/>
        <cfvo type="num" val="0.5"/>
        <cfvo type="num" val="0.8"/>
      </iconSet>
    </cfRule>
  </conditionalFormatting>
  <pageMargins left="0.17" right="0.17" top="0.28999999999999998" bottom="0.27" header="0.17" footer="0.17"/>
  <pageSetup orientation="portrait" r:id="rId1"/>
  <rowBreaks count="1" manualBreakCount="1">
    <brk id="121" max="16383" man="1"/>
  </row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0000000}">
          <x14:formula1>
            <xm:f>Parameter!$A$12:$A$16</xm:f>
          </x14:formula1>
          <xm:sqref>I3</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7"/>
  <sheetViews>
    <sheetView showGridLines="0" workbookViewId="0">
      <selection activeCell="B14" sqref="B14"/>
    </sheetView>
  </sheetViews>
  <sheetFormatPr defaultRowHeight="14.4" x14ac:dyDescent="0.3"/>
  <cols>
    <col min="1" max="1" width="34.109375" customWidth="1"/>
    <col min="2" max="2" width="14.88671875" style="7" customWidth="1"/>
    <col min="3" max="4" width="9.33203125" style="7" customWidth="1"/>
    <col min="5" max="5" width="12.33203125" style="7" customWidth="1"/>
    <col min="6" max="6" width="9.88671875" style="7" customWidth="1"/>
    <col min="7" max="7" width="9.6640625" style="7" customWidth="1"/>
    <col min="8" max="8" width="10.88671875" style="7" customWidth="1"/>
  </cols>
  <sheetData>
    <row r="1" spans="1:8" x14ac:dyDescent="0.3">
      <c r="B1"/>
    </row>
    <row r="2" spans="1:8" x14ac:dyDescent="0.3">
      <c r="A2" s="66" t="s">
        <v>368</v>
      </c>
      <c r="B2" t="s">
        <v>372</v>
      </c>
    </row>
    <row r="3" spans="1:8" x14ac:dyDescent="0.3">
      <c r="B3"/>
      <c r="C3"/>
      <c r="D3"/>
      <c r="E3"/>
      <c r="F3"/>
      <c r="G3"/>
      <c r="H3"/>
    </row>
    <row r="4" spans="1:8" ht="72" x14ac:dyDescent="0.3">
      <c r="A4" s="66" t="s">
        <v>327</v>
      </c>
      <c r="B4" s="7" t="s">
        <v>552</v>
      </c>
      <c r="C4" s="7" t="s">
        <v>553</v>
      </c>
      <c r="D4" s="7" t="s">
        <v>554</v>
      </c>
      <c r="E4" s="7" t="s">
        <v>555</v>
      </c>
      <c r="F4" s="7" t="s">
        <v>556</v>
      </c>
      <c r="G4" s="7" t="s">
        <v>557</v>
      </c>
      <c r="H4" s="7" t="s">
        <v>558</v>
      </c>
    </row>
    <row r="5" spans="1:8" x14ac:dyDescent="0.3">
      <c r="A5" s="67" t="s">
        <v>466</v>
      </c>
      <c r="B5" s="198">
        <v>0</v>
      </c>
      <c r="C5" s="198">
        <v>0</v>
      </c>
      <c r="D5" s="198">
        <v>0</v>
      </c>
      <c r="E5" s="198">
        <v>0</v>
      </c>
      <c r="F5" s="198">
        <v>0</v>
      </c>
      <c r="G5" s="198">
        <v>0</v>
      </c>
      <c r="H5" s="198">
        <v>0</v>
      </c>
    </row>
    <row r="6" spans="1:8" x14ac:dyDescent="0.3">
      <c r="A6" s="67" t="s">
        <v>489</v>
      </c>
      <c r="B6" s="198">
        <v>1</v>
      </c>
      <c r="C6" s="198">
        <v>1</v>
      </c>
      <c r="D6" s="198">
        <v>1</v>
      </c>
      <c r="E6" s="198">
        <v>1</v>
      </c>
      <c r="F6" s="198">
        <v>1</v>
      </c>
      <c r="G6" s="198">
        <v>1</v>
      </c>
      <c r="H6" s="198">
        <v>0</v>
      </c>
    </row>
    <row r="7" spans="1:8" x14ac:dyDescent="0.3">
      <c r="A7" s="67" t="s">
        <v>495</v>
      </c>
      <c r="B7" s="198">
        <v>0</v>
      </c>
      <c r="C7" s="198">
        <v>1</v>
      </c>
      <c r="D7" s="198">
        <v>1</v>
      </c>
      <c r="E7" s="198">
        <v>1</v>
      </c>
      <c r="F7" s="198">
        <v>1</v>
      </c>
      <c r="G7" s="198">
        <v>1</v>
      </c>
      <c r="H7" s="198">
        <v>0</v>
      </c>
    </row>
    <row r="8" spans="1:8" x14ac:dyDescent="0.3">
      <c r="A8" s="67" t="s">
        <v>501</v>
      </c>
      <c r="B8" s="198">
        <v>1</v>
      </c>
      <c r="C8" s="198">
        <v>1</v>
      </c>
      <c r="D8" s="198">
        <v>1</v>
      </c>
      <c r="E8" s="198">
        <v>1</v>
      </c>
      <c r="F8" s="198">
        <v>1</v>
      </c>
      <c r="G8" s="198">
        <v>1</v>
      </c>
      <c r="H8" s="198">
        <v>0</v>
      </c>
    </row>
    <row r="9" spans="1:8" x14ac:dyDescent="0.3">
      <c r="A9" s="67" t="s">
        <v>515</v>
      </c>
      <c r="B9" s="198">
        <v>1</v>
      </c>
      <c r="C9" s="198">
        <v>1</v>
      </c>
      <c r="D9" s="198">
        <v>1</v>
      </c>
      <c r="E9" s="198">
        <v>1</v>
      </c>
      <c r="F9" s="198">
        <v>1</v>
      </c>
      <c r="G9" s="198">
        <v>1</v>
      </c>
      <c r="H9" s="198">
        <v>1</v>
      </c>
    </row>
    <row r="10" spans="1:8" x14ac:dyDescent="0.3">
      <c r="A10" s="67" t="s">
        <v>328</v>
      </c>
      <c r="B10" s="198">
        <v>3</v>
      </c>
      <c r="C10" s="198">
        <v>4</v>
      </c>
      <c r="D10" s="198">
        <v>4</v>
      </c>
      <c r="E10" s="198">
        <v>4</v>
      </c>
      <c r="F10" s="198">
        <v>4</v>
      </c>
      <c r="G10" s="198">
        <v>4</v>
      </c>
      <c r="H10" s="198">
        <v>1</v>
      </c>
    </row>
    <row r="11" spans="1:8" x14ac:dyDescent="0.3">
      <c r="B11"/>
      <c r="C11"/>
      <c r="D11"/>
      <c r="E11"/>
      <c r="F11"/>
      <c r="G11"/>
      <c r="H11"/>
    </row>
    <row r="12" spans="1:8" x14ac:dyDescent="0.3">
      <c r="B12"/>
      <c r="C12"/>
      <c r="D12"/>
      <c r="E12"/>
      <c r="F12"/>
      <c r="G12"/>
      <c r="H12"/>
    </row>
    <row r="13" spans="1:8" x14ac:dyDescent="0.3">
      <c r="B13"/>
      <c r="C13"/>
      <c r="D13"/>
      <c r="E13"/>
      <c r="F13"/>
      <c r="G13"/>
      <c r="H13"/>
    </row>
    <row r="14" spans="1:8" x14ac:dyDescent="0.3">
      <c r="B14"/>
      <c r="C14"/>
      <c r="D14"/>
      <c r="E14"/>
      <c r="F14"/>
      <c r="G14"/>
      <c r="H14"/>
    </row>
    <row r="15" spans="1:8" x14ac:dyDescent="0.3">
      <c r="B15"/>
      <c r="C15"/>
      <c r="D15"/>
      <c r="E15"/>
      <c r="F15"/>
      <c r="G15"/>
      <c r="H15"/>
    </row>
    <row r="16" spans="1:8" x14ac:dyDescent="0.3">
      <c r="B16"/>
      <c r="C16"/>
      <c r="D16"/>
      <c r="E16"/>
      <c r="F16"/>
      <c r="G16"/>
      <c r="H16"/>
    </row>
    <row r="17" customFormat="1" x14ac:dyDescent="0.3"/>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53"/>
  <sheetViews>
    <sheetView workbookViewId="0">
      <pane xSplit="2" ySplit="1" topLeftCell="C22" activePane="bottomRight" state="frozen"/>
      <selection pane="topRight" activeCell="C1" sqref="C1"/>
      <selection pane="bottomLeft" activeCell="A2" sqref="A2"/>
      <selection pane="bottomRight" activeCell="C27" sqref="C27"/>
    </sheetView>
  </sheetViews>
  <sheetFormatPr defaultColWidth="8.88671875" defaultRowHeight="14.4" x14ac:dyDescent="0.3"/>
  <cols>
    <col min="1" max="1" width="8.88671875" style="189"/>
    <col min="2" max="2" width="15.5546875" style="178" customWidth="1"/>
    <col min="3" max="3" width="41.88671875" style="185" customWidth="1"/>
    <col min="4" max="4" width="24.88671875" style="186" customWidth="1"/>
    <col min="5" max="5" width="10.88671875" style="178" customWidth="1"/>
    <col min="6" max="6" width="11.33203125" style="178" customWidth="1"/>
    <col min="7" max="7" width="26.6640625" style="187" customWidth="1"/>
    <col min="8" max="10" width="18.44140625" style="144" customWidth="1"/>
    <col min="11" max="11" width="27.5546875" style="185" customWidth="1"/>
    <col min="12" max="12" width="19" style="189" customWidth="1"/>
    <col min="13" max="13" width="10.6640625" style="189" customWidth="1"/>
    <col min="14" max="14" width="13.44140625" style="189" customWidth="1"/>
    <col min="15" max="15" width="11.33203125" style="189" customWidth="1"/>
    <col min="16" max="16" width="12.109375" style="189" customWidth="1"/>
    <col min="17" max="18" width="12" style="189" customWidth="1"/>
    <col min="19" max="19" width="11.33203125" style="189" customWidth="1"/>
    <col min="20" max="20" width="13.88671875" style="144" customWidth="1"/>
    <col min="21" max="21" width="47.33203125" style="144" customWidth="1"/>
    <col min="22" max="22" width="62.6640625" style="186" customWidth="1"/>
    <col min="23" max="16384" width="8.88671875" style="144"/>
  </cols>
  <sheetData>
    <row r="1" spans="1:22" s="175" customFormat="1" ht="63.6" customHeight="1" x14ac:dyDescent="0.3">
      <c r="A1" s="191" t="s">
        <v>39</v>
      </c>
      <c r="B1" s="170" t="s">
        <v>452</v>
      </c>
      <c r="C1" s="170" t="s">
        <v>453</v>
      </c>
      <c r="D1" s="170" t="s">
        <v>454</v>
      </c>
      <c r="E1" s="170" t="s">
        <v>455</v>
      </c>
      <c r="F1" s="170" t="s">
        <v>456</v>
      </c>
      <c r="G1" s="171" t="s">
        <v>457</v>
      </c>
      <c r="H1" s="172" t="s">
        <v>368</v>
      </c>
      <c r="I1" s="162" t="s">
        <v>532</v>
      </c>
      <c r="J1" s="162" t="s">
        <v>543</v>
      </c>
      <c r="K1" s="170" t="s">
        <v>458</v>
      </c>
      <c r="L1" s="173" t="s">
        <v>544</v>
      </c>
      <c r="M1" s="190" t="s">
        <v>545</v>
      </c>
      <c r="N1" s="190" t="s">
        <v>546</v>
      </c>
      <c r="O1" s="190" t="s">
        <v>551</v>
      </c>
      <c r="P1" s="190" t="s">
        <v>547</v>
      </c>
      <c r="Q1" s="190" t="s">
        <v>548</v>
      </c>
      <c r="R1" s="190" t="s">
        <v>549</v>
      </c>
      <c r="S1" s="190" t="s">
        <v>550</v>
      </c>
      <c r="T1" s="170" t="s">
        <v>459</v>
      </c>
      <c r="U1" s="170" t="s">
        <v>460</v>
      </c>
      <c r="V1" s="174" t="s">
        <v>461</v>
      </c>
    </row>
    <row r="2" spans="1:22" ht="72" x14ac:dyDescent="0.3">
      <c r="A2" s="192">
        <v>1</v>
      </c>
      <c r="B2" s="165" t="s">
        <v>466</v>
      </c>
      <c r="C2" s="164" t="s">
        <v>462</v>
      </c>
      <c r="D2" s="165" t="s">
        <v>463</v>
      </c>
      <c r="E2" s="166">
        <v>44743</v>
      </c>
      <c r="F2" s="166">
        <v>44926</v>
      </c>
      <c r="G2" s="167" t="s">
        <v>464</v>
      </c>
      <c r="H2" s="163" t="s">
        <v>372</v>
      </c>
      <c r="I2" s="163" t="s">
        <v>100</v>
      </c>
      <c r="J2" s="163" t="s">
        <v>380</v>
      </c>
      <c r="K2" s="164" t="s">
        <v>465</v>
      </c>
      <c r="L2" s="176" t="s">
        <v>39</v>
      </c>
      <c r="M2" s="176">
        <v>0</v>
      </c>
      <c r="N2" s="176">
        <v>0</v>
      </c>
      <c r="O2" s="176">
        <v>0</v>
      </c>
      <c r="P2" s="176">
        <v>0</v>
      </c>
      <c r="Q2" s="176">
        <v>0</v>
      </c>
      <c r="R2" s="176">
        <v>0</v>
      </c>
      <c r="S2" s="176">
        <v>0</v>
      </c>
      <c r="T2" s="196"/>
      <c r="U2" s="163"/>
      <c r="V2" s="177"/>
    </row>
    <row r="3" spans="1:22" ht="57.6" x14ac:dyDescent="0.3">
      <c r="A3" s="192">
        <v>5</v>
      </c>
      <c r="B3" s="163" t="s">
        <v>467</v>
      </c>
      <c r="C3" s="165" t="s">
        <v>535</v>
      </c>
      <c r="D3" s="165" t="s">
        <v>468</v>
      </c>
      <c r="E3" s="166">
        <v>44197</v>
      </c>
      <c r="F3" s="166">
        <v>46022</v>
      </c>
      <c r="G3" s="167" t="s">
        <v>469</v>
      </c>
      <c r="H3" s="168" t="s">
        <v>369</v>
      </c>
      <c r="I3" s="168" t="s">
        <v>534</v>
      </c>
      <c r="J3" s="168" t="s">
        <v>379</v>
      </c>
      <c r="K3" s="164" t="s">
        <v>470</v>
      </c>
      <c r="L3" s="176" t="s">
        <v>36</v>
      </c>
      <c r="M3" s="176">
        <v>1</v>
      </c>
      <c r="N3" s="176">
        <v>1</v>
      </c>
      <c r="O3" s="176">
        <v>1</v>
      </c>
      <c r="P3" s="176">
        <v>1</v>
      </c>
      <c r="Q3" s="176">
        <v>1</v>
      </c>
      <c r="R3" s="176">
        <v>1</v>
      </c>
      <c r="S3" s="176">
        <v>1</v>
      </c>
      <c r="T3" s="196">
        <v>46053</v>
      </c>
      <c r="U3" s="165" t="s">
        <v>471</v>
      </c>
      <c r="V3" s="177" t="s">
        <v>472</v>
      </c>
    </row>
    <row r="4" spans="1:22" ht="57.6" x14ac:dyDescent="0.3">
      <c r="A4" s="192"/>
      <c r="B4" s="163" t="s">
        <v>467</v>
      </c>
      <c r="C4" s="165" t="s">
        <v>536</v>
      </c>
      <c r="D4" s="165" t="s">
        <v>468</v>
      </c>
      <c r="E4" s="166">
        <v>44197</v>
      </c>
      <c r="F4" s="166">
        <v>46022</v>
      </c>
      <c r="G4" s="167" t="s">
        <v>469</v>
      </c>
      <c r="H4" s="168" t="s">
        <v>369</v>
      </c>
      <c r="I4" s="168" t="s">
        <v>539</v>
      </c>
      <c r="J4" s="168" t="s">
        <v>380</v>
      </c>
      <c r="K4" s="164" t="s">
        <v>533</v>
      </c>
      <c r="L4" s="176" t="s">
        <v>36</v>
      </c>
      <c r="M4" s="176">
        <v>1</v>
      </c>
      <c r="N4" s="176">
        <v>1</v>
      </c>
      <c r="O4" s="176">
        <v>1</v>
      </c>
      <c r="P4" s="176">
        <v>1</v>
      </c>
      <c r="Q4" s="176">
        <v>1</v>
      </c>
      <c r="R4" s="176">
        <v>1</v>
      </c>
      <c r="S4" s="176">
        <v>1</v>
      </c>
      <c r="T4" s="196">
        <v>46054</v>
      </c>
      <c r="U4" s="165" t="s">
        <v>471</v>
      </c>
      <c r="V4" s="177" t="s">
        <v>472</v>
      </c>
    </row>
    <row r="5" spans="1:22" s="178" customFormat="1" ht="57.6" x14ac:dyDescent="0.3">
      <c r="A5" s="192">
        <v>6</v>
      </c>
      <c r="B5" s="163" t="s">
        <v>473</v>
      </c>
      <c r="C5" s="165" t="s">
        <v>474</v>
      </c>
      <c r="D5" s="165" t="s">
        <v>468</v>
      </c>
      <c r="E5" s="166">
        <v>44479</v>
      </c>
      <c r="F5" s="166">
        <v>44372</v>
      </c>
      <c r="G5" s="167" t="s">
        <v>475</v>
      </c>
      <c r="H5" s="163" t="s">
        <v>369</v>
      </c>
      <c r="I5" s="163" t="s">
        <v>534</v>
      </c>
      <c r="J5" s="163" t="s">
        <v>379</v>
      </c>
      <c r="K5" s="165">
        <v>1164</v>
      </c>
      <c r="L5" s="176" t="s">
        <v>36</v>
      </c>
      <c r="M5" s="176">
        <v>1</v>
      </c>
      <c r="N5" s="176">
        <v>1</v>
      </c>
      <c r="O5" s="176">
        <v>1</v>
      </c>
      <c r="P5" s="176">
        <v>1</v>
      </c>
      <c r="Q5" s="176">
        <v>1</v>
      </c>
      <c r="R5" s="176">
        <v>1</v>
      </c>
      <c r="S5" s="176">
        <v>1</v>
      </c>
      <c r="T5" s="196">
        <v>44464</v>
      </c>
      <c r="U5" s="165" t="s">
        <v>471</v>
      </c>
      <c r="V5" s="177"/>
    </row>
    <row r="6" spans="1:22" s="178" customFormat="1" ht="57.6" x14ac:dyDescent="0.3">
      <c r="A6" s="192">
        <v>7</v>
      </c>
      <c r="B6" s="163" t="s">
        <v>473</v>
      </c>
      <c r="C6" s="165" t="s">
        <v>474</v>
      </c>
      <c r="D6" s="165" t="s">
        <v>468</v>
      </c>
      <c r="E6" s="166">
        <v>44479</v>
      </c>
      <c r="F6" s="166">
        <v>44372</v>
      </c>
      <c r="G6" s="167" t="s">
        <v>475</v>
      </c>
      <c r="H6" s="163" t="s">
        <v>369</v>
      </c>
      <c r="I6" s="163" t="s">
        <v>539</v>
      </c>
      <c r="J6" s="163" t="s">
        <v>380</v>
      </c>
      <c r="K6" s="165">
        <v>1165</v>
      </c>
      <c r="L6" s="176" t="s">
        <v>36</v>
      </c>
      <c r="M6" s="176">
        <v>1</v>
      </c>
      <c r="N6" s="176">
        <v>1</v>
      </c>
      <c r="O6" s="176">
        <v>1</v>
      </c>
      <c r="P6" s="176">
        <v>1</v>
      </c>
      <c r="Q6" s="176">
        <v>1</v>
      </c>
      <c r="R6" s="176">
        <v>1</v>
      </c>
      <c r="S6" s="176">
        <v>1</v>
      </c>
      <c r="T6" s="196">
        <v>44465</v>
      </c>
      <c r="U6" s="165" t="s">
        <v>471</v>
      </c>
      <c r="V6" s="177"/>
    </row>
    <row r="7" spans="1:22" ht="33.6" customHeight="1" x14ac:dyDescent="0.3">
      <c r="A7" s="192">
        <v>7</v>
      </c>
      <c r="B7" s="163" t="s">
        <v>476</v>
      </c>
      <c r="C7" s="164" t="s">
        <v>477</v>
      </c>
      <c r="D7" s="165" t="s">
        <v>478</v>
      </c>
      <c r="E7" s="166">
        <v>42577</v>
      </c>
      <c r="F7" s="166">
        <v>44925</v>
      </c>
      <c r="G7" s="167" t="s">
        <v>479</v>
      </c>
      <c r="H7" s="168" t="s">
        <v>372</v>
      </c>
      <c r="I7" s="168" t="s">
        <v>58</v>
      </c>
      <c r="J7" s="168" t="s">
        <v>379</v>
      </c>
      <c r="K7" s="164" t="s">
        <v>480</v>
      </c>
      <c r="L7" s="176" t="s">
        <v>36</v>
      </c>
      <c r="M7" s="176">
        <v>1</v>
      </c>
      <c r="N7" s="176">
        <v>1</v>
      </c>
      <c r="O7" s="176">
        <v>1</v>
      </c>
      <c r="P7" s="176">
        <v>1</v>
      </c>
      <c r="Q7" s="176">
        <v>1</v>
      </c>
      <c r="R7" s="176">
        <v>1</v>
      </c>
      <c r="S7" s="176">
        <v>1</v>
      </c>
      <c r="T7" s="196">
        <v>44925</v>
      </c>
      <c r="U7" s="165" t="s">
        <v>481</v>
      </c>
      <c r="V7" s="177" t="s">
        <v>482</v>
      </c>
    </row>
    <row r="8" spans="1:22" ht="51.6" customHeight="1" x14ac:dyDescent="0.3">
      <c r="A8" s="192">
        <v>8</v>
      </c>
      <c r="B8" s="165" t="s">
        <v>483</v>
      </c>
      <c r="C8" s="164" t="s">
        <v>484</v>
      </c>
      <c r="D8" s="165" t="s">
        <v>485</v>
      </c>
      <c r="E8" s="166">
        <v>43466</v>
      </c>
      <c r="F8" s="166">
        <v>44990</v>
      </c>
      <c r="G8" s="167" t="s">
        <v>486</v>
      </c>
      <c r="H8" s="168" t="s">
        <v>372</v>
      </c>
      <c r="I8" s="168" t="s">
        <v>58</v>
      </c>
      <c r="J8" s="168" t="s">
        <v>379</v>
      </c>
      <c r="K8" s="164" t="s">
        <v>487</v>
      </c>
      <c r="L8" s="176" t="s">
        <v>39</v>
      </c>
      <c r="M8" s="176">
        <v>0</v>
      </c>
      <c r="N8" s="176">
        <v>0</v>
      </c>
      <c r="O8" s="176">
        <v>0</v>
      </c>
      <c r="P8" s="176">
        <v>0</v>
      </c>
      <c r="Q8" s="176">
        <v>0</v>
      </c>
      <c r="R8" s="176">
        <v>0</v>
      </c>
      <c r="S8" s="176">
        <v>0</v>
      </c>
      <c r="T8" s="196"/>
      <c r="U8" s="163"/>
      <c r="V8" s="177" t="s">
        <v>488</v>
      </c>
    </row>
    <row r="9" spans="1:22" ht="33" customHeight="1" x14ac:dyDescent="0.3">
      <c r="A9" s="192">
        <v>9</v>
      </c>
      <c r="B9" s="163" t="s">
        <v>489</v>
      </c>
      <c r="C9" s="164" t="s">
        <v>490</v>
      </c>
      <c r="D9" s="165" t="s">
        <v>485</v>
      </c>
      <c r="E9" s="166">
        <v>44473</v>
      </c>
      <c r="F9" s="166">
        <v>45016</v>
      </c>
      <c r="G9" s="167" t="s">
        <v>491</v>
      </c>
      <c r="H9" s="168" t="s">
        <v>372</v>
      </c>
      <c r="I9" s="29" t="s">
        <v>58</v>
      </c>
      <c r="J9" s="29" t="s">
        <v>379</v>
      </c>
      <c r="K9" s="164" t="s">
        <v>492</v>
      </c>
      <c r="L9" s="176" t="s">
        <v>36</v>
      </c>
      <c r="M9" s="176">
        <v>1</v>
      </c>
      <c r="N9" s="176">
        <v>1</v>
      </c>
      <c r="O9" s="176">
        <v>1</v>
      </c>
      <c r="P9" s="176">
        <v>1</v>
      </c>
      <c r="Q9" s="176">
        <v>1</v>
      </c>
      <c r="R9" s="176">
        <v>1</v>
      </c>
      <c r="S9" s="176">
        <v>0</v>
      </c>
      <c r="T9" s="196">
        <v>45015</v>
      </c>
      <c r="U9" s="163" t="s">
        <v>493</v>
      </c>
      <c r="V9" s="177" t="s">
        <v>494</v>
      </c>
    </row>
    <row r="10" spans="1:22" ht="33" customHeight="1" x14ac:dyDescent="0.3">
      <c r="A10" s="192"/>
      <c r="B10" s="163" t="s">
        <v>489</v>
      </c>
      <c r="C10" s="164" t="s">
        <v>490</v>
      </c>
      <c r="D10" s="165" t="s">
        <v>485</v>
      </c>
      <c r="E10" s="166">
        <v>44473</v>
      </c>
      <c r="F10" s="166">
        <v>45016</v>
      </c>
      <c r="G10" s="167" t="s">
        <v>491</v>
      </c>
      <c r="H10" s="168" t="s">
        <v>372</v>
      </c>
      <c r="I10" s="29" t="s">
        <v>89</v>
      </c>
      <c r="J10" s="29" t="s">
        <v>380</v>
      </c>
      <c r="K10" s="164" t="s">
        <v>492</v>
      </c>
      <c r="L10" s="176" t="s">
        <v>36</v>
      </c>
      <c r="M10" s="176">
        <v>1</v>
      </c>
      <c r="N10" s="176">
        <v>1</v>
      </c>
      <c r="O10" s="176">
        <v>1</v>
      </c>
      <c r="P10" s="176">
        <v>1</v>
      </c>
      <c r="Q10" s="176">
        <v>1</v>
      </c>
      <c r="R10" s="176">
        <v>1</v>
      </c>
      <c r="S10" s="176">
        <v>0</v>
      </c>
      <c r="T10" s="196">
        <v>45016</v>
      </c>
      <c r="U10" s="163" t="s">
        <v>493</v>
      </c>
      <c r="V10" s="177" t="s">
        <v>494</v>
      </c>
    </row>
    <row r="11" spans="1:22" ht="33" customHeight="1" x14ac:dyDescent="0.3">
      <c r="A11" s="192"/>
      <c r="B11" s="163" t="s">
        <v>489</v>
      </c>
      <c r="C11" s="164" t="s">
        <v>490</v>
      </c>
      <c r="D11" s="165" t="s">
        <v>485</v>
      </c>
      <c r="E11" s="166">
        <v>44473</v>
      </c>
      <c r="F11" s="166">
        <v>45016</v>
      </c>
      <c r="G11" s="167" t="s">
        <v>491</v>
      </c>
      <c r="H11" s="168" t="s">
        <v>372</v>
      </c>
      <c r="I11" s="29" t="s">
        <v>160</v>
      </c>
      <c r="J11" s="29" t="s">
        <v>380</v>
      </c>
      <c r="K11" s="164" t="s">
        <v>492</v>
      </c>
      <c r="L11" s="176" t="s">
        <v>36</v>
      </c>
      <c r="M11" s="176">
        <v>1</v>
      </c>
      <c r="N11" s="176">
        <v>1</v>
      </c>
      <c r="O11" s="176">
        <v>1</v>
      </c>
      <c r="P11" s="176">
        <v>1</v>
      </c>
      <c r="Q11" s="176">
        <v>1</v>
      </c>
      <c r="R11" s="176">
        <v>1</v>
      </c>
      <c r="S11" s="176">
        <v>0</v>
      </c>
      <c r="T11" s="196">
        <v>45017</v>
      </c>
      <c r="U11" s="163" t="s">
        <v>493</v>
      </c>
      <c r="V11" s="177" t="s">
        <v>494</v>
      </c>
    </row>
    <row r="12" spans="1:22" ht="33" customHeight="1" x14ac:dyDescent="0.3">
      <c r="A12" s="192"/>
      <c r="B12" s="163" t="s">
        <v>489</v>
      </c>
      <c r="C12" s="164" t="s">
        <v>490</v>
      </c>
      <c r="D12" s="165" t="s">
        <v>485</v>
      </c>
      <c r="E12" s="166">
        <v>44473</v>
      </c>
      <c r="F12" s="166">
        <v>45016</v>
      </c>
      <c r="G12" s="167" t="s">
        <v>491</v>
      </c>
      <c r="H12" s="168" t="s">
        <v>372</v>
      </c>
      <c r="I12" s="29" t="s">
        <v>151</v>
      </c>
      <c r="J12" s="29" t="s">
        <v>380</v>
      </c>
      <c r="K12" s="164" t="s">
        <v>492</v>
      </c>
      <c r="L12" s="176" t="s">
        <v>36</v>
      </c>
      <c r="M12" s="176">
        <v>1</v>
      </c>
      <c r="N12" s="176">
        <v>1</v>
      </c>
      <c r="O12" s="176">
        <v>1</v>
      </c>
      <c r="P12" s="176">
        <v>1</v>
      </c>
      <c r="Q12" s="176">
        <v>1</v>
      </c>
      <c r="R12" s="176">
        <v>1</v>
      </c>
      <c r="S12" s="176">
        <v>0</v>
      </c>
      <c r="T12" s="196">
        <v>45018</v>
      </c>
      <c r="U12" s="163" t="s">
        <v>493</v>
      </c>
      <c r="V12" s="177" t="s">
        <v>494</v>
      </c>
    </row>
    <row r="13" spans="1:22" ht="33" customHeight="1" x14ac:dyDescent="0.3">
      <c r="A13" s="192"/>
      <c r="B13" s="163" t="s">
        <v>489</v>
      </c>
      <c r="C13" s="164" t="s">
        <v>490</v>
      </c>
      <c r="D13" s="165" t="s">
        <v>485</v>
      </c>
      <c r="E13" s="166">
        <v>44473</v>
      </c>
      <c r="F13" s="166">
        <v>45016</v>
      </c>
      <c r="G13" s="167" t="s">
        <v>491</v>
      </c>
      <c r="H13" s="168" t="s">
        <v>372</v>
      </c>
      <c r="I13" s="29" t="s">
        <v>132</v>
      </c>
      <c r="J13" s="29" t="s">
        <v>380</v>
      </c>
      <c r="K13" s="164" t="s">
        <v>492</v>
      </c>
      <c r="L13" s="176" t="s">
        <v>36</v>
      </c>
      <c r="M13" s="176">
        <v>1</v>
      </c>
      <c r="N13" s="176">
        <v>1</v>
      </c>
      <c r="O13" s="176">
        <v>1</v>
      </c>
      <c r="P13" s="176">
        <v>1</v>
      </c>
      <c r="Q13" s="176">
        <v>1</v>
      </c>
      <c r="R13" s="176">
        <v>1</v>
      </c>
      <c r="S13" s="176">
        <v>0</v>
      </c>
      <c r="T13" s="196">
        <v>45019</v>
      </c>
      <c r="U13" s="163" t="s">
        <v>493</v>
      </c>
      <c r="V13" s="177" t="s">
        <v>494</v>
      </c>
    </row>
    <row r="14" spans="1:22" ht="33" customHeight="1" x14ac:dyDescent="0.3">
      <c r="A14" s="192"/>
      <c r="B14" s="163" t="s">
        <v>489</v>
      </c>
      <c r="C14" s="164" t="s">
        <v>490</v>
      </c>
      <c r="D14" s="165" t="s">
        <v>485</v>
      </c>
      <c r="E14" s="166">
        <v>44473</v>
      </c>
      <c r="F14" s="166">
        <v>45016</v>
      </c>
      <c r="G14" s="167" t="s">
        <v>491</v>
      </c>
      <c r="H14" s="168" t="s">
        <v>372</v>
      </c>
      <c r="I14" s="29" t="s">
        <v>108</v>
      </c>
      <c r="J14" s="29" t="s">
        <v>380</v>
      </c>
      <c r="K14" s="164" t="s">
        <v>492</v>
      </c>
      <c r="L14" s="176" t="s">
        <v>36</v>
      </c>
      <c r="M14" s="176">
        <v>1</v>
      </c>
      <c r="N14" s="176">
        <v>1</v>
      </c>
      <c r="O14" s="176">
        <v>1</v>
      </c>
      <c r="P14" s="176">
        <v>1</v>
      </c>
      <c r="Q14" s="176">
        <v>1</v>
      </c>
      <c r="R14" s="176">
        <v>1</v>
      </c>
      <c r="S14" s="176">
        <v>0</v>
      </c>
      <c r="T14" s="196">
        <v>45020</v>
      </c>
      <c r="U14" s="163" t="s">
        <v>493</v>
      </c>
      <c r="V14" s="177" t="s">
        <v>494</v>
      </c>
    </row>
    <row r="15" spans="1:22" ht="33" customHeight="1" x14ac:dyDescent="0.3">
      <c r="A15" s="192"/>
      <c r="B15" s="163" t="s">
        <v>489</v>
      </c>
      <c r="C15" s="164" t="s">
        <v>490</v>
      </c>
      <c r="D15" s="165" t="s">
        <v>485</v>
      </c>
      <c r="E15" s="166">
        <v>44473</v>
      </c>
      <c r="F15" s="166">
        <v>45016</v>
      </c>
      <c r="G15" s="167" t="s">
        <v>491</v>
      </c>
      <c r="H15" s="168" t="s">
        <v>372</v>
      </c>
      <c r="I15" s="29" t="s">
        <v>100</v>
      </c>
      <c r="J15" s="29" t="s">
        <v>380</v>
      </c>
      <c r="K15" s="164" t="s">
        <v>492</v>
      </c>
      <c r="L15" s="176" t="s">
        <v>36</v>
      </c>
      <c r="M15" s="176">
        <v>1</v>
      </c>
      <c r="N15" s="176">
        <v>1</v>
      </c>
      <c r="O15" s="176">
        <v>1</v>
      </c>
      <c r="P15" s="176">
        <v>1</v>
      </c>
      <c r="Q15" s="176">
        <v>1</v>
      </c>
      <c r="R15" s="176">
        <v>1</v>
      </c>
      <c r="S15" s="176">
        <v>0</v>
      </c>
      <c r="T15" s="196">
        <v>45021</v>
      </c>
      <c r="U15" s="163" t="s">
        <v>493</v>
      </c>
      <c r="V15" s="177" t="s">
        <v>494</v>
      </c>
    </row>
    <row r="16" spans="1:22" ht="33" customHeight="1" x14ac:dyDescent="0.3">
      <c r="A16" s="192"/>
      <c r="B16" s="163" t="s">
        <v>489</v>
      </c>
      <c r="C16" s="164" t="s">
        <v>490</v>
      </c>
      <c r="D16" s="165" t="s">
        <v>485</v>
      </c>
      <c r="E16" s="166">
        <v>44473</v>
      </c>
      <c r="F16" s="166">
        <v>45016</v>
      </c>
      <c r="G16" s="167" t="s">
        <v>491</v>
      </c>
      <c r="H16" s="168" t="s">
        <v>372</v>
      </c>
      <c r="I16" s="29" t="s">
        <v>542</v>
      </c>
      <c r="J16" s="29" t="s">
        <v>380</v>
      </c>
      <c r="K16" s="164" t="s">
        <v>492</v>
      </c>
      <c r="L16" s="176" t="s">
        <v>36</v>
      </c>
      <c r="M16" s="176">
        <v>1</v>
      </c>
      <c r="N16" s="176">
        <v>1</v>
      </c>
      <c r="O16" s="176">
        <v>1</v>
      </c>
      <c r="P16" s="176">
        <v>1</v>
      </c>
      <c r="Q16" s="176">
        <v>1</v>
      </c>
      <c r="R16" s="176">
        <v>1</v>
      </c>
      <c r="S16" s="176">
        <v>0</v>
      </c>
      <c r="T16" s="196">
        <v>45022</v>
      </c>
      <c r="U16" s="163" t="s">
        <v>493</v>
      </c>
      <c r="V16" s="177" t="s">
        <v>494</v>
      </c>
    </row>
    <row r="17" spans="1:22" ht="33" customHeight="1" x14ac:dyDescent="0.3">
      <c r="A17" s="192"/>
      <c r="B17" s="163" t="s">
        <v>489</v>
      </c>
      <c r="C17" s="164" t="s">
        <v>490</v>
      </c>
      <c r="D17" s="165" t="s">
        <v>485</v>
      </c>
      <c r="E17" s="166">
        <v>44473</v>
      </c>
      <c r="F17" s="166">
        <v>45016</v>
      </c>
      <c r="G17" s="167" t="s">
        <v>491</v>
      </c>
      <c r="H17" s="168" t="s">
        <v>372</v>
      </c>
      <c r="I17" s="29" t="s">
        <v>141</v>
      </c>
      <c r="J17" s="29" t="s">
        <v>380</v>
      </c>
      <c r="K17" s="164" t="s">
        <v>492</v>
      </c>
      <c r="L17" s="176" t="s">
        <v>36</v>
      </c>
      <c r="M17" s="176">
        <v>1</v>
      </c>
      <c r="N17" s="176">
        <v>1</v>
      </c>
      <c r="O17" s="176">
        <v>1</v>
      </c>
      <c r="P17" s="176">
        <v>1</v>
      </c>
      <c r="Q17" s="176">
        <v>1</v>
      </c>
      <c r="R17" s="176">
        <v>1</v>
      </c>
      <c r="S17" s="176">
        <v>0</v>
      </c>
      <c r="T17" s="196">
        <v>45023</v>
      </c>
      <c r="U17" s="163" t="s">
        <v>493</v>
      </c>
      <c r="V17" s="177" t="s">
        <v>494</v>
      </c>
    </row>
    <row r="18" spans="1:22" ht="33" customHeight="1" x14ac:dyDescent="0.3">
      <c r="A18" s="192"/>
      <c r="B18" s="163" t="s">
        <v>489</v>
      </c>
      <c r="C18" s="164" t="s">
        <v>490</v>
      </c>
      <c r="D18" s="165" t="s">
        <v>485</v>
      </c>
      <c r="E18" s="166">
        <v>44473</v>
      </c>
      <c r="F18" s="166">
        <v>45016</v>
      </c>
      <c r="G18" s="167" t="s">
        <v>491</v>
      </c>
      <c r="H18" s="168" t="s">
        <v>372</v>
      </c>
      <c r="I18" s="29" t="s">
        <v>124</v>
      </c>
      <c r="J18" s="29" t="s">
        <v>380</v>
      </c>
      <c r="K18" s="164" t="s">
        <v>492</v>
      </c>
      <c r="L18" s="176" t="s">
        <v>36</v>
      </c>
      <c r="M18" s="176">
        <v>1</v>
      </c>
      <c r="N18" s="176">
        <v>1</v>
      </c>
      <c r="O18" s="176">
        <v>1</v>
      </c>
      <c r="P18" s="176">
        <v>1</v>
      </c>
      <c r="Q18" s="176">
        <v>1</v>
      </c>
      <c r="R18" s="176">
        <v>1</v>
      </c>
      <c r="S18" s="176">
        <v>0</v>
      </c>
      <c r="T18" s="196">
        <v>45024</v>
      </c>
      <c r="U18" s="163" t="s">
        <v>493</v>
      </c>
      <c r="V18" s="177" t="s">
        <v>494</v>
      </c>
    </row>
    <row r="19" spans="1:22" ht="33" customHeight="1" x14ac:dyDescent="0.3">
      <c r="A19" s="192"/>
      <c r="B19" s="163" t="s">
        <v>489</v>
      </c>
      <c r="C19" s="164" t="s">
        <v>490</v>
      </c>
      <c r="D19" s="165" t="s">
        <v>485</v>
      </c>
      <c r="E19" s="166">
        <v>44473</v>
      </c>
      <c r="F19" s="166">
        <v>45016</v>
      </c>
      <c r="G19" s="167" t="s">
        <v>491</v>
      </c>
      <c r="H19" s="168" t="s">
        <v>372</v>
      </c>
      <c r="I19" s="29" t="s">
        <v>117</v>
      </c>
      <c r="J19" s="29" t="s">
        <v>380</v>
      </c>
      <c r="K19" s="164" t="s">
        <v>492</v>
      </c>
      <c r="L19" s="176" t="s">
        <v>36</v>
      </c>
      <c r="M19" s="176">
        <v>1</v>
      </c>
      <c r="N19" s="176">
        <v>1</v>
      </c>
      <c r="O19" s="176">
        <v>1</v>
      </c>
      <c r="P19" s="176">
        <v>1</v>
      </c>
      <c r="Q19" s="176">
        <v>1</v>
      </c>
      <c r="R19" s="176">
        <v>1</v>
      </c>
      <c r="S19" s="176">
        <v>0</v>
      </c>
      <c r="T19" s="196">
        <v>45025</v>
      </c>
      <c r="U19" s="163" t="s">
        <v>493</v>
      </c>
      <c r="V19" s="177" t="s">
        <v>494</v>
      </c>
    </row>
    <row r="20" spans="1:22" ht="33" customHeight="1" x14ac:dyDescent="0.3">
      <c r="A20" s="192"/>
      <c r="B20" s="163" t="s">
        <v>489</v>
      </c>
      <c r="C20" s="164" t="s">
        <v>490</v>
      </c>
      <c r="D20" s="165" t="s">
        <v>485</v>
      </c>
      <c r="E20" s="166">
        <v>44473</v>
      </c>
      <c r="F20" s="166">
        <v>45016</v>
      </c>
      <c r="G20" s="167" t="s">
        <v>491</v>
      </c>
      <c r="H20" s="168" t="s">
        <v>372</v>
      </c>
      <c r="I20" s="29" t="s">
        <v>157</v>
      </c>
      <c r="J20" s="29" t="s">
        <v>380</v>
      </c>
      <c r="K20" s="164" t="s">
        <v>492</v>
      </c>
      <c r="L20" s="176" t="s">
        <v>36</v>
      </c>
      <c r="M20" s="176">
        <v>1</v>
      </c>
      <c r="N20" s="176">
        <v>1</v>
      </c>
      <c r="O20" s="176">
        <v>1</v>
      </c>
      <c r="P20" s="176">
        <v>1</v>
      </c>
      <c r="Q20" s="176">
        <v>1</v>
      </c>
      <c r="R20" s="176">
        <v>1</v>
      </c>
      <c r="S20" s="176">
        <v>0</v>
      </c>
      <c r="T20" s="196">
        <v>45026</v>
      </c>
      <c r="U20" s="163" t="s">
        <v>493</v>
      </c>
      <c r="V20" s="177" t="s">
        <v>494</v>
      </c>
    </row>
    <row r="21" spans="1:22" ht="33" customHeight="1" x14ac:dyDescent="0.3">
      <c r="A21" s="192"/>
      <c r="B21" s="163" t="s">
        <v>489</v>
      </c>
      <c r="C21" s="164" t="s">
        <v>490</v>
      </c>
      <c r="D21" s="165" t="s">
        <v>485</v>
      </c>
      <c r="E21" s="166">
        <v>44473</v>
      </c>
      <c r="F21" s="166">
        <v>45016</v>
      </c>
      <c r="G21" s="167" t="s">
        <v>491</v>
      </c>
      <c r="H21" s="168" t="s">
        <v>372</v>
      </c>
      <c r="I21" s="29" t="s">
        <v>69</v>
      </c>
      <c r="J21" s="29" t="s">
        <v>380</v>
      </c>
      <c r="K21" s="164" t="s">
        <v>492</v>
      </c>
      <c r="L21" s="176" t="s">
        <v>36</v>
      </c>
      <c r="M21" s="176">
        <v>1</v>
      </c>
      <c r="N21" s="176">
        <v>1</v>
      </c>
      <c r="O21" s="176">
        <v>1</v>
      </c>
      <c r="P21" s="176">
        <v>1</v>
      </c>
      <c r="Q21" s="176">
        <v>1</v>
      </c>
      <c r="R21" s="176">
        <v>1</v>
      </c>
      <c r="S21" s="176">
        <v>0</v>
      </c>
      <c r="T21" s="196">
        <v>45027</v>
      </c>
      <c r="U21" s="163" t="s">
        <v>493</v>
      </c>
      <c r="V21" s="177" t="s">
        <v>494</v>
      </c>
    </row>
    <row r="22" spans="1:22" ht="33" customHeight="1" x14ac:dyDescent="0.3">
      <c r="A22" s="192"/>
      <c r="B22" s="163" t="s">
        <v>489</v>
      </c>
      <c r="C22" s="164" t="s">
        <v>490</v>
      </c>
      <c r="D22" s="165" t="s">
        <v>485</v>
      </c>
      <c r="E22" s="166">
        <v>44473</v>
      </c>
      <c r="F22" s="166">
        <v>45016</v>
      </c>
      <c r="G22" s="167" t="s">
        <v>491</v>
      </c>
      <c r="H22" s="168" t="s">
        <v>372</v>
      </c>
      <c r="I22" s="29" t="s">
        <v>30</v>
      </c>
      <c r="J22" s="29" t="s">
        <v>380</v>
      </c>
      <c r="K22" s="164" t="s">
        <v>492</v>
      </c>
      <c r="L22" s="176" t="s">
        <v>36</v>
      </c>
      <c r="M22" s="176">
        <v>1</v>
      </c>
      <c r="N22" s="176">
        <v>1</v>
      </c>
      <c r="O22" s="176">
        <v>1</v>
      </c>
      <c r="P22" s="176">
        <v>1</v>
      </c>
      <c r="Q22" s="176">
        <v>1</v>
      </c>
      <c r="R22" s="176">
        <v>1</v>
      </c>
      <c r="S22" s="176">
        <v>0</v>
      </c>
      <c r="T22" s="196">
        <v>45028</v>
      </c>
      <c r="U22" s="163" t="s">
        <v>493</v>
      </c>
      <c r="V22" s="177" t="s">
        <v>494</v>
      </c>
    </row>
    <row r="23" spans="1:22" ht="33" customHeight="1" x14ac:dyDescent="0.3">
      <c r="A23" s="192"/>
      <c r="B23" s="163" t="s">
        <v>489</v>
      </c>
      <c r="C23" s="164" t="s">
        <v>537</v>
      </c>
      <c r="D23" s="165" t="s">
        <v>485</v>
      </c>
      <c r="E23" s="166">
        <v>44473</v>
      </c>
      <c r="F23" s="166">
        <v>45016</v>
      </c>
      <c r="G23" s="167" t="s">
        <v>491</v>
      </c>
      <c r="H23" s="168" t="s">
        <v>369</v>
      </c>
      <c r="I23" s="29" t="s">
        <v>534</v>
      </c>
      <c r="J23" s="29" t="s">
        <v>379</v>
      </c>
      <c r="K23" s="164" t="s">
        <v>492</v>
      </c>
      <c r="L23" s="176" t="s">
        <v>36</v>
      </c>
      <c r="M23" s="176">
        <v>1</v>
      </c>
      <c r="N23" s="176">
        <v>1</v>
      </c>
      <c r="O23" s="176">
        <v>1</v>
      </c>
      <c r="P23" s="176">
        <v>1</v>
      </c>
      <c r="Q23" s="176">
        <v>1</v>
      </c>
      <c r="R23" s="176">
        <v>1</v>
      </c>
      <c r="S23" s="176">
        <v>0</v>
      </c>
      <c r="T23" s="196">
        <v>45029</v>
      </c>
      <c r="U23" s="163" t="s">
        <v>493</v>
      </c>
      <c r="V23" s="177" t="s">
        <v>494</v>
      </c>
    </row>
    <row r="24" spans="1:22" ht="33" customHeight="1" x14ac:dyDescent="0.3">
      <c r="A24" s="192"/>
      <c r="B24" s="163" t="s">
        <v>489</v>
      </c>
      <c r="C24" s="164" t="s">
        <v>538</v>
      </c>
      <c r="D24" s="165" t="s">
        <v>485</v>
      </c>
      <c r="E24" s="166">
        <v>44473</v>
      </c>
      <c r="F24" s="166">
        <v>45016</v>
      </c>
      <c r="G24" s="167" t="s">
        <v>491</v>
      </c>
      <c r="H24" s="168" t="s">
        <v>369</v>
      </c>
      <c r="I24" s="29" t="s">
        <v>539</v>
      </c>
      <c r="J24" s="29" t="s">
        <v>380</v>
      </c>
      <c r="K24" s="164" t="s">
        <v>492</v>
      </c>
      <c r="L24" s="176" t="s">
        <v>36</v>
      </c>
      <c r="M24" s="176">
        <v>1</v>
      </c>
      <c r="N24" s="176">
        <v>1</v>
      </c>
      <c r="O24" s="176">
        <v>1</v>
      </c>
      <c r="P24" s="176">
        <v>1</v>
      </c>
      <c r="Q24" s="176">
        <v>1</v>
      </c>
      <c r="R24" s="176">
        <v>1</v>
      </c>
      <c r="S24" s="176">
        <v>0</v>
      </c>
      <c r="T24" s="196">
        <v>45030</v>
      </c>
      <c r="U24" s="163" t="s">
        <v>493</v>
      </c>
      <c r="V24" s="177" t="s">
        <v>494</v>
      </c>
    </row>
    <row r="25" spans="1:22" ht="86.4" x14ac:dyDescent="0.3">
      <c r="A25" s="192">
        <v>10</v>
      </c>
      <c r="B25" s="165" t="s">
        <v>495</v>
      </c>
      <c r="C25" s="165" t="s">
        <v>496</v>
      </c>
      <c r="D25" s="165" t="s">
        <v>497</v>
      </c>
      <c r="E25" s="166">
        <v>43790</v>
      </c>
      <c r="F25" s="166">
        <v>45940</v>
      </c>
      <c r="G25" s="167" t="s">
        <v>498</v>
      </c>
      <c r="H25" s="168" t="s">
        <v>369</v>
      </c>
      <c r="I25" s="144" t="s">
        <v>534</v>
      </c>
      <c r="J25" s="144" t="s">
        <v>379</v>
      </c>
      <c r="K25" s="164" t="s">
        <v>499</v>
      </c>
      <c r="L25" s="176" t="s">
        <v>36</v>
      </c>
      <c r="M25" s="176">
        <v>0</v>
      </c>
      <c r="N25" s="176">
        <v>1</v>
      </c>
      <c r="O25" s="176">
        <v>1</v>
      </c>
      <c r="P25" s="176">
        <v>1</v>
      </c>
      <c r="Q25" s="176">
        <v>1</v>
      </c>
      <c r="R25" s="176">
        <v>1</v>
      </c>
      <c r="S25" s="176">
        <v>0</v>
      </c>
      <c r="T25" s="196">
        <v>45940</v>
      </c>
      <c r="U25" s="163"/>
      <c r="V25" s="177" t="s">
        <v>500</v>
      </c>
    </row>
    <row r="26" spans="1:22" ht="86.4" x14ac:dyDescent="0.3">
      <c r="A26" s="192">
        <v>11</v>
      </c>
      <c r="B26" s="165" t="s">
        <v>495</v>
      </c>
      <c r="C26" s="165" t="s">
        <v>496</v>
      </c>
      <c r="D26" s="165" t="s">
        <v>497</v>
      </c>
      <c r="E26" s="166">
        <v>43790</v>
      </c>
      <c r="F26" s="166">
        <v>45940</v>
      </c>
      <c r="G26" s="167" t="s">
        <v>498</v>
      </c>
      <c r="H26" s="168" t="s">
        <v>369</v>
      </c>
      <c r="I26" s="144" t="s">
        <v>540</v>
      </c>
      <c r="J26" s="144" t="s">
        <v>380</v>
      </c>
      <c r="K26" s="164" t="s">
        <v>499</v>
      </c>
      <c r="L26" s="176" t="s">
        <v>36</v>
      </c>
      <c r="M26" s="176">
        <v>0</v>
      </c>
      <c r="N26" s="176">
        <v>1</v>
      </c>
      <c r="O26" s="176">
        <v>1</v>
      </c>
      <c r="P26" s="176">
        <v>1</v>
      </c>
      <c r="Q26" s="176">
        <v>1</v>
      </c>
      <c r="R26" s="176">
        <v>1</v>
      </c>
      <c r="S26" s="176">
        <v>0</v>
      </c>
      <c r="T26" s="196">
        <v>45941</v>
      </c>
      <c r="U26" s="163"/>
      <c r="V26" s="177" t="s">
        <v>500</v>
      </c>
    </row>
    <row r="27" spans="1:22" ht="86.4" x14ac:dyDescent="0.3">
      <c r="A27" s="192">
        <v>12</v>
      </c>
      <c r="B27" s="165" t="s">
        <v>495</v>
      </c>
      <c r="C27" s="165" t="s">
        <v>496</v>
      </c>
      <c r="D27" s="165" t="s">
        <v>497</v>
      </c>
      <c r="E27" s="166">
        <v>43790</v>
      </c>
      <c r="F27" s="166">
        <v>45940</v>
      </c>
      <c r="G27" s="167" t="s">
        <v>498</v>
      </c>
      <c r="H27" s="168" t="s">
        <v>372</v>
      </c>
      <c r="I27" s="163" t="s">
        <v>100</v>
      </c>
      <c r="J27" s="144" t="s">
        <v>380</v>
      </c>
      <c r="K27" s="164" t="s">
        <v>499</v>
      </c>
      <c r="L27" s="176" t="s">
        <v>36</v>
      </c>
      <c r="M27" s="176">
        <v>0</v>
      </c>
      <c r="N27" s="176">
        <v>1</v>
      </c>
      <c r="O27" s="176">
        <v>1</v>
      </c>
      <c r="P27" s="176">
        <v>1</v>
      </c>
      <c r="Q27" s="176">
        <v>1</v>
      </c>
      <c r="R27" s="176">
        <v>1</v>
      </c>
      <c r="S27" s="176">
        <v>0</v>
      </c>
      <c r="T27" s="196">
        <v>45942</v>
      </c>
      <c r="U27" s="163"/>
      <c r="V27" s="177" t="s">
        <v>500</v>
      </c>
    </row>
    <row r="28" spans="1:22" s="178" customFormat="1" ht="86.4" x14ac:dyDescent="0.3">
      <c r="A28" s="192">
        <v>13</v>
      </c>
      <c r="B28" s="165" t="s">
        <v>495</v>
      </c>
      <c r="C28" s="165" t="s">
        <v>496</v>
      </c>
      <c r="D28" s="165" t="s">
        <v>497</v>
      </c>
      <c r="E28" s="166">
        <v>43790</v>
      </c>
      <c r="F28" s="166">
        <v>45940</v>
      </c>
      <c r="G28" s="167" t="s">
        <v>498</v>
      </c>
      <c r="H28" s="163" t="s">
        <v>372</v>
      </c>
      <c r="I28" s="29" t="s">
        <v>30</v>
      </c>
      <c r="J28" s="178" t="s">
        <v>380</v>
      </c>
      <c r="K28" s="165" t="s">
        <v>499</v>
      </c>
      <c r="L28" s="176" t="s">
        <v>36</v>
      </c>
      <c r="M28" s="176">
        <v>0</v>
      </c>
      <c r="N28" s="176">
        <v>1</v>
      </c>
      <c r="O28" s="176">
        <v>1</v>
      </c>
      <c r="P28" s="176">
        <v>1</v>
      </c>
      <c r="Q28" s="176">
        <v>1</v>
      </c>
      <c r="R28" s="176">
        <v>1</v>
      </c>
      <c r="S28" s="176">
        <v>0</v>
      </c>
      <c r="T28" s="196">
        <v>45943</v>
      </c>
      <c r="U28" s="163"/>
      <c r="V28" s="177" t="s">
        <v>500</v>
      </c>
    </row>
    <row r="29" spans="1:22" ht="86.4" x14ac:dyDescent="0.3">
      <c r="A29" s="192">
        <v>14</v>
      </c>
      <c r="B29" s="165" t="s">
        <v>495</v>
      </c>
      <c r="C29" s="165" t="s">
        <v>496</v>
      </c>
      <c r="D29" s="165" t="s">
        <v>497</v>
      </c>
      <c r="E29" s="166">
        <v>43790</v>
      </c>
      <c r="F29" s="166">
        <v>45940</v>
      </c>
      <c r="G29" s="167" t="s">
        <v>498</v>
      </c>
      <c r="H29" s="168" t="s">
        <v>372</v>
      </c>
      <c r="I29" s="144" t="s">
        <v>541</v>
      </c>
      <c r="J29" s="144" t="s">
        <v>380</v>
      </c>
      <c r="K29" s="164" t="s">
        <v>499</v>
      </c>
      <c r="L29" s="176" t="s">
        <v>36</v>
      </c>
      <c r="M29" s="176">
        <v>0</v>
      </c>
      <c r="N29" s="176">
        <v>1</v>
      </c>
      <c r="O29" s="176">
        <v>1</v>
      </c>
      <c r="P29" s="176">
        <v>1</v>
      </c>
      <c r="Q29" s="176">
        <v>1</v>
      </c>
      <c r="R29" s="176">
        <v>1</v>
      </c>
      <c r="S29" s="176">
        <v>0</v>
      </c>
      <c r="T29" s="196">
        <v>45944</v>
      </c>
      <c r="U29" s="163"/>
      <c r="V29" s="177" t="s">
        <v>500</v>
      </c>
    </row>
    <row r="30" spans="1:22" ht="67.2" customHeight="1" x14ac:dyDescent="0.3">
      <c r="A30" s="192">
        <v>11</v>
      </c>
      <c r="B30" s="179" t="s">
        <v>501</v>
      </c>
      <c r="C30" s="164" t="s">
        <v>502</v>
      </c>
      <c r="D30" s="165" t="s">
        <v>485</v>
      </c>
      <c r="E30" s="166">
        <v>43790</v>
      </c>
      <c r="F30" s="166">
        <v>45940</v>
      </c>
      <c r="G30" s="167" t="s">
        <v>503</v>
      </c>
      <c r="H30" s="168" t="s">
        <v>372</v>
      </c>
      <c r="I30" s="168" t="s">
        <v>100</v>
      </c>
      <c r="J30" s="168" t="s">
        <v>380</v>
      </c>
      <c r="K30" s="164" t="s">
        <v>504</v>
      </c>
      <c r="L30" s="176" t="s">
        <v>36</v>
      </c>
      <c r="M30" s="176">
        <v>1</v>
      </c>
      <c r="N30" s="176">
        <v>1</v>
      </c>
      <c r="O30" s="176">
        <v>1</v>
      </c>
      <c r="P30" s="176">
        <v>1</v>
      </c>
      <c r="Q30" s="176">
        <v>1</v>
      </c>
      <c r="R30" s="176">
        <v>1</v>
      </c>
      <c r="S30" s="176">
        <v>0</v>
      </c>
      <c r="T30" s="196">
        <v>45575</v>
      </c>
      <c r="U30" s="165" t="s">
        <v>481</v>
      </c>
      <c r="V30" s="177" t="s">
        <v>505</v>
      </c>
    </row>
    <row r="31" spans="1:22" ht="67.2" customHeight="1" x14ac:dyDescent="0.3">
      <c r="A31" s="192">
        <v>12</v>
      </c>
      <c r="B31" s="179" t="s">
        <v>501</v>
      </c>
      <c r="C31" s="164" t="s">
        <v>502</v>
      </c>
      <c r="D31" s="165" t="s">
        <v>485</v>
      </c>
      <c r="E31" s="166">
        <v>43790</v>
      </c>
      <c r="F31" s="166">
        <v>45940</v>
      </c>
      <c r="G31" s="167" t="s">
        <v>503</v>
      </c>
      <c r="H31" s="168" t="s">
        <v>372</v>
      </c>
      <c r="I31" s="168" t="s">
        <v>117</v>
      </c>
      <c r="J31" s="168" t="s">
        <v>380</v>
      </c>
      <c r="K31" s="164" t="s">
        <v>504</v>
      </c>
      <c r="L31" s="176" t="s">
        <v>36</v>
      </c>
      <c r="M31" s="176">
        <v>1</v>
      </c>
      <c r="N31" s="176">
        <v>1</v>
      </c>
      <c r="O31" s="176">
        <v>1</v>
      </c>
      <c r="P31" s="176">
        <v>1</v>
      </c>
      <c r="Q31" s="176">
        <v>1</v>
      </c>
      <c r="R31" s="176">
        <v>1</v>
      </c>
      <c r="S31" s="176">
        <v>0</v>
      </c>
      <c r="T31" s="196">
        <v>45576</v>
      </c>
      <c r="U31" s="165" t="s">
        <v>481</v>
      </c>
      <c r="V31" s="177" t="s">
        <v>505</v>
      </c>
    </row>
    <row r="32" spans="1:22" ht="67.2" customHeight="1" x14ac:dyDescent="0.3">
      <c r="A32" s="192">
        <v>13</v>
      </c>
      <c r="B32" s="179" t="s">
        <v>501</v>
      </c>
      <c r="C32" s="164" t="s">
        <v>502</v>
      </c>
      <c r="D32" s="165" t="s">
        <v>485</v>
      </c>
      <c r="E32" s="166">
        <v>43790</v>
      </c>
      <c r="F32" s="166">
        <v>45940</v>
      </c>
      <c r="G32" s="167" t="s">
        <v>503</v>
      </c>
      <c r="H32" s="168" t="s">
        <v>372</v>
      </c>
      <c r="I32" s="29" t="s">
        <v>30</v>
      </c>
      <c r="J32" s="168" t="s">
        <v>380</v>
      </c>
      <c r="K32" s="164" t="s">
        <v>504</v>
      </c>
      <c r="L32" s="176" t="s">
        <v>36</v>
      </c>
      <c r="M32" s="176">
        <v>1</v>
      </c>
      <c r="N32" s="176">
        <v>1</v>
      </c>
      <c r="O32" s="176">
        <v>1</v>
      </c>
      <c r="P32" s="176">
        <v>1</v>
      </c>
      <c r="Q32" s="176">
        <v>1</v>
      </c>
      <c r="R32" s="176">
        <v>1</v>
      </c>
      <c r="S32" s="176">
        <v>0</v>
      </c>
      <c r="T32" s="196">
        <v>45577</v>
      </c>
      <c r="U32" s="165" t="s">
        <v>481</v>
      </c>
      <c r="V32" s="177" t="s">
        <v>505</v>
      </c>
    </row>
    <row r="33" spans="1:22" ht="67.2" customHeight="1" x14ac:dyDescent="0.3">
      <c r="A33" s="192">
        <v>14</v>
      </c>
      <c r="B33" s="179" t="s">
        <v>501</v>
      </c>
      <c r="C33" s="164" t="s">
        <v>502</v>
      </c>
      <c r="D33" s="165" t="s">
        <v>485</v>
      </c>
      <c r="E33" s="166">
        <v>43790</v>
      </c>
      <c r="F33" s="166">
        <v>45940</v>
      </c>
      <c r="G33" s="167" t="s">
        <v>503</v>
      </c>
      <c r="H33" s="168" t="s">
        <v>372</v>
      </c>
      <c r="I33" s="168" t="s">
        <v>132</v>
      </c>
      <c r="J33" s="168" t="s">
        <v>380</v>
      </c>
      <c r="K33" s="164" t="s">
        <v>504</v>
      </c>
      <c r="L33" s="176" t="s">
        <v>36</v>
      </c>
      <c r="M33" s="176">
        <v>1</v>
      </c>
      <c r="N33" s="176">
        <v>1</v>
      </c>
      <c r="O33" s="176">
        <v>1</v>
      </c>
      <c r="P33" s="176">
        <v>1</v>
      </c>
      <c r="Q33" s="176">
        <v>1</v>
      </c>
      <c r="R33" s="176">
        <v>1</v>
      </c>
      <c r="S33" s="176">
        <v>0</v>
      </c>
      <c r="T33" s="196">
        <v>45578</v>
      </c>
      <c r="U33" s="165" t="s">
        <v>481</v>
      </c>
      <c r="V33" s="177" t="s">
        <v>505</v>
      </c>
    </row>
    <row r="34" spans="1:22" ht="34.200000000000003" customHeight="1" x14ac:dyDescent="0.3">
      <c r="A34" s="192">
        <v>12</v>
      </c>
      <c r="B34" s="163" t="s">
        <v>506</v>
      </c>
      <c r="C34" s="164" t="s">
        <v>507</v>
      </c>
      <c r="D34" s="165" t="s">
        <v>478</v>
      </c>
      <c r="E34" s="166">
        <v>43619</v>
      </c>
      <c r="F34" s="166">
        <v>44928</v>
      </c>
      <c r="G34" s="167" t="s">
        <v>508</v>
      </c>
      <c r="H34" s="168" t="s">
        <v>372</v>
      </c>
      <c r="I34" s="168" t="s">
        <v>58</v>
      </c>
      <c r="J34" s="168" t="s">
        <v>379</v>
      </c>
      <c r="K34" s="164" t="s">
        <v>509</v>
      </c>
      <c r="L34" s="161" t="s">
        <v>39</v>
      </c>
      <c r="M34" s="161"/>
      <c r="N34" s="161"/>
      <c r="O34" s="161"/>
      <c r="P34" s="161"/>
      <c r="Q34" s="161"/>
      <c r="R34" s="161"/>
      <c r="S34" s="161"/>
      <c r="T34" s="196"/>
      <c r="U34" s="165" t="s">
        <v>510</v>
      </c>
      <c r="V34" s="177" t="s">
        <v>511</v>
      </c>
    </row>
    <row r="35" spans="1:22" ht="28.8" x14ac:dyDescent="0.3">
      <c r="A35" s="192">
        <v>13</v>
      </c>
      <c r="B35" s="163" t="s">
        <v>512</v>
      </c>
      <c r="C35" s="164" t="s">
        <v>513</v>
      </c>
      <c r="D35" s="165" t="s">
        <v>485</v>
      </c>
      <c r="E35" s="166">
        <v>44562</v>
      </c>
      <c r="F35" s="166">
        <v>45107</v>
      </c>
      <c r="G35" s="167" t="s">
        <v>506</v>
      </c>
      <c r="H35" s="168" t="s">
        <v>372</v>
      </c>
      <c r="I35" s="168" t="s">
        <v>542</v>
      </c>
      <c r="J35" s="168" t="s">
        <v>380</v>
      </c>
      <c r="K35" s="164" t="s">
        <v>514</v>
      </c>
      <c r="L35" s="161" t="s">
        <v>39</v>
      </c>
      <c r="M35" s="161"/>
      <c r="N35" s="161"/>
      <c r="O35" s="161"/>
      <c r="P35" s="161"/>
      <c r="Q35" s="161"/>
      <c r="R35" s="161"/>
      <c r="S35" s="161"/>
      <c r="T35" s="196"/>
      <c r="U35" s="163"/>
      <c r="V35" s="177"/>
    </row>
    <row r="36" spans="1:22" ht="28.8" x14ac:dyDescent="0.3">
      <c r="A36" s="192">
        <v>14</v>
      </c>
      <c r="B36" s="163" t="s">
        <v>512</v>
      </c>
      <c r="C36" s="164" t="s">
        <v>513</v>
      </c>
      <c r="D36" s="165" t="s">
        <v>485</v>
      </c>
      <c r="E36" s="166">
        <v>44562</v>
      </c>
      <c r="F36" s="166">
        <v>45107</v>
      </c>
      <c r="G36" s="167" t="s">
        <v>506</v>
      </c>
      <c r="H36" s="168" t="s">
        <v>372</v>
      </c>
      <c r="I36" s="168" t="s">
        <v>89</v>
      </c>
      <c r="J36" s="168" t="s">
        <v>380</v>
      </c>
      <c r="K36" s="164" t="s">
        <v>514</v>
      </c>
      <c r="L36" s="161" t="s">
        <v>39</v>
      </c>
      <c r="M36" s="161"/>
      <c r="N36" s="161"/>
      <c r="O36" s="161"/>
      <c r="P36" s="161"/>
      <c r="Q36" s="161"/>
      <c r="R36" s="161"/>
      <c r="S36" s="161"/>
      <c r="T36" s="196"/>
      <c r="U36" s="163"/>
      <c r="V36" s="177"/>
    </row>
    <row r="37" spans="1:22" ht="43.2" x14ac:dyDescent="0.3">
      <c r="A37" s="192">
        <v>14</v>
      </c>
      <c r="B37" s="165" t="s">
        <v>515</v>
      </c>
      <c r="C37" s="164" t="s">
        <v>516</v>
      </c>
      <c r="D37" s="165" t="s">
        <v>485</v>
      </c>
      <c r="E37" s="166">
        <v>43565</v>
      </c>
      <c r="F37" s="166">
        <v>45656</v>
      </c>
      <c r="G37" s="167" t="s">
        <v>517</v>
      </c>
      <c r="H37" s="168" t="s">
        <v>372</v>
      </c>
      <c r="I37" s="163" t="s">
        <v>100</v>
      </c>
      <c r="J37" s="165" t="s">
        <v>380</v>
      </c>
      <c r="K37" s="164" t="s">
        <v>518</v>
      </c>
      <c r="L37" s="176" t="s">
        <v>36</v>
      </c>
      <c r="M37" s="176">
        <v>1</v>
      </c>
      <c r="N37" s="176">
        <v>1</v>
      </c>
      <c r="O37" s="176">
        <v>1</v>
      </c>
      <c r="P37" s="176">
        <v>1</v>
      </c>
      <c r="Q37" s="176">
        <v>1</v>
      </c>
      <c r="R37" s="161">
        <v>1</v>
      </c>
      <c r="S37" s="176">
        <v>1</v>
      </c>
      <c r="T37" s="196">
        <v>45627</v>
      </c>
      <c r="U37" s="163" t="s">
        <v>519</v>
      </c>
      <c r="V37" s="177" t="s">
        <v>520</v>
      </c>
    </row>
    <row r="38" spans="1:22" ht="43.2" x14ac:dyDescent="0.3">
      <c r="A38" s="192"/>
      <c r="B38" s="165" t="s">
        <v>515</v>
      </c>
      <c r="C38" s="164" t="s">
        <v>516</v>
      </c>
      <c r="D38" s="165" t="s">
        <v>485</v>
      </c>
      <c r="E38" s="166">
        <v>43565</v>
      </c>
      <c r="F38" s="166">
        <v>45656</v>
      </c>
      <c r="G38" s="167" t="s">
        <v>517</v>
      </c>
      <c r="H38" s="168" t="s">
        <v>372</v>
      </c>
      <c r="I38" s="144" t="s">
        <v>69</v>
      </c>
      <c r="J38" s="144" t="s">
        <v>380</v>
      </c>
      <c r="K38" s="164" t="s">
        <v>518</v>
      </c>
      <c r="L38" s="176" t="s">
        <v>36</v>
      </c>
      <c r="M38" s="176">
        <v>1</v>
      </c>
      <c r="N38" s="176">
        <v>1</v>
      </c>
      <c r="O38" s="176">
        <v>1</v>
      </c>
      <c r="P38" s="176">
        <v>1</v>
      </c>
      <c r="Q38" s="176">
        <v>1</v>
      </c>
      <c r="R38" s="161">
        <v>1</v>
      </c>
      <c r="S38" s="176">
        <v>1</v>
      </c>
      <c r="T38" s="196">
        <v>45628</v>
      </c>
      <c r="U38" s="163" t="s">
        <v>519</v>
      </c>
      <c r="V38" s="177" t="s">
        <v>520</v>
      </c>
    </row>
    <row r="39" spans="1:22" ht="43.2" x14ac:dyDescent="0.3">
      <c r="A39" s="192"/>
      <c r="B39" s="165" t="s">
        <v>515</v>
      </c>
      <c r="C39" s="164" t="s">
        <v>516</v>
      </c>
      <c r="D39" s="165" t="s">
        <v>485</v>
      </c>
      <c r="E39" s="166">
        <v>43565</v>
      </c>
      <c r="F39" s="166">
        <v>45656</v>
      </c>
      <c r="G39" s="167" t="s">
        <v>517</v>
      </c>
      <c r="H39" s="168" t="s">
        <v>372</v>
      </c>
      <c r="I39" s="29" t="s">
        <v>30</v>
      </c>
      <c r="J39" s="144" t="s">
        <v>380</v>
      </c>
      <c r="K39" s="164" t="s">
        <v>518</v>
      </c>
      <c r="L39" s="176" t="s">
        <v>36</v>
      </c>
      <c r="M39" s="176">
        <v>1</v>
      </c>
      <c r="N39" s="176">
        <v>1</v>
      </c>
      <c r="O39" s="176">
        <v>1</v>
      </c>
      <c r="P39" s="176">
        <v>1</v>
      </c>
      <c r="Q39" s="176">
        <v>1</v>
      </c>
      <c r="R39" s="161">
        <v>1</v>
      </c>
      <c r="S39" s="176">
        <v>1</v>
      </c>
      <c r="T39" s="196">
        <v>45629</v>
      </c>
      <c r="U39" s="163" t="s">
        <v>519</v>
      </c>
      <c r="V39" s="177" t="s">
        <v>520</v>
      </c>
    </row>
    <row r="40" spans="1:22" ht="43.2" x14ac:dyDescent="0.3">
      <c r="A40" s="192"/>
      <c r="B40" s="165" t="s">
        <v>515</v>
      </c>
      <c r="C40" s="164" t="s">
        <v>516</v>
      </c>
      <c r="D40" s="165" t="s">
        <v>485</v>
      </c>
      <c r="E40" s="166">
        <v>43565</v>
      </c>
      <c r="F40" s="166">
        <v>45656</v>
      </c>
      <c r="G40" s="167" t="s">
        <v>517</v>
      </c>
      <c r="H40" s="168" t="s">
        <v>372</v>
      </c>
      <c r="I40" s="144" t="s">
        <v>542</v>
      </c>
      <c r="J40" s="144" t="s">
        <v>380</v>
      </c>
      <c r="K40" s="164" t="s">
        <v>518</v>
      </c>
      <c r="L40" s="176" t="s">
        <v>36</v>
      </c>
      <c r="M40" s="176">
        <v>1</v>
      </c>
      <c r="N40" s="176">
        <v>1</v>
      </c>
      <c r="O40" s="176">
        <v>1</v>
      </c>
      <c r="P40" s="176">
        <v>1</v>
      </c>
      <c r="Q40" s="176">
        <v>1</v>
      </c>
      <c r="R40" s="161">
        <v>1</v>
      </c>
      <c r="S40" s="176">
        <v>1</v>
      </c>
      <c r="T40" s="196">
        <v>45630</v>
      </c>
      <c r="U40" s="163" t="s">
        <v>519</v>
      </c>
      <c r="V40" s="177" t="s">
        <v>520</v>
      </c>
    </row>
    <row r="41" spans="1:22" ht="43.2" x14ac:dyDescent="0.3">
      <c r="A41" s="192"/>
      <c r="B41" s="165" t="s">
        <v>515</v>
      </c>
      <c r="C41" s="164" t="s">
        <v>516</v>
      </c>
      <c r="D41" s="165" t="s">
        <v>485</v>
      </c>
      <c r="E41" s="166">
        <v>43565</v>
      </c>
      <c r="F41" s="166">
        <v>45656</v>
      </c>
      <c r="G41" s="167" t="s">
        <v>517</v>
      </c>
      <c r="H41" s="168" t="s">
        <v>372</v>
      </c>
      <c r="I41" s="144" t="s">
        <v>132</v>
      </c>
      <c r="J41" s="144" t="s">
        <v>380</v>
      </c>
      <c r="K41" s="164" t="s">
        <v>518</v>
      </c>
      <c r="L41" s="176" t="s">
        <v>36</v>
      </c>
      <c r="M41" s="176">
        <v>1</v>
      </c>
      <c r="N41" s="176">
        <v>1</v>
      </c>
      <c r="O41" s="176">
        <v>1</v>
      </c>
      <c r="P41" s="176">
        <v>1</v>
      </c>
      <c r="Q41" s="176">
        <v>1</v>
      </c>
      <c r="R41" s="161">
        <v>1</v>
      </c>
      <c r="S41" s="176">
        <v>1</v>
      </c>
      <c r="T41" s="196">
        <v>45631</v>
      </c>
      <c r="U41" s="163" t="s">
        <v>519</v>
      </c>
      <c r="V41" s="177" t="s">
        <v>520</v>
      </c>
    </row>
    <row r="42" spans="1:22" ht="43.2" x14ac:dyDescent="0.3">
      <c r="A42" s="192"/>
      <c r="B42" s="165" t="s">
        <v>515</v>
      </c>
      <c r="C42" s="164" t="s">
        <v>516</v>
      </c>
      <c r="D42" s="165" t="s">
        <v>485</v>
      </c>
      <c r="E42" s="166">
        <v>43565</v>
      </c>
      <c r="F42" s="166">
        <v>45656</v>
      </c>
      <c r="G42" s="167" t="s">
        <v>517</v>
      </c>
      <c r="H42" s="168" t="s">
        <v>372</v>
      </c>
      <c r="I42" s="144" t="s">
        <v>141</v>
      </c>
      <c r="J42" s="144" t="s">
        <v>380</v>
      </c>
      <c r="K42" s="164" t="s">
        <v>518</v>
      </c>
      <c r="L42" s="176" t="s">
        <v>36</v>
      </c>
      <c r="M42" s="176">
        <v>1</v>
      </c>
      <c r="N42" s="176">
        <v>1</v>
      </c>
      <c r="O42" s="176">
        <v>1</v>
      </c>
      <c r="P42" s="176">
        <v>1</v>
      </c>
      <c r="Q42" s="176">
        <v>1</v>
      </c>
      <c r="R42" s="161">
        <v>1</v>
      </c>
      <c r="S42" s="176">
        <v>1</v>
      </c>
      <c r="T42" s="196">
        <v>45632</v>
      </c>
      <c r="U42" s="163" t="s">
        <v>519</v>
      </c>
      <c r="V42" s="177" t="s">
        <v>520</v>
      </c>
    </row>
    <row r="43" spans="1:22" ht="43.2" x14ac:dyDescent="0.3">
      <c r="A43" s="192"/>
      <c r="B43" s="165" t="s">
        <v>515</v>
      </c>
      <c r="C43" s="164" t="s">
        <v>516</v>
      </c>
      <c r="D43" s="165" t="s">
        <v>485</v>
      </c>
      <c r="E43" s="166">
        <v>43565</v>
      </c>
      <c r="F43" s="166">
        <v>45656</v>
      </c>
      <c r="G43" s="167" t="s">
        <v>517</v>
      </c>
      <c r="H43" s="168" t="s">
        <v>372</v>
      </c>
      <c r="I43" s="144" t="s">
        <v>89</v>
      </c>
      <c r="J43" s="144" t="s">
        <v>380</v>
      </c>
      <c r="K43" s="164" t="s">
        <v>518</v>
      </c>
      <c r="L43" s="176" t="s">
        <v>36</v>
      </c>
      <c r="M43" s="176">
        <v>1</v>
      </c>
      <c r="N43" s="176">
        <v>1</v>
      </c>
      <c r="O43" s="176">
        <v>1</v>
      </c>
      <c r="P43" s="176">
        <v>1</v>
      </c>
      <c r="Q43" s="176">
        <v>1</v>
      </c>
      <c r="R43" s="161">
        <v>1</v>
      </c>
      <c r="S43" s="176">
        <v>1</v>
      </c>
      <c r="T43" s="196">
        <v>45633</v>
      </c>
      <c r="U43" s="163" t="s">
        <v>519</v>
      </c>
      <c r="V43" s="177" t="s">
        <v>520</v>
      </c>
    </row>
    <row r="44" spans="1:22" ht="43.2" x14ac:dyDescent="0.3">
      <c r="A44" s="192"/>
      <c r="B44" s="165" t="s">
        <v>515</v>
      </c>
      <c r="C44" s="164" t="s">
        <v>516</v>
      </c>
      <c r="D44" s="165" t="s">
        <v>485</v>
      </c>
      <c r="E44" s="166">
        <v>43565</v>
      </c>
      <c r="F44" s="166">
        <v>45656</v>
      </c>
      <c r="G44" s="167" t="s">
        <v>517</v>
      </c>
      <c r="H44" s="168" t="s">
        <v>372</v>
      </c>
      <c r="I44" s="144" t="s">
        <v>157</v>
      </c>
      <c r="J44" s="144" t="s">
        <v>380</v>
      </c>
      <c r="K44" s="164" t="s">
        <v>518</v>
      </c>
      <c r="L44" s="176" t="s">
        <v>36</v>
      </c>
      <c r="M44" s="176">
        <v>1</v>
      </c>
      <c r="N44" s="176">
        <v>1</v>
      </c>
      <c r="O44" s="176">
        <v>1</v>
      </c>
      <c r="P44" s="176">
        <v>1</v>
      </c>
      <c r="Q44" s="176">
        <v>1</v>
      </c>
      <c r="R44" s="161">
        <v>1</v>
      </c>
      <c r="S44" s="176">
        <v>1</v>
      </c>
      <c r="T44" s="196">
        <v>45634</v>
      </c>
      <c r="U44" s="163" t="s">
        <v>519</v>
      </c>
      <c r="V44" s="177" t="s">
        <v>520</v>
      </c>
    </row>
    <row r="45" spans="1:22" ht="43.2" x14ac:dyDescent="0.3">
      <c r="A45" s="192"/>
      <c r="B45" s="165" t="s">
        <v>515</v>
      </c>
      <c r="C45" s="164" t="s">
        <v>516</v>
      </c>
      <c r="D45" s="165" t="s">
        <v>485</v>
      </c>
      <c r="E45" s="166">
        <v>43565</v>
      </c>
      <c r="F45" s="166">
        <v>45656</v>
      </c>
      <c r="G45" s="167" t="s">
        <v>517</v>
      </c>
      <c r="H45" s="168" t="s">
        <v>372</v>
      </c>
      <c r="I45" s="144" t="s">
        <v>117</v>
      </c>
      <c r="J45" s="144" t="s">
        <v>380</v>
      </c>
      <c r="K45" s="164" t="s">
        <v>518</v>
      </c>
      <c r="L45" s="176" t="s">
        <v>36</v>
      </c>
      <c r="M45" s="176">
        <v>1</v>
      </c>
      <c r="N45" s="176">
        <v>1</v>
      </c>
      <c r="O45" s="176">
        <v>1</v>
      </c>
      <c r="P45" s="176">
        <v>1</v>
      </c>
      <c r="Q45" s="176">
        <v>1</v>
      </c>
      <c r="R45" s="161">
        <v>1</v>
      </c>
      <c r="S45" s="176">
        <v>1</v>
      </c>
      <c r="T45" s="196">
        <v>45635</v>
      </c>
      <c r="U45" s="163" t="s">
        <v>519</v>
      </c>
      <c r="V45" s="177" t="s">
        <v>520</v>
      </c>
    </row>
    <row r="46" spans="1:22" ht="43.2" x14ac:dyDescent="0.3">
      <c r="A46" s="192"/>
      <c r="B46" s="165" t="s">
        <v>515</v>
      </c>
      <c r="C46" s="164" t="s">
        <v>516</v>
      </c>
      <c r="D46" s="165" t="s">
        <v>485</v>
      </c>
      <c r="E46" s="166">
        <v>43565</v>
      </c>
      <c r="F46" s="166">
        <v>45656</v>
      </c>
      <c r="G46" s="167" t="s">
        <v>517</v>
      </c>
      <c r="H46" s="168" t="s">
        <v>372</v>
      </c>
      <c r="I46" s="144" t="s">
        <v>58</v>
      </c>
      <c r="J46" s="144" t="s">
        <v>380</v>
      </c>
      <c r="K46" s="164" t="s">
        <v>518</v>
      </c>
      <c r="L46" s="176" t="s">
        <v>36</v>
      </c>
      <c r="M46" s="176">
        <v>1</v>
      </c>
      <c r="N46" s="176">
        <v>1</v>
      </c>
      <c r="O46" s="176">
        <v>1</v>
      </c>
      <c r="P46" s="176">
        <v>1</v>
      </c>
      <c r="Q46" s="176">
        <v>1</v>
      </c>
      <c r="R46" s="161">
        <v>1</v>
      </c>
      <c r="S46" s="176">
        <v>1</v>
      </c>
      <c r="T46" s="196">
        <v>45636</v>
      </c>
      <c r="U46" s="163" t="s">
        <v>519</v>
      </c>
      <c r="V46" s="177" t="s">
        <v>520</v>
      </c>
    </row>
    <row r="47" spans="1:22" ht="43.2" x14ac:dyDescent="0.3">
      <c r="A47" s="192"/>
      <c r="B47" s="165" t="s">
        <v>515</v>
      </c>
      <c r="C47" s="164" t="s">
        <v>516</v>
      </c>
      <c r="D47" s="165" t="s">
        <v>485</v>
      </c>
      <c r="E47" s="166">
        <v>43565</v>
      </c>
      <c r="F47" s="166">
        <v>45656</v>
      </c>
      <c r="G47" s="167" t="s">
        <v>517</v>
      </c>
      <c r="H47" s="168" t="s">
        <v>372</v>
      </c>
      <c r="I47" s="144" t="s">
        <v>151</v>
      </c>
      <c r="J47" s="144" t="s">
        <v>380</v>
      </c>
      <c r="K47" s="164" t="s">
        <v>518</v>
      </c>
      <c r="L47" s="176" t="s">
        <v>36</v>
      </c>
      <c r="M47" s="176">
        <v>1</v>
      </c>
      <c r="N47" s="176">
        <v>1</v>
      </c>
      <c r="O47" s="176">
        <v>1</v>
      </c>
      <c r="P47" s="176">
        <v>1</v>
      </c>
      <c r="Q47" s="176">
        <v>1</v>
      </c>
      <c r="R47" s="161">
        <v>1</v>
      </c>
      <c r="S47" s="176">
        <v>1</v>
      </c>
      <c r="T47" s="196">
        <v>45637</v>
      </c>
      <c r="U47" s="163" t="s">
        <v>519</v>
      </c>
      <c r="V47" s="177" t="s">
        <v>520</v>
      </c>
    </row>
    <row r="48" spans="1:22" ht="43.2" x14ac:dyDescent="0.3">
      <c r="A48" s="192"/>
      <c r="B48" s="165" t="s">
        <v>515</v>
      </c>
      <c r="C48" s="164" t="s">
        <v>516</v>
      </c>
      <c r="D48" s="165" t="s">
        <v>485</v>
      </c>
      <c r="E48" s="166">
        <v>43565</v>
      </c>
      <c r="F48" s="166">
        <v>45656</v>
      </c>
      <c r="G48" s="167" t="s">
        <v>517</v>
      </c>
      <c r="H48" s="168" t="s">
        <v>372</v>
      </c>
      <c r="I48" s="144" t="s">
        <v>108</v>
      </c>
      <c r="J48" s="144" t="s">
        <v>380</v>
      </c>
      <c r="K48" s="164" t="s">
        <v>518</v>
      </c>
      <c r="L48" s="176" t="s">
        <v>36</v>
      </c>
      <c r="M48" s="176">
        <v>1</v>
      </c>
      <c r="N48" s="176">
        <v>1</v>
      </c>
      <c r="O48" s="176">
        <v>1</v>
      </c>
      <c r="P48" s="176">
        <v>1</v>
      </c>
      <c r="Q48" s="176">
        <v>1</v>
      </c>
      <c r="R48" s="161">
        <v>1</v>
      </c>
      <c r="S48" s="176">
        <v>1</v>
      </c>
      <c r="T48" s="196">
        <v>45638</v>
      </c>
      <c r="U48" s="163" t="s">
        <v>519</v>
      </c>
      <c r="V48" s="177" t="s">
        <v>520</v>
      </c>
    </row>
    <row r="49" spans="1:22" ht="43.2" x14ac:dyDescent="0.3">
      <c r="A49" s="192"/>
      <c r="B49" s="165" t="s">
        <v>515</v>
      </c>
      <c r="C49" s="164" t="s">
        <v>516</v>
      </c>
      <c r="D49" s="165" t="s">
        <v>485</v>
      </c>
      <c r="E49" s="166">
        <v>43565</v>
      </c>
      <c r="F49" s="166">
        <v>45656</v>
      </c>
      <c r="G49" s="167" t="s">
        <v>517</v>
      </c>
      <c r="H49" s="168" t="s">
        <v>372</v>
      </c>
      <c r="I49" s="144" t="s">
        <v>124</v>
      </c>
      <c r="J49" s="144" t="s">
        <v>380</v>
      </c>
      <c r="K49" s="164" t="s">
        <v>518</v>
      </c>
      <c r="L49" s="176" t="s">
        <v>36</v>
      </c>
      <c r="M49" s="176">
        <v>1</v>
      </c>
      <c r="N49" s="176">
        <v>1</v>
      </c>
      <c r="O49" s="176">
        <v>1</v>
      </c>
      <c r="P49" s="176">
        <v>1</v>
      </c>
      <c r="Q49" s="176">
        <v>1</v>
      </c>
      <c r="R49" s="161">
        <v>1</v>
      </c>
      <c r="S49" s="176">
        <v>1</v>
      </c>
      <c r="T49" s="196">
        <v>45639</v>
      </c>
      <c r="U49" s="163" t="s">
        <v>519</v>
      </c>
      <c r="V49" s="177" t="s">
        <v>520</v>
      </c>
    </row>
    <row r="50" spans="1:22" ht="43.2" x14ac:dyDescent="0.3">
      <c r="A50" s="192"/>
      <c r="B50" s="165" t="s">
        <v>515</v>
      </c>
      <c r="C50" s="164" t="s">
        <v>516</v>
      </c>
      <c r="D50" s="165" t="s">
        <v>485</v>
      </c>
      <c r="E50" s="166">
        <v>43565</v>
      </c>
      <c r="F50" s="166">
        <v>45656</v>
      </c>
      <c r="G50" s="167" t="s">
        <v>517</v>
      </c>
      <c r="H50" s="168" t="s">
        <v>372</v>
      </c>
      <c r="I50" s="144" t="s">
        <v>160</v>
      </c>
      <c r="J50" s="144" t="s">
        <v>380</v>
      </c>
      <c r="K50" s="164" t="s">
        <v>518</v>
      </c>
      <c r="L50" s="176" t="s">
        <v>36</v>
      </c>
      <c r="M50" s="176">
        <v>1</v>
      </c>
      <c r="N50" s="176">
        <v>1</v>
      </c>
      <c r="O50" s="176">
        <v>1</v>
      </c>
      <c r="P50" s="176">
        <v>1</v>
      </c>
      <c r="Q50" s="176">
        <v>1</v>
      </c>
      <c r="R50" s="161">
        <v>1</v>
      </c>
      <c r="S50" s="176">
        <v>1</v>
      </c>
      <c r="T50" s="196">
        <v>45640</v>
      </c>
      <c r="U50" s="163" t="s">
        <v>519</v>
      </c>
      <c r="V50" s="177" t="s">
        <v>520</v>
      </c>
    </row>
    <row r="51" spans="1:22" ht="86.4" x14ac:dyDescent="0.3">
      <c r="A51" s="192">
        <v>15</v>
      </c>
      <c r="B51" s="163" t="s">
        <v>521</v>
      </c>
      <c r="C51" s="164" t="s">
        <v>522</v>
      </c>
      <c r="D51" s="165" t="s">
        <v>485</v>
      </c>
      <c r="E51" s="166">
        <v>44136</v>
      </c>
      <c r="F51" s="166">
        <v>44865</v>
      </c>
      <c r="G51" s="167" t="s">
        <v>523</v>
      </c>
      <c r="H51" s="168" t="s">
        <v>372</v>
      </c>
      <c r="I51" s="168" t="s">
        <v>132</v>
      </c>
      <c r="J51" s="168" t="s">
        <v>380</v>
      </c>
      <c r="K51" s="164" t="s">
        <v>524</v>
      </c>
      <c r="L51" s="176" t="s">
        <v>39</v>
      </c>
      <c r="M51" s="176">
        <v>0</v>
      </c>
      <c r="N51" s="176">
        <v>0</v>
      </c>
      <c r="O51" s="176">
        <v>0</v>
      </c>
      <c r="P51" s="176">
        <v>0</v>
      </c>
      <c r="Q51" s="176">
        <v>0</v>
      </c>
      <c r="R51" s="176">
        <v>0</v>
      </c>
      <c r="S51" s="176">
        <v>0</v>
      </c>
      <c r="T51" s="196"/>
      <c r="U51" s="165" t="s">
        <v>525</v>
      </c>
      <c r="V51" s="177" t="s">
        <v>526</v>
      </c>
    </row>
    <row r="52" spans="1:22" ht="86.4" x14ac:dyDescent="0.3">
      <c r="A52" s="193"/>
      <c r="B52" s="163" t="s">
        <v>521</v>
      </c>
      <c r="C52" s="164" t="s">
        <v>522</v>
      </c>
      <c r="D52" s="165" t="s">
        <v>485</v>
      </c>
      <c r="E52" s="166">
        <v>44136</v>
      </c>
      <c r="F52" s="166">
        <v>44865</v>
      </c>
      <c r="G52" s="167" t="s">
        <v>523</v>
      </c>
      <c r="H52" s="168" t="s">
        <v>372</v>
      </c>
      <c r="I52" s="168" t="s">
        <v>160</v>
      </c>
      <c r="J52" s="168" t="s">
        <v>380</v>
      </c>
      <c r="K52" s="164" t="s">
        <v>524</v>
      </c>
      <c r="L52" s="176" t="s">
        <v>39</v>
      </c>
      <c r="M52" s="176">
        <v>0</v>
      </c>
      <c r="N52" s="176">
        <v>0</v>
      </c>
      <c r="O52" s="176">
        <v>0</v>
      </c>
      <c r="P52" s="176">
        <v>0</v>
      </c>
      <c r="Q52" s="176">
        <v>0</v>
      </c>
      <c r="R52" s="176">
        <v>0</v>
      </c>
      <c r="S52" s="176">
        <v>0</v>
      </c>
      <c r="T52" s="196"/>
      <c r="U52" s="165" t="s">
        <v>525</v>
      </c>
      <c r="V52" s="177" t="s">
        <v>526</v>
      </c>
    </row>
    <row r="53" spans="1:22" ht="43.8" thickBot="1" x14ac:dyDescent="0.35">
      <c r="A53" s="194">
        <v>16</v>
      </c>
      <c r="B53" s="180" t="s">
        <v>521</v>
      </c>
      <c r="C53" s="181" t="s">
        <v>527</v>
      </c>
      <c r="D53" s="182" t="s">
        <v>478</v>
      </c>
      <c r="E53" s="183">
        <v>44501</v>
      </c>
      <c r="F53" s="183">
        <v>45046</v>
      </c>
      <c r="G53" s="184" t="s">
        <v>528</v>
      </c>
      <c r="H53" s="169" t="s">
        <v>372</v>
      </c>
      <c r="I53" s="169" t="s">
        <v>58</v>
      </c>
      <c r="J53" s="169" t="s">
        <v>379</v>
      </c>
      <c r="K53" s="181" t="s">
        <v>529</v>
      </c>
      <c r="L53" s="188" t="s">
        <v>36</v>
      </c>
      <c r="M53" s="188">
        <v>1</v>
      </c>
      <c r="N53" s="188">
        <v>0</v>
      </c>
      <c r="O53" s="188">
        <v>1</v>
      </c>
      <c r="P53" s="188">
        <v>1</v>
      </c>
      <c r="Q53" s="188">
        <v>1</v>
      </c>
      <c r="R53" s="188">
        <v>0</v>
      </c>
      <c r="S53" s="188">
        <v>1</v>
      </c>
      <c r="T53" s="197">
        <v>45046</v>
      </c>
      <c r="U53" s="182" t="s">
        <v>530</v>
      </c>
      <c r="V53" s="195" t="s">
        <v>531</v>
      </c>
    </row>
  </sheetData>
  <autoFilter ref="A1:V53" xr:uid="{00000000-0009-0000-0000-000007000000}"/>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R44"/>
  <sheetViews>
    <sheetView showGridLines="0" topLeftCell="A3" workbookViewId="0">
      <selection activeCell="B5" sqref="B5"/>
    </sheetView>
  </sheetViews>
  <sheetFormatPr defaultColWidth="11.44140625" defaultRowHeight="14.4" x14ac:dyDescent="0.3"/>
  <cols>
    <col min="1" max="1" width="24.33203125" style="132" customWidth="1"/>
    <col min="2" max="2" width="10.5546875" style="132" customWidth="1"/>
    <col min="3" max="3" width="12.109375" style="132" bestFit="1" customWidth="1"/>
    <col min="4" max="4" width="13.109375" style="132" customWidth="1"/>
    <col min="5" max="5" width="8" style="132" customWidth="1"/>
    <col min="6" max="6" width="6.109375" style="132" customWidth="1"/>
    <col min="7" max="256" width="11.44140625" style="132"/>
    <col min="257" max="257" width="24.33203125" style="132" customWidth="1"/>
    <col min="258" max="258" width="14.33203125" style="132" bestFit="1" customWidth="1"/>
    <col min="259" max="259" width="12.109375" style="132" bestFit="1" customWidth="1"/>
    <col min="260" max="260" width="16" style="132" bestFit="1" customWidth="1"/>
    <col min="261" max="261" width="12.109375" style="132" bestFit="1" customWidth="1"/>
    <col min="262" max="262" width="13.44140625" style="132" customWidth="1"/>
    <col min="263" max="512" width="11.44140625" style="132"/>
    <col min="513" max="513" width="24.33203125" style="132" customWidth="1"/>
    <col min="514" max="514" width="14.33203125" style="132" bestFit="1" customWidth="1"/>
    <col min="515" max="515" width="12.109375" style="132" bestFit="1" customWidth="1"/>
    <col min="516" max="516" width="16" style="132" bestFit="1" customWidth="1"/>
    <col min="517" max="517" width="12.109375" style="132" bestFit="1" customWidth="1"/>
    <col min="518" max="518" width="13.44140625" style="132" customWidth="1"/>
    <col min="519" max="768" width="11.44140625" style="132"/>
    <col min="769" max="769" width="24.33203125" style="132" customWidth="1"/>
    <col min="770" max="770" width="14.33203125" style="132" bestFit="1" customWidth="1"/>
    <col min="771" max="771" width="12.109375" style="132" bestFit="1" customWidth="1"/>
    <col min="772" max="772" width="16" style="132" bestFit="1" customWidth="1"/>
    <col min="773" max="773" width="12.109375" style="132" bestFit="1" customWidth="1"/>
    <col min="774" max="774" width="13.44140625" style="132" customWidth="1"/>
    <col min="775" max="1024" width="11.44140625" style="132"/>
    <col min="1025" max="1025" width="24.33203125" style="132" customWidth="1"/>
    <col min="1026" max="1026" width="14.33203125" style="132" bestFit="1" customWidth="1"/>
    <col min="1027" max="1027" width="12.109375" style="132" bestFit="1" customWidth="1"/>
    <col min="1028" max="1028" width="16" style="132" bestFit="1" customWidth="1"/>
    <col min="1029" max="1029" width="12.109375" style="132" bestFit="1" customWidth="1"/>
    <col min="1030" max="1030" width="13.44140625" style="132" customWidth="1"/>
    <col min="1031" max="1280" width="11.44140625" style="132"/>
    <col min="1281" max="1281" width="24.33203125" style="132" customWidth="1"/>
    <col min="1282" max="1282" width="14.33203125" style="132" bestFit="1" customWidth="1"/>
    <col min="1283" max="1283" width="12.109375" style="132" bestFit="1" customWidth="1"/>
    <col min="1284" max="1284" width="16" style="132" bestFit="1" customWidth="1"/>
    <col min="1285" max="1285" width="12.109375" style="132" bestFit="1" customWidth="1"/>
    <col min="1286" max="1286" width="13.44140625" style="132" customWidth="1"/>
    <col min="1287" max="1536" width="11.44140625" style="132"/>
    <col min="1537" max="1537" width="24.33203125" style="132" customWidth="1"/>
    <col min="1538" max="1538" width="14.33203125" style="132" bestFit="1" customWidth="1"/>
    <col min="1539" max="1539" width="12.109375" style="132" bestFit="1" customWidth="1"/>
    <col min="1540" max="1540" width="16" style="132" bestFit="1" customWidth="1"/>
    <col min="1541" max="1541" width="12.109375" style="132" bestFit="1" customWidth="1"/>
    <col min="1542" max="1542" width="13.44140625" style="132" customWidth="1"/>
    <col min="1543" max="1792" width="11.44140625" style="132"/>
    <col min="1793" max="1793" width="24.33203125" style="132" customWidth="1"/>
    <col min="1794" max="1794" width="14.33203125" style="132" bestFit="1" customWidth="1"/>
    <col min="1795" max="1795" width="12.109375" style="132" bestFit="1" customWidth="1"/>
    <col min="1796" max="1796" width="16" style="132" bestFit="1" customWidth="1"/>
    <col min="1797" max="1797" width="12.109375" style="132" bestFit="1" customWidth="1"/>
    <col min="1798" max="1798" width="13.44140625" style="132" customWidth="1"/>
    <col min="1799" max="2048" width="11.44140625" style="132"/>
    <col min="2049" max="2049" width="24.33203125" style="132" customWidth="1"/>
    <col min="2050" max="2050" width="14.33203125" style="132" bestFit="1" customWidth="1"/>
    <col min="2051" max="2051" width="12.109375" style="132" bestFit="1" customWidth="1"/>
    <col min="2052" max="2052" width="16" style="132" bestFit="1" customWidth="1"/>
    <col min="2053" max="2053" width="12.109375" style="132" bestFit="1" customWidth="1"/>
    <col min="2054" max="2054" width="13.44140625" style="132" customWidth="1"/>
    <col min="2055" max="2304" width="11.44140625" style="132"/>
    <col min="2305" max="2305" width="24.33203125" style="132" customWidth="1"/>
    <col min="2306" max="2306" width="14.33203125" style="132" bestFit="1" customWidth="1"/>
    <col min="2307" max="2307" width="12.109375" style="132" bestFit="1" customWidth="1"/>
    <col min="2308" max="2308" width="16" style="132" bestFit="1" customWidth="1"/>
    <col min="2309" max="2309" width="12.109375" style="132" bestFit="1" customWidth="1"/>
    <col min="2310" max="2310" width="13.44140625" style="132" customWidth="1"/>
    <col min="2311" max="2560" width="11.44140625" style="132"/>
    <col min="2561" max="2561" width="24.33203125" style="132" customWidth="1"/>
    <col min="2562" max="2562" width="14.33203125" style="132" bestFit="1" customWidth="1"/>
    <col min="2563" max="2563" width="12.109375" style="132" bestFit="1" customWidth="1"/>
    <col min="2564" max="2564" width="16" style="132" bestFit="1" customWidth="1"/>
    <col min="2565" max="2565" width="12.109375" style="132" bestFit="1" customWidth="1"/>
    <col min="2566" max="2566" width="13.44140625" style="132" customWidth="1"/>
    <col min="2567" max="2816" width="11.44140625" style="132"/>
    <col min="2817" max="2817" width="24.33203125" style="132" customWidth="1"/>
    <col min="2818" max="2818" width="14.33203125" style="132" bestFit="1" customWidth="1"/>
    <col min="2819" max="2819" width="12.109375" style="132" bestFit="1" customWidth="1"/>
    <col min="2820" max="2820" width="16" style="132" bestFit="1" customWidth="1"/>
    <col min="2821" max="2821" width="12.109375" style="132" bestFit="1" customWidth="1"/>
    <col min="2822" max="2822" width="13.44140625" style="132" customWidth="1"/>
    <col min="2823" max="3072" width="11.44140625" style="132"/>
    <col min="3073" max="3073" width="24.33203125" style="132" customWidth="1"/>
    <col min="3074" max="3074" width="14.33203125" style="132" bestFit="1" customWidth="1"/>
    <col min="3075" max="3075" width="12.109375" style="132" bestFit="1" customWidth="1"/>
    <col min="3076" max="3076" width="16" style="132" bestFit="1" customWidth="1"/>
    <col min="3077" max="3077" width="12.109375" style="132" bestFit="1" customWidth="1"/>
    <col min="3078" max="3078" width="13.44140625" style="132" customWidth="1"/>
    <col min="3079" max="3328" width="11.44140625" style="132"/>
    <col min="3329" max="3329" width="24.33203125" style="132" customWidth="1"/>
    <col min="3330" max="3330" width="14.33203125" style="132" bestFit="1" customWidth="1"/>
    <col min="3331" max="3331" width="12.109375" style="132" bestFit="1" customWidth="1"/>
    <col min="3332" max="3332" width="16" style="132" bestFit="1" customWidth="1"/>
    <col min="3333" max="3333" width="12.109375" style="132" bestFit="1" customWidth="1"/>
    <col min="3334" max="3334" width="13.44140625" style="132" customWidth="1"/>
    <col min="3335" max="3584" width="11.44140625" style="132"/>
    <col min="3585" max="3585" width="24.33203125" style="132" customWidth="1"/>
    <col min="3586" max="3586" width="14.33203125" style="132" bestFit="1" customWidth="1"/>
    <col min="3587" max="3587" width="12.109375" style="132" bestFit="1" customWidth="1"/>
    <col min="3588" max="3588" width="16" style="132" bestFit="1" customWidth="1"/>
    <col min="3589" max="3589" width="12.109375" style="132" bestFit="1" customWidth="1"/>
    <col min="3590" max="3590" width="13.44140625" style="132" customWidth="1"/>
    <col min="3591" max="3840" width="11.44140625" style="132"/>
    <col min="3841" max="3841" width="24.33203125" style="132" customWidth="1"/>
    <col min="3842" max="3842" width="14.33203125" style="132" bestFit="1" customWidth="1"/>
    <col min="3843" max="3843" width="12.109375" style="132" bestFit="1" customWidth="1"/>
    <col min="3844" max="3844" width="16" style="132" bestFit="1" customWidth="1"/>
    <col min="3845" max="3845" width="12.109375" style="132" bestFit="1" customWidth="1"/>
    <col min="3846" max="3846" width="13.44140625" style="132" customWidth="1"/>
    <col min="3847" max="4096" width="11.44140625" style="132"/>
    <col min="4097" max="4097" width="24.33203125" style="132" customWidth="1"/>
    <col min="4098" max="4098" width="14.33203125" style="132" bestFit="1" customWidth="1"/>
    <col min="4099" max="4099" width="12.109375" style="132" bestFit="1" customWidth="1"/>
    <col min="4100" max="4100" width="16" style="132" bestFit="1" customWidth="1"/>
    <col min="4101" max="4101" width="12.109375" style="132" bestFit="1" customWidth="1"/>
    <col min="4102" max="4102" width="13.44140625" style="132" customWidth="1"/>
    <col min="4103" max="4352" width="11.44140625" style="132"/>
    <col min="4353" max="4353" width="24.33203125" style="132" customWidth="1"/>
    <col min="4354" max="4354" width="14.33203125" style="132" bestFit="1" customWidth="1"/>
    <col min="4355" max="4355" width="12.109375" style="132" bestFit="1" customWidth="1"/>
    <col min="4356" max="4356" width="16" style="132" bestFit="1" customWidth="1"/>
    <col min="4357" max="4357" width="12.109375" style="132" bestFit="1" customWidth="1"/>
    <col min="4358" max="4358" width="13.44140625" style="132" customWidth="1"/>
    <col min="4359" max="4608" width="11.44140625" style="132"/>
    <col min="4609" max="4609" width="24.33203125" style="132" customWidth="1"/>
    <col min="4610" max="4610" width="14.33203125" style="132" bestFit="1" customWidth="1"/>
    <col min="4611" max="4611" width="12.109375" style="132" bestFit="1" customWidth="1"/>
    <col min="4612" max="4612" width="16" style="132" bestFit="1" customWidth="1"/>
    <col min="4613" max="4613" width="12.109375" style="132" bestFit="1" customWidth="1"/>
    <col min="4614" max="4614" width="13.44140625" style="132" customWidth="1"/>
    <col min="4615" max="4864" width="11.44140625" style="132"/>
    <col min="4865" max="4865" width="24.33203125" style="132" customWidth="1"/>
    <col min="4866" max="4866" width="14.33203125" style="132" bestFit="1" customWidth="1"/>
    <col min="4867" max="4867" width="12.109375" style="132" bestFit="1" customWidth="1"/>
    <col min="4868" max="4868" width="16" style="132" bestFit="1" customWidth="1"/>
    <col min="4869" max="4869" width="12.109375" style="132" bestFit="1" customWidth="1"/>
    <col min="4870" max="4870" width="13.44140625" style="132" customWidth="1"/>
    <col min="4871" max="5120" width="11.44140625" style="132"/>
    <col min="5121" max="5121" width="24.33203125" style="132" customWidth="1"/>
    <col min="5122" max="5122" width="14.33203125" style="132" bestFit="1" customWidth="1"/>
    <col min="5123" max="5123" width="12.109375" style="132" bestFit="1" customWidth="1"/>
    <col min="5124" max="5124" width="16" style="132" bestFit="1" customWidth="1"/>
    <col min="5125" max="5125" width="12.109375" style="132" bestFit="1" customWidth="1"/>
    <col min="5126" max="5126" width="13.44140625" style="132" customWidth="1"/>
    <col min="5127" max="5376" width="11.44140625" style="132"/>
    <col min="5377" max="5377" width="24.33203125" style="132" customWidth="1"/>
    <col min="5378" max="5378" width="14.33203125" style="132" bestFit="1" customWidth="1"/>
    <col min="5379" max="5379" width="12.109375" style="132" bestFit="1" customWidth="1"/>
    <col min="5380" max="5380" width="16" style="132" bestFit="1" customWidth="1"/>
    <col min="5381" max="5381" width="12.109375" style="132" bestFit="1" customWidth="1"/>
    <col min="5382" max="5382" width="13.44140625" style="132" customWidth="1"/>
    <col min="5383" max="5632" width="11.44140625" style="132"/>
    <col min="5633" max="5633" width="24.33203125" style="132" customWidth="1"/>
    <col min="5634" max="5634" width="14.33203125" style="132" bestFit="1" customWidth="1"/>
    <col min="5635" max="5635" width="12.109375" style="132" bestFit="1" customWidth="1"/>
    <col min="5636" max="5636" width="16" style="132" bestFit="1" customWidth="1"/>
    <col min="5637" max="5637" width="12.109375" style="132" bestFit="1" customWidth="1"/>
    <col min="5638" max="5638" width="13.44140625" style="132" customWidth="1"/>
    <col min="5639" max="5888" width="11.44140625" style="132"/>
    <col min="5889" max="5889" width="24.33203125" style="132" customWidth="1"/>
    <col min="5890" max="5890" width="14.33203125" style="132" bestFit="1" customWidth="1"/>
    <col min="5891" max="5891" width="12.109375" style="132" bestFit="1" customWidth="1"/>
    <col min="5892" max="5892" width="16" style="132" bestFit="1" customWidth="1"/>
    <col min="5893" max="5893" width="12.109375" style="132" bestFit="1" customWidth="1"/>
    <col min="5894" max="5894" width="13.44140625" style="132" customWidth="1"/>
    <col min="5895" max="6144" width="11.44140625" style="132"/>
    <col min="6145" max="6145" width="24.33203125" style="132" customWidth="1"/>
    <col min="6146" max="6146" width="14.33203125" style="132" bestFit="1" customWidth="1"/>
    <col min="6147" max="6147" width="12.109375" style="132" bestFit="1" customWidth="1"/>
    <col min="6148" max="6148" width="16" style="132" bestFit="1" customWidth="1"/>
    <col min="6149" max="6149" width="12.109375" style="132" bestFit="1" customWidth="1"/>
    <col min="6150" max="6150" width="13.44140625" style="132" customWidth="1"/>
    <col min="6151" max="6400" width="11.44140625" style="132"/>
    <col min="6401" max="6401" width="24.33203125" style="132" customWidth="1"/>
    <col min="6402" max="6402" width="14.33203125" style="132" bestFit="1" customWidth="1"/>
    <col min="6403" max="6403" width="12.109375" style="132" bestFit="1" customWidth="1"/>
    <col min="6404" max="6404" width="16" style="132" bestFit="1" customWidth="1"/>
    <col min="6405" max="6405" width="12.109375" style="132" bestFit="1" customWidth="1"/>
    <col min="6406" max="6406" width="13.44140625" style="132" customWidth="1"/>
    <col min="6407" max="6656" width="11.44140625" style="132"/>
    <col min="6657" max="6657" width="24.33203125" style="132" customWidth="1"/>
    <col min="6658" max="6658" width="14.33203125" style="132" bestFit="1" customWidth="1"/>
    <col min="6659" max="6659" width="12.109375" style="132" bestFit="1" customWidth="1"/>
    <col min="6660" max="6660" width="16" style="132" bestFit="1" customWidth="1"/>
    <col min="6661" max="6661" width="12.109375" style="132" bestFit="1" customWidth="1"/>
    <col min="6662" max="6662" width="13.44140625" style="132" customWidth="1"/>
    <col min="6663" max="6912" width="11.44140625" style="132"/>
    <col min="6913" max="6913" width="24.33203125" style="132" customWidth="1"/>
    <col min="6914" max="6914" width="14.33203125" style="132" bestFit="1" customWidth="1"/>
    <col min="6915" max="6915" width="12.109375" style="132" bestFit="1" customWidth="1"/>
    <col min="6916" max="6916" width="16" style="132" bestFit="1" customWidth="1"/>
    <col min="6917" max="6917" width="12.109375" style="132" bestFit="1" customWidth="1"/>
    <col min="6918" max="6918" width="13.44140625" style="132" customWidth="1"/>
    <col min="6919" max="7168" width="11.44140625" style="132"/>
    <col min="7169" max="7169" width="24.33203125" style="132" customWidth="1"/>
    <col min="7170" max="7170" width="14.33203125" style="132" bestFit="1" customWidth="1"/>
    <col min="7171" max="7171" width="12.109375" style="132" bestFit="1" customWidth="1"/>
    <col min="7172" max="7172" width="16" style="132" bestFit="1" customWidth="1"/>
    <col min="7173" max="7173" width="12.109375" style="132" bestFit="1" customWidth="1"/>
    <col min="7174" max="7174" width="13.44140625" style="132" customWidth="1"/>
    <col min="7175" max="7424" width="11.44140625" style="132"/>
    <col min="7425" max="7425" width="24.33203125" style="132" customWidth="1"/>
    <col min="7426" max="7426" width="14.33203125" style="132" bestFit="1" customWidth="1"/>
    <col min="7427" max="7427" width="12.109375" style="132" bestFit="1" customWidth="1"/>
    <col min="7428" max="7428" width="16" style="132" bestFit="1" customWidth="1"/>
    <col min="7429" max="7429" width="12.109375" style="132" bestFit="1" customWidth="1"/>
    <col min="7430" max="7430" width="13.44140625" style="132" customWidth="1"/>
    <col min="7431" max="7680" width="11.44140625" style="132"/>
    <col min="7681" max="7681" width="24.33203125" style="132" customWidth="1"/>
    <col min="7682" max="7682" width="14.33203125" style="132" bestFit="1" customWidth="1"/>
    <col min="7683" max="7683" width="12.109375" style="132" bestFit="1" customWidth="1"/>
    <col min="7684" max="7684" width="16" style="132" bestFit="1" customWidth="1"/>
    <col min="7685" max="7685" width="12.109375" style="132" bestFit="1" customWidth="1"/>
    <col min="7686" max="7686" width="13.44140625" style="132" customWidth="1"/>
    <col min="7687" max="7936" width="11.44140625" style="132"/>
    <col min="7937" max="7937" width="24.33203125" style="132" customWidth="1"/>
    <col min="7938" max="7938" width="14.33203125" style="132" bestFit="1" customWidth="1"/>
    <col min="7939" max="7939" width="12.109375" style="132" bestFit="1" customWidth="1"/>
    <col min="7940" max="7940" width="16" style="132" bestFit="1" customWidth="1"/>
    <col min="7941" max="7941" width="12.109375" style="132" bestFit="1" customWidth="1"/>
    <col min="7942" max="7942" width="13.44140625" style="132" customWidth="1"/>
    <col min="7943" max="8192" width="11.44140625" style="132"/>
    <col min="8193" max="8193" width="24.33203125" style="132" customWidth="1"/>
    <col min="8194" max="8194" width="14.33203125" style="132" bestFit="1" customWidth="1"/>
    <col min="8195" max="8195" width="12.109375" style="132" bestFit="1" customWidth="1"/>
    <col min="8196" max="8196" width="16" style="132" bestFit="1" customWidth="1"/>
    <col min="8197" max="8197" width="12.109375" style="132" bestFit="1" customWidth="1"/>
    <col min="8198" max="8198" width="13.44140625" style="132" customWidth="1"/>
    <col min="8199" max="8448" width="11.44140625" style="132"/>
    <col min="8449" max="8449" width="24.33203125" style="132" customWidth="1"/>
    <col min="8450" max="8450" width="14.33203125" style="132" bestFit="1" customWidth="1"/>
    <col min="8451" max="8451" width="12.109375" style="132" bestFit="1" customWidth="1"/>
    <col min="8452" max="8452" width="16" style="132" bestFit="1" customWidth="1"/>
    <col min="8453" max="8453" width="12.109375" style="132" bestFit="1" customWidth="1"/>
    <col min="8454" max="8454" width="13.44140625" style="132" customWidth="1"/>
    <col min="8455" max="8704" width="11.44140625" style="132"/>
    <col min="8705" max="8705" width="24.33203125" style="132" customWidth="1"/>
    <col min="8706" max="8706" width="14.33203125" style="132" bestFit="1" customWidth="1"/>
    <col min="8707" max="8707" width="12.109375" style="132" bestFit="1" customWidth="1"/>
    <col min="8708" max="8708" width="16" style="132" bestFit="1" customWidth="1"/>
    <col min="8709" max="8709" width="12.109375" style="132" bestFit="1" customWidth="1"/>
    <col min="8710" max="8710" width="13.44140625" style="132" customWidth="1"/>
    <col min="8711" max="8960" width="11.44140625" style="132"/>
    <col min="8961" max="8961" width="24.33203125" style="132" customWidth="1"/>
    <col min="8962" max="8962" width="14.33203125" style="132" bestFit="1" customWidth="1"/>
    <col min="8963" max="8963" width="12.109375" style="132" bestFit="1" customWidth="1"/>
    <col min="8964" max="8964" width="16" style="132" bestFit="1" customWidth="1"/>
    <col min="8965" max="8965" width="12.109375" style="132" bestFit="1" customWidth="1"/>
    <col min="8966" max="8966" width="13.44140625" style="132" customWidth="1"/>
    <col min="8967" max="9216" width="11.44140625" style="132"/>
    <col min="9217" max="9217" width="24.33203125" style="132" customWidth="1"/>
    <col min="9218" max="9218" width="14.33203125" style="132" bestFit="1" customWidth="1"/>
    <col min="9219" max="9219" width="12.109375" style="132" bestFit="1" customWidth="1"/>
    <col min="9220" max="9220" width="16" style="132" bestFit="1" customWidth="1"/>
    <col min="9221" max="9221" width="12.109375" style="132" bestFit="1" customWidth="1"/>
    <col min="9222" max="9222" width="13.44140625" style="132" customWidth="1"/>
    <col min="9223" max="9472" width="11.44140625" style="132"/>
    <col min="9473" max="9473" width="24.33203125" style="132" customWidth="1"/>
    <col min="9474" max="9474" width="14.33203125" style="132" bestFit="1" customWidth="1"/>
    <col min="9475" max="9475" width="12.109375" style="132" bestFit="1" customWidth="1"/>
    <col min="9476" max="9476" width="16" style="132" bestFit="1" customWidth="1"/>
    <col min="9477" max="9477" width="12.109375" style="132" bestFit="1" customWidth="1"/>
    <col min="9478" max="9478" width="13.44140625" style="132" customWidth="1"/>
    <col min="9479" max="9728" width="11.44140625" style="132"/>
    <col min="9729" max="9729" width="24.33203125" style="132" customWidth="1"/>
    <col min="9730" max="9730" width="14.33203125" style="132" bestFit="1" customWidth="1"/>
    <col min="9731" max="9731" width="12.109375" style="132" bestFit="1" customWidth="1"/>
    <col min="9732" max="9732" width="16" style="132" bestFit="1" customWidth="1"/>
    <col min="9733" max="9733" width="12.109375" style="132" bestFit="1" customWidth="1"/>
    <col min="9734" max="9734" width="13.44140625" style="132" customWidth="1"/>
    <col min="9735" max="9984" width="11.44140625" style="132"/>
    <col min="9985" max="9985" width="24.33203125" style="132" customWidth="1"/>
    <col min="9986" max="9986" width="14.33203125" style="132" bestFit="1" customWidth="1"/>
    <col min="9987" max="9987" width="12.109375" style="132" bestFit="1" customWidth="1"/>
    <col min="9988" max="9988" width="16" style="132" bestFit="1" customWidth="1"/>
    <col min="9989" max="9989" width="12.109375" style="132" bestFit="1" customWidth="1"/>
    <col min="9990" max="9990" width="13.44140625" style="132" customWidth="1"/>
    <col min="9991" max="10240" width="11.44140625" style="132"/>
    <col min="10241" max="10241" width="24.33203125" style="132" customWidth="1"/>
    <col min="10242" max="10242" width="14.33203125" style="132" bestFit="1" customWidth="1"/>
    <col min="10243" max="10243" width="12.109375" style="132" bestFit="1" customWidth="1"/>
    <col min="10244" max="10244" width="16" style="132" bestFit="1" customWidth="1"/>
    <col min="10245" max="10245" width="12.109375" style="132" bestFit="1" customWidth="1"/>
    <col min="10246" max="10246" width="13.44140625" style="132" customWidth="1"/>
    <col min="10247" max="10496" width="11.44140625" style="132"/>
    <col min="10497" max="10497" width="24.33203125" style="132" customWidth="1"/>
    <col min="10498" max="10498" width="14.33203125" style="132" bestFit="1" customWidth="1"/>
    <col min="10499" max="10499" width="12.109375" style="132" bestFit="1" customWidth="1"/>
    <col min="10500" max="10500" width="16" style="132" bestFit="1" customWidth="1"/>
    <col min="10501" max="10501" width="12.109375" style="132" bestFit="1" customWidth="1"/>
    <col min="10502" max="10502" width="13.44140625" style="132" customWidth="1"/>
    <col min="10503" max="10752" width="11.44140625" style="132"/>
    <col min="10753" max="10753" width="24.33203125" style="132" customWidth="1"/>
    <col min="10754" max="10754" width="14.33203125" style="132" bestFit="1" customWidth="1"/>
    <col min="10755" max="10755" width="12.109375" style="132" bestFit="1" customWidth="1"/>
    <col min="10756" max="10756" width="16" style="132" bestFit="1" customWidth="1"/>
    <col min="10757" max="10757" width="12.109375" style="132" bestFit="1" customWidth="1"/>
    <col min="10758" max="10758" width="13.44140625" style="132" customWidth="1"/>
    <col min="10759" max="11008" width="11.44140625" style="132"/>
    <col min="11009" max="11009" width="24.33203125" style="132" customWidth="1"/>
    <col min="11010" max="11010" width="14.33203125" style="132" bestFit="1" customWidth="1"/>
    <col min="11011" max="11011" width="12.109375" style="132" bestFit="1" customWidth="1"/>
    <col min="11012" max="11012" width="16" style="132" bestFit="1" customWidth="1"/>
    <col min="11013" max="11013" width="12.109375" style="132" bestFit="1" customWidth="1"/>
    <col min="11014" max="11014" width="13.44140625" style="132" customWidth="1"/>
    <col min="11015" max="11264" width="11.44140625" style="132"/>
    <col min="11265" max="11265" width="24.33203125" style="132" customWidth="1"/>
    <col min="11266" max="11266" width="14.33203125" style="132" bestFit="1" customWidth="1"/>
    <col min="11267" max="11267" width="12.109375" style="132" bestFit="1" customWidth="1"/>
    <col min="11268" max="11268" width="16" style="132" bestFit="1" customWidth="1"/>
    <col min="11269" max="11269" width="12.109375" style="132" bestFit="1" customWidth="1"/>
    <col min="11270" max="11270" width="13.44140625" style="132" customWidth="1"/>
    <col min="11271" max="11520" width="11.44140625" style="132"/>
    <col min="11521" max="11521" width="24.33203125" style="132" customWidth="1"/>
    <col min="11522" max="11522" width="14.33203125" style="132" bestFit="1" customWidth="1"/>
    <col min="11523" max="11523" width="12.109375" style="132" bestFit="1" customWidth="1"/>
    <col min="11524" max="11524" width="16" style="132" bestFit="1" customWidth="1"/>
    <col min="11525" max="11525" width="12.109375" style="132" bestFit="1" customWidth="1"/>
    <col min="11526" max="11526" width="13.44140625" style="132" customWidth="1"/>
    <col min="11527" max="11776" width="11.44140625" style="132"/>
    <col min="11777" max="11777" width="24.33203125" style="132" customWidth="1"/>
    <col min="11778" max="11778" width="14.33203125" style="132" bestFit="1" customWidth="1"/>
    <col min="11779" max="11779" width="12.109375" style="132" bestFit="1" customWidth="1"/>
    <col min="11780" max="11780" width="16" style="132" bestFit="1" customWidth="1"/>
    <col min="11781" max="11781" width="12.109375" style="132" bestFit="1" customWidth="1"/>
    <col min="11782" max="11782" width="13.44140625" style="132" customWidth="1"/>
    <col min="11783" max="12032" width="11.44140625" style="132"/>
    <col min="12033" max="12033" width="24.33203125" style="132" customWidth="1"/>
    <col min="12034" max="12034" width="14.33203125" style="132" bestFit="1" customWidth="1"/>
    <col min="12035" max="12035" width="12.109375" style="132" bestFit="1" customWidth="1"/>
    <col min="12036" max="12036" width="16" style="132" bestFit="1" customWidth="1"/>
    <col min="12037" max="12037" width="12.109375" style="132" bestFit="1" customWidth="1"/>
    <col min="12038" max="12038" width="13.44140625" style="132" customWidth="1"/>
    <col min="12039" max="12288" width="11.44140625" style="132"/>
    <col min="12289" max="12289" width="24.33203125" style="132" customWidth="1"/>
    <col min="12290" max="12290" width="14.33203125" style="132" bestFit="1" customWidth="1"/>
    <col min="12291" max="12291" width="12.109375" style="132" bestFit="1" customWidth="1"/>
    <col min="12292" max="12292" width="16" style="132" bestFit="1" customWidth="1"/>
    <col min="12293" max="12293" width="12.109375" style="132" bestFit="1" customWidth="1"/>
    <col min="12294" max="12294" width="13.44140625" style="132" customWidth="1"/>
    <col min="12295" max="12544" width="11.44140625" style="132"/>
    <col min="12545" max="12545" width="24.33203125" style="132" customWidth="1"/>
    <col min="12546" max="12546" width="14.33203125" style="132" bestFit="1" customWidth="1"/>
    <col min="12547" max="12547" width="12.109375" style="132" bestFit="1" customWidth="1"/>
    <col min="12548" max="12548" width="16" style="132" bestFit="1" customWidth="1"/>
    <col min="12549" max="12549" width="12.109375" style="132" bestFit="1" customWidth="1"/>
    <col min="12550" max="12550" width="13.44140625" style="132" customWidth="1"/>
    <col min="12551" max="12800" width="11.44140625" style="132"/>
    <col min="12801" max="12801" width="24.33203125" style="132" customWidth="1"/>
    <col min="12802" max="12802" width="14.33203125" style="132" bestFit="1" customWidth="1"/>
    <col min="12803" max="12803" width="12.109375" style="132" bestFit="1" customWidth="1"/>
    <col min="12804" max="12804" width="16" style="132" bestFit="1" customWidth="1"/>
    <col min="12805" max="12805" width="12.109375" style="132" bestFit="1" customWidth="1"/>
    <col min="12806" max="12806" width="13.44140625" style="132" customWidth="1"/>
    <col min="12807" max="13056" width="11.44140625" style="132"/>
    <col min="13057" max="13057" width="24.33203125" style="132" customWidth="1"/>
    <col min="13058" max="13058" width="14.33203125" style="132" bestFit="1" customWidth="1"/>
    <col min="13059" max="13059" width="12.109375" style="132" bestFit="1" customWidth="1"/>
    <col min="13060" max="13060" width="16" style="132" bestFit="1" customWidth="1"/>
    <col min="13061" max="13061" width="12.109375" style="132" bestFit="1" customWidth="1"/>
    <col min="13062" max="13062" width="13.44140625" style="132" customWidth="1"/>
    <col min="13063" max="13312" width="11.44140625" style="132"/>
    <col min="13313" max="13313" width="24.33203125" style="132" customWidth="1"/>
    <col min="13314" max="13314" width="14.33203125" style="132" bestFit="1" customWidth="1"/>
    <col min="13315" max="13315" width="12.109375" style="132" bestFit="1" customWidth="1"/>
    <col min="13316" max="13316" width="16" style="132" bestFit="1" customWidth="1"/>
    <col min="13317" max="13317" width="12.109375" style="132" bestFit="1" customWidth="1"/>
    <col min="13318" max="13318" width="13.44140625" style="132" customWidth="1"/>
    <col min="13319" max="13568" width="11.44140625" style="132"/>
    <col min="13569" max="13569" width="24.33203125" style="132" customWidth="1"/>
    <col min="13570" max="13570" width="14.33203125" style="132" bestFit="1" customWidth="1"/>
    <col min="13571" max="13571" width="12.109375" style="132" bestFit="1" customWidth="1"/>
    <col min="13572" max="13572" width="16" style="132" bestFit="1" customWidth="1"/>
    <col min="13573" max="13573" width="12.109375" style="132" bestFit="1" customWidth="1"/>
    <col min="13574" max="13574" width="13.44140625" style="132" customWidth="1"/>
    <col min="13575" max="13824" width="11.44140625" style="132"/>
    <col min="13825" max="13825" width="24.33203125" style="132" customWidth="1"/>
    <col min="13826" max="13826" width="14.33203125" style="132" bestFit="1" customWidth="1"/>
    <col min="13827" max="13827" width="12.109375" style="132" bestFit="1" customWidth="1"/>
    <col min="13828" max="13828" width="16" style="132" bestFit="1" customWidth="1"/>
    <col min="13829" max="13829" width="12.109375" style="132" bestFit="1" customWidth="1"/>
    <col min="13830" max="13830" width="13.44140625" style="132" customWidth="1"/>
    <col min="13831" max="14080" width="11.44140625" style="132"/>
    <col min="14081" max="14081" width="24.33203125" style="132" customWidth="1"/>
    <col min="14082" max="14082" width="14.33203125" style="132" bestFit="1" customWidth="1"/>
    <col min="14083" max="14083" width="12.109375" style="132" bestFit="1" customWidth="1"/>
    <col min="14084" max="14084" width="16" style="132" bestFit="1" customWidth="1"/>
    <col min="14085" max="14085" width="12.109375" style="132" bestFit="1" customWidth="1"/>
    <col min="14086" max="14086" width="13.44140625" style="132" customWidth="1"/>
    <col min="14087" max="14336" width="11.44140625" style="132"/>
    <col min="14337" max="14337" width="24.33203125" style="132" customWidth="1"/>
    <col min="14338" max="14338" width="14.33203125" style="132" bestFit="1" customWidth="1"/>
    <col min="14339" max="14339" width="12.109375" style="132" bestFit="1" customWidth="1"/>
    <col min="14340" max="14340" width="16" style="132" bestFit="1" customWidth="1"/>
    <col min="14341" max="14341" width="12.109375" style="132" bestFit="1" customWidth="1"/>
    <col min="14342" max="14342" width="13.44140625" style="132" customWidth="1"/>
    <col min="14343" max="14592" width="11.44140625" style="132"/>
    <col min="14593" max="14593" width="24.33203125" style="132" customWidth="1"/>
    <col min="14594" max="14594" width="14.33203125" style="132" bestFit="1" customWidth="1"/>
    <col min="14595" max="14595" width="12.109375" style="132" bestFit="1" customWidth="1"/>
    <col min="14596" max="14596" width="16" style="132" bestFit="1" customWidth="1"/>
    <col min="14597" max="14597" width="12.109375" style="132" bestFit="1" customWidth="1"/>
    <col min="14598" max="14598" width="13.44140625" style="132" customWidth="1"/>
    <col min="14599" max="14848" width="11.44140625" style="132"/>
    <col min="14849" max="14849" width="24.33203125" style="132" customWidth="1"/>
    <col min="14850" max="14850" width="14.33203125" style="132" bestFit="1" customWidth="1"/>
    <col min="14851" max="14851" width="12.109375" style="132" bestFit="1" customWidth="1"/>
    <col min="14852" max="14852" width="16" style="132" bestFit="1" customWidth="1"/>
    <col min="14853" max="14853" width="12.109375" style="132" bestFit="1" customWidth="1"/>
    <col min="14854" max="14854" width="13.44140625" style="132" customWidth="1"/>
    <col min="14855" max="15104" width="11.44140625" style="132"/>
    <col min="15105" max="15105" width="24.33203125" style="132" customWidth="1"/>
    <col min="15106" max="15106" width="14.33203125" style="132" bestFit="1" customWidth="1"/>
    <col min="15107" max="15107" width="12.109375" style="132" bestFit="1" customWidth="1"/>
    <col min="15108" max="15108" width="16" style="132" bestFit="1" customWidth="1"/>
    <col min="15109" max="15109" width="12.109375" style="132" bestFit="1" customWidth="1"/>
    <col min="15110" max="15110" width="13.44140625" style="132" customWidth="1"/>
    <col min="15111" max="15360" width="11.44140625" style="132"/>
    <col min="15361" max="15361" width="24.33203125" style="132" customWidth="1"/>
    <col min="15362" max="15362" width="14.33203125" style="132" bestFit="1" customWidth="1"/>
    <col min="15363" max="15363" width="12.109375" style="132" bestFit="1" customWidth="1"/>
    <col min="15364" max="15364" width="16" style="132" bestFit="1" customWidth="1"/>
    <col min="15365" max="15365" width="12.109375" style="132" bestFit="1" customWidth="1"/>
    <col min="15366" max="15366" width="13.44140625" style="132" customWidth="1"/>
    <col min="15367" max="15616" width="11.44140625" style="132"/>
    <col min="15617" max="15617" width="24.33203125" style="132" customWidth="1"/>
    <col min="15618" max="15618" width="14.33203125" style="132" bestFit="1" customWidth="1"/>
    <col min="15619" max="15619" width="12.109375" style="132" bestFit="1" customWidth="1"/>
    <col min="15620" max="15620" width="16" style="132" bestFit="1" customWidth="1"/>
    <col min="15621" max="15621" width="12.109375" style="132" bestFit="1" customWidth="1"/>
    <col min="15622" max="15622" width="13.44140625" style="132" customWidth="1"/>
    <col min="15623" max="15872" width="11.44140625" style="132"/>
    <col min="15873" max="15873" width="24.33203125" style="132" customWidth="1"/>
    <col min="15874" max="15874" width="14.33203125" style="132" bestFit="1" customWidth="1"/>
    <col min="15875" max="15875" width="12.109375" style="132" bestFit="1" customWidth="1"/>
    <col min="15876" max="15876" width="16" style="132" bestFit="1" customWidth="1"/>
    <col min="15877" max="15877" width="12.109375" style="132" bestFit="1" customWidth="1"/>
    <col min="15878" max="15878" width="13.44140625" style="132" customWidth="1"/>
    <col min="15879" max="16128" width="11.44140625" style="132"/>
    <col min="16129" max="16129" width="24.33203125" style="132" customWidth="1"/>
    <col min="16130" max="16130" width="14.33203125" style="132" bestFit="1" customWidth="1"/>
    <col min="16131" max="16131" width="12.109375" style="132" bestFit="1" customWidth="1"/>
    <col min="16132" max="16132" width="16" style="132" bestFit="1" customWidth="1"/>
    <col min="16133" max="16133" width="12.109375" style="132" bestFit="1" customWidth="1"/>
    <col min="16134" max="16134" width="13.44140625" style="132" customWidth="1"/>
    <col min="16135" max="16384" width="11.44140625" style="132"/>
  </cols>
  <sheetData>
    <row r="2" spans="1:18" x14ac:dyDescent="0.3">
      <c r="F2" s="132">
        <v>3</v>
      </c>
    </row>
    <row r="3" spans="1:18" ht="43.2" x14ac:dyDescent="0.3">
      <c r="A3" s="133"/>
      <c r="B3" s="134" t="s">
        <v>419</v>
      </c>
      <c r="C3" s="134" t="s">
        <v>420</v>
      </c>
      <c r="D3" s="138" t="s">
        <v>422</v>
      </c>
    </row>
    <row r="4" spans="1:18" ht="22.5" customHeight="1" x14ac:dyDescent="0.3">
      <c r="A4" s="135" t="s">
        <v>416</v>
      </c>
      <c r="B4" s="136">
        <v>18</v>
      </c>
      <c r="C4" s="133">
        <v>8</v>
      </c>
      <c r="D4" s="137">
        <f>C4/B4+5%</f>
        <v>0.49444444444444441</v>
      </c>
      <c r="E4" s="139">
        <v>1.1000000000000001</v>
      </c>
      <c r="F4" s="139">
        <f>D4-5%</f>
        <v>0.44444444444444442</v>
      </c>
    </row>
    <row r="5" spans="1:18" ht="28.5" customHeight="1" x14ac:dyDescent="0.3">
      <c r="A5" s="135" t="s">
        <v>415</v>
      </c>
      <c r="B5" s="136">
        <f>B4</f>
        <v>18</v>
      </c>
      <c r="C5" s="133">
        <v>11</v>
      </c>
      <c r="D5" s="137">
        <f t="shared" ref="D5:D7" si="0">C5/B5+5%</f>
        <v>0.6611111111111112</v>
      </c>
      <c r="E5" s="139">
        <v>1.1000000000000001</v>
      </c>
      <c r="F5" s="139">
        <f t="shared" ref="F5:F7" si="1">D5-5%</f>
        <v>0.61111111111111116</v>
      </c>
    </row>
    <row r="6" spans="1:18" ht="21" customHeight="1" x14ac:dyDescent="0.3">
      <c r="A6" s="135" t="s">
        <v>417</v>
      </c>
      <c r="B6" s="136">
        <f t="shared" ref="B6:B7" si="2">B5</f>
        <v>18</v>
      </c>
      <c r="C6" s="133">
        <v>7</v>
      </c>
      <c r="D6" s="137">
        <f t="shared" si="0"/>
        <v>0.43888888888888888</v>
      </c>
      <c r="E6" s="139">
        <v>1.1000000000000001</v>
      </c>
      <c r="F6" s="139">
        <f t="shared" si="1"/>
        <v>0.3888888888888889</v>
      </c>
    </row>
    <row r="7" spans="1:18" ht="27.6" x14ac:dyDescent="0.3">
      <c r="A7" s="135" t="s">
        <v>418</v>
      </c>
      <c r="B7" s="136">
        <f t="shared" si="2"/>
        <v>18</v>
      </c>
      <c r="C7" s="133">
        <v>13</v>
      </c>
      <c r="D7" s="137">
        <f t="shared" si="0"/>
        <v>0.77222222222222225</v>
      </c>
      <c r="E7" s="139">
        <v>1.1000000000000001</v>
      </c>
      <c r="F7" s="139">
        <f t="shared" si="1"/>
        <v>0.72222222222222221</v>
      </c>
    </row>
    <row r="11" spans="1:18" x14ac:dyDescent="0.3">
      <c r="A11" s="145"/>
      <c r="B11" s="144"/>
      <c r="C11" s="144"/>
      <c r="D11" s="144"/>
      <c r="E11" s="144"/>
      <c r="F11" s="144"/>
      <c r="G11" s="144"/>
      <c r="H11" s="144"/>
      <c r="I11" s="144"/>
      <c r="J11" s="144"/>
      <c r="K11" s="144"/>
      <c r="L11" s="144"/>
      <c r="M11" s="144"/>
      <c r="N11" s="144"/>
      <c r="O11" s="144"/>
      <c r="P11" s="144"/>
      <c r="Q11" s="144"/>
    </row>
    <row r="12" spans="1:18" x14ac:dyDescent="0.3">
      <c r="A12" s="145"/>
      <c r="B12" s="144"/>
      <c r="C12" s="144"/>
      <c r="D12" s="144"/>
      <c r="E12" s="144"/>
      <c r="F12" s="144"/>
      <c r="G12" s="144"/>
      <c r="H12" s="144"/>
      <c r="I12" s="144"/>
      <c r="J12" s="144"/>
      <c r="K12" s="144"/>
      <c r="L12" s="144"/>
      <c r="M12" s="144"/>
      <c r="N12" s="144"/>
      <c r="O12" s="144"/>
      <c r="P12" s="144"/>
      <c r="Q12" s="144"/>
    </row>
    <row r="13" spans="1:18" x14ac:dyDescent="0.3">
      <c r="A13" s="145"/>
      <c r="B13" s="144"/>
      <c r="C13" s="144"/>
      <c r="D13" s="144"/>
      <c r="E13" s="144"/>
      <c r="F13" s="144"/>
      <c r="G13" s="144"/>
      <c r="H13" s="144"/>
      <c r="I13" s="144"/>
      <c r="J13" s="144"/>
      <c r="K13" s="144"/>
      <c r="L13" s="144"/>
      <c r="M13" s="144"/>
      <c r="N13" s="144"/>
      <c r="O13" s="144"/>
      <c r="P13" s="144"/>
      <c r="Q13" s="144"/>
    </row>
    <row r="14" spans="1:18" x14ac:dyDescent="0.3">
      <c r="A14"/>
      <c r="B14"/>
      <c r="C14"/>
      <c r="D14"/>
      <c r="E14"/>
      <c r="F14"/>
      <c r="G14"/>
      <c r="H14"/>
      <c r="I14"/>
      <c r="R14" s="157">
        <v>8</v>
      </c>
    </row>
    <row r="15" spans="1:18" x14ac:dyDescent="0.3">
      <c r="A15"/>
      <c r="B15"/>
      <c r="C15"/>
      <c r="D15"/>
      <c r="E15"/>
      <c r="F15"/>
      <c r="G15"/>
      <c r="H15"/>
      <c r="I15"/>
      <c r="J15" s="146" t="s">
        <v>426</v>
      </c>
      <c r="K15" s="147" t="s">
        <v>427</v>
      </c>
      <c r="L15"/>
      <c r="M15" s="146" t="s">
        <v>428</v>
      </c>
      <c r="N15" s="147" t="s">
        <v>429</v>
      </c>
      <c r="O15"/>
      <c r="P15" s="148" t="s">
        <v>428</v>
      </c>
      <c r="Q15" s="147" t="s">
        <v>429</v>
      </c>
      <c r="R15">
        <v>14</v>
      </c>
    </row>
    <row r="16" spans="1:18" x14ac:dyDescent="0.3">
      <c r="A16"/>
      <c r="B16"/>
      <c r="C16"/>
      <c r="D16"/>
      <c r="E16"/>
      <c r="F16"/>
      <c r="G16"/>
      <c r="H16"/>
      <c r="I16"/>
      <c r="J16" s="149" t="s">
        <v>430</v>
      </c>
      <c r="K16" s="150">
        <v>20</v>
      </c>
      <c r="L16"/>
      <c r="M16" s="149">
        <v>10</v>
      </c>
      <c r="N16" s="150">
        <v>10</v>
      </c>
      <c r="O16"/>
      <c r="P16" s="151" t="s">
        <v>431</v>
      </c>
      <c r="Q16" s="152">
        <v>5</v>
      </c>
      <c r="R16" s="69">
        <f>Q16/R15</f>
        <v>0.35714285714285715</v>
      </c>
    </row>
    <row r="17" spans="1:18" x14ac:dyDescent="0.3">
      <c r="A17"/>
      <c r="B17"/>
      <c r="C17"/>
      <c r="D17"/>
      <c r="E17"/>
      <c r="F17"/>
      <c r="G17"/>
      <c r="H17"/>
      <c r="I17"/>
      <c r="J17" s="149" t="s">
        <v>432</v>
      </c>
      <c r="K17" s="150">
        <v>50</v>
      </c>
      <c r="L17"/>
      <c r="M17" s="149">
        <f t="shared" ref="M17:M25" si="3">M16+10</f>
        <v>20</v>
      </c>
      <c r="N17" s="150">
        <v>10</v>
      </c>
      <c r="O17"/>
      <c r="P17" s="153" t="s">
        <v>433</v>
      </c>
      <c r="Q17" s="154">
        <v>0.1</v>
      </c>
      <c r="R17"/>
    </row>
    <row r="18" spans="1:18" x14ac:dyDescent="0.3">
      <c r="A18"/>
      <c r="B18"/>
      <c r="C18"/>
      <c r="D18"/>
      <c r="E18"/>
      <c r="F18"/>
      <c r="G18"/>
      <c r="H18"/>
      <c r="I18"/>
      <c r="J18" s="149" t="s">
        <v>434</v>
      </c>
      <c r="K18" s="150">
        <v>20</v>
      </c>
      <c r="L18"/>
      <c r="M18" s="149">
        <f t="shared" si="3"/>
        <v>30</v>
      </c>
      <c r="N18" s="150">
        <v>10</v>
      </c>
      <c r="O18"/>
      <c r="P18" s="155" t="s">
        <v>435</v>
      </c>
      <c r="Q18" s="156">
        <f>R15*2-Q16-Q17</f>
        <v>22.9</v>
      </c>
      <c r="R18"/>
    </row>
    <row r="19" spans="1:18" x14ac:dyDescent="0.3">
      <c r="A19"/>
      <c r="B19"/>
      <c r="C19"/>
      <c r="D19"/>
      <c r="E19"/>
      <c r="F19"/>
      <c r="G19"/>
      <c r="H19"/>
      <c r="I19"/>
      <c r="J19" s="149" t="s">
        <v>436</v>
      </c>
      <c r="K19" s="150">
        <v>10</v>
      </c>
      <c r="L19"/>
      <c r="M19" s="149">
        <f t="shared" si="3"/>
        <v>40</v>
      </c>
      <c r="N19" s="150">
        <v>10</v>
      </c>
      <c r="O19"/>
      <c r="P19"/>
      <c r="Q19"/>
      <c r="R19"/>
    </row>
    <row r="20" spans="1:18" x14ac:dyDescent="0.3">
      <c r="A20"/>
      <c r="B20"/>
      <c r="C20"/>
      <c r="D20"/>
      <c r="E20"/>
      <c r="F20"/>
      <c r="G20"/>
      <c r="H20"/>
      <c r="I20"/>
      <c r="J20" s="149" t="s">
        <v>437</v>
      </c>
      <c r="K20" s="150">
        <f>SUBTOTAL(109,K16:K19)</f>
        <v>100</v>
      </c>
      <c r="L20"/>
      <c r="M20" s="149">
        <f t="shared" si="3"/>
        <v>50</v>
      </c>
      <c r="N20" s="150">
        <v>10</v>
      </c>
      <c r="O20"/>
      <c r="P20"/>
      <c r="Q20"/>
      <c r="R20"/>
    </row>
    <row r="21" spans="1:18" x14ac:dyDescent="0.3">
      <c r="A21"/>
      <c r="B21"/>
      <c r="C21"/>
      <c r="D21"/>
      <c r="E21"/>
      <c r="F21"/>
      <c r="G21"/>
      <c r="H21"/>
      <c r="I21"/>
      <c r="J21"/>
      <c r="K21"/>
      <c r="L21"/>
      <c r="M21" s="149">
        <f t="shared" si="3"/>
        <v>60</v>
      </c>
      <c r="N21" s="150">
        <v>10</v>
      </c>
      <c r="O21"/>
      <c r="P21"/>
      <c r="Q21"/>
      <c r="R21"/>
    </row>
    <row r="22" spans="1:18" x14ac:dyDescent="0.3">
      <c r="A22"/>
      <c r="B22"/>
      <c r="C22"/>
      <c r="D22"/>
      <c r="E22"/>
      <c r="F22"/>
      <c r="G22"/>
      <c r="H22"/>
      <c r="I22"/>
      <c r="J22"/>
      <c r="K22"/>
      <c r="L22"/>
      <c r="M22" s="149">
        <f t="shared" si="3"/>
        <v>70</v>
      </c>
      <c r="N22" s="150">
        <v>10</v>
      </c>
      <c r="O22"/>
      <c r="P22"/>
      <c r="Q22"/>
      <c r="R22"/>
    </row>
    <row r="23" spans="1:18" x14ac:dyDescent="0.3">
      <c r="A23"/>
      <c r="B23"/>
      <c r="C23"/>
      <c r="D23"/>
      <c r="E23"/>
      <c r="F23"/>
      <c r="G23"/>
      <c r="H23"/>
      <c r="I23"/>
      <c r="J23"/>
      <c r="K23"/>
      <c r="L23"/>
      <c r="M23" s="149">
        <f t="shared" si="3"/>
        <v>80</v>
      </c>
      <c r="N23" s="150">
        <v>10</v>
      </c>
      <c r="O23"/>
      <c r="P23"/>
      <c r="Q23"/>
      <c r="R23"/>
    </row>
    <row r="24" spans="1:18" x14ac:dyDescent="0.3">
      <c r="A24"/>
      <c r="B24"/>
      <c r="C24"/>
      <c r="D24"/>
      <c r="E24"/>
      <c r="F24"/>
      <c r="G24"/>
      <c r="H24"/>
      <c r="I24"/>
      <c r="J24"/>
      <c r="K24"/>
      <c r="L24"/>
      <c r="M24" s="149">
        <f t="shared" si="3"/>
        <v>90</v>
      </c>
      <c r="N24" s="150">
        <v>10</v>
      </c>
      <c r="O24"/>
      <c r="P24"/>
      <c r="Q24"/>
      <c r="R24"/>
    </row>
    <row r="25" spans="1:18" x14ac:dyDescent="0.3">
      <c r="A25"/>
      <c r="B25"/>
      <c r="C25"/>
      <c r="D25"/>
      <c r="E25"/>
      <c r="F25"/>
      <c r="G25"/>
      <c r="H25"/>
      <c r="I25"/>
      <c r="J25"/>
      <c r="K25"/>
      <c r="L25"/>
      <c r="M25" s="149">
        <f t="shared" si="3"/>
        <v>100</v>
      </c>
      <c r="N25" s="150">
        <v>10</v>
      </c>
      <c r="O25"/>
      <c r="P25"/>
      <c r="Q25"/>
      <c r="R25"/>
    </row>
    <row r="26" spans="1:18" x14ac:dyDescent="0.3">
      <c r="A26"/>
      <c r="B26"/>
      <c r="C26"/>
      <c r="D26"/>
      <c r="E26"/>
      <c r="F26"/>
      <c r="G26"/>
      <c r="H26"/>
      <c r="I26"/>
      <c r="J26"/>
      <c r="K26"/>
      <c r="L26"/>
      <c r="M26" s="149" t="s">
        <v>437</v>
      </c>
      <c r="N26" s="150">
        <f>SUBTOTAL(109,[1]Sheet1!$N$2:$N$11)</f>
        <v>100</v>
      </c>
      <c r="O26"/>
      <c r="P26"/>
      <c r="Q26"/>
      <c r="R26"/>
    </row>
    <row r="27" spans="1:18" x14ac:dyDescent="0.3">
      <c r="A27"/>
      <c r="B27"/>
      <c r="C27"/>
      <c r="D27"/>
      <c r="E27"/>
      <c r="F27"/>
      <c r="G27"/>
      <c r="H27"/>
      <c r="I27"/>
      <c r="J27"/>
      <c r="K27"/>
      <c r="L27"/>
      <c r="M27"/>
      <c r="N27"/>
      <c r="O27"/>
      <c r="P27"/>
      <c r="Q27"/>
      <c r="R27"/>
    </row>
    <row r="28" spans="1:18" x14ac:dyDescent="0.3">
      <c r="A28"/>
      <c r="B28"/>
      <c r="C28"/>
      <c r="D28"/>
      <c r="E28"/>
      <c r="F28"/>
      <c r="G28"/>
      <c r="H28"/>
      <c r="I28"/>
      <c r="J28"/>
      <c r="K28"/>
      <c r="L28"/>
      <c r="M28"/>
      <c r="N28"/>
      <c r="O28"/>
      <c r="P28"/>
      <c r="Q28"/>
      <c r="R28"/>
    </row>
    <row r="29" spans="1:18" x14ac:dyDescent="0.3">
      <c r="A29"/>
      <c r="B29"/>
      <c r="C29"/>
      <c r="D29"/>
      <c r="E29"/>
      <c r="F29"/>
      <c r="G29"/>
      <c r="H29"/>
      <c r="I29"/>
      <c r="J29"/>
      <c r="K29"/>
      <c r="L29"/>
      <c r="M29"/>
      <c r="N29"/>
      <c r="O29"/>
      <c r="P29"/>
      <c r="Q29"/>
      <c r="R29"/>
    </row>
    <row r="30" spans="1:18" x14ac:dyDescent="0.3">
      <c r="A30"/>
      <c r="B30"/>
      <c r="C30"/>
      <c r="D30"/>
      <c r="E30"/>
      <c r="F30"/>
      <c r="G30"/>
      <c r="H30"/>
      <c r="I30"/>
      <c r="J30"/>
      <c r="K30"/>
      <c r="L30"/>
      <c r="M30"/>
      <c r="N30"/>
      <c r="O30"/>
      <c r="P30"/>
      <c r="Q30"/>
      <c r="R30"/>
    </row>
    <row r="31" spans="1:18" x14ac:dyDescent="0.3">
      <c r="A31"/>
      <c r="B31"/>
      <c r="C31"/>
      <c r="D31"/>
      <c r="E31"/>
      <c r="F31"/>
      <c r="G31"/>
      <c r="H31"/>
      <c r="I31"/>
      <c r="J31"/>
      <c r="K31"/>
      <c r="L31"/>
      <c r="M31"/>
      <c r="N31"/>
      <c r="O31"/>
      <c r="P31"/>
      <c r="Q31"/>
      <c r="R31"/>
    </row>
    <row r="32" spans="1:18" x14ac:dyDescent="0.3">
      <c r="A32"/>
      <c r="B32"/>
      <c r="C32"/>
      <c r="D32"/>
      <c r="E32"/>
      <c r="F32"/>
      <c r="G32"/>
      <c r="H32"/>
      <c r="I32"/>
      <c r="J32"/>
      <c r="K32"/>
      <c r="L32"/>
      <c r="M32"/>
      <c r="N32"/>
      <c r="O32"/>
      <c r="P32"/>
      <c r="Q32"/>
      <c r="R32"/>
    </row>
    <row r="33" spans="1:18" x14ac:dyDescent="0.3">
      <c r="A33"/>
      <c r="B33"/>
      <c r="C33"/>
      <c r="D33"/>
      <c r="E33"/>
      <c r="F33"/>
      <c r="G33"/>
      <c r="H33"/>
      <c r="I33"/>
      <c r="J33"/>
      <c r="K33"/>
      <c r="L33"/>
      <c r="M33"/>
      <c r="N33"/>
      <c r="O33"/>
      <c r="P33"/>
      <c r="Q33"/>
      <c r="R33"/>
    </row>
    <row r="34" spans="1:18" x14ac:dyDescent="0.3">
      <c r="A34"/>
      <c r="B34"/>
      <c r="C34"/>
      <c r="D34"/>
      <c r="E34"/>
      <c r="F34"/>
      <c r="G34"/>
      <c r="H34"/>
      <c r="I34"/>
      <c r="J34"/>
      <c r="K34"/>
      <c r="L34"/>
      <c r="M34"/>
      <c r="N34"/>
      <c r="O34"/>
      <c r="P34"/>
      <c r="Q34"/>
      <c r="R34"/>
    </row>
    <row r="35" spans="1:18" x14ac:dyDescent="0.3">
      <c r="A35"/>
      <c r="B35"/>
      <c r="C35"/>
      <c r="D35"/>
      <c r="E35"/>
      <c r="F35"/>
      <c r="G35"/>
      <c r="H35"/>
      <c r="I35"/>
      <c r="J35"/>
      <c r="K35"/>
      <c r="L35"/>
      <c r="M35"/>
      <c r="N35"/>
      <c r="O35"/>
      <c r="P35"/>
      <c r="Q35"/>
      <c r="R35"/>
    </row>
    <row r="36" spans="1:18" x14ac:dyDescent="0.3">
      <c r="A36"/>
      <c r="B36"/>
      <c r="C36"/>
      <c r="D36"/>
      <c r="E36"/>
      <c r="F36"/>
      <c r="G36"/>
      <c r="H36"/>
      <c r="I36"/>
      <c r="J36"/>
      <c r="K36"/>
      <c r="L36"/>
      <c r="M36"/>
      <c r="N36"/>
      <c r="O36"/>
      <c r="P36"/>
      <c r="Q36"/>
      <c r="R36"/>
    </row>
    <row r="37" spans="1:18" x14ac:dyDescent="0.3">
      <c r="A37"/>
      <c r="B37"/>
      <c r="C37"/>
      <c r="D37"/>
      <c r="E37"/>
      <c r="F37"/>
      <c r="G37"/>
      <c r="H37"/>
      <c r="I37"/>
      <c r="J37"/>
      <c r="K37"/>
      <c r="L37"/>
      <c r="M37"/>
      <c r="N37"/>
      <c r="O37"/>
      <c r="P37"/>
      <c r="Q37"/>
      <c r="R37"/>
    </row>
    <row r="38" spans="1:18" x14ac:dyDescent="0.3">
      <c r="A38"/>
      <c r="B38"/>
      <c r="C38"/>
      <c r="D38"/>
      <c r="E38"/>
      <c r="F38"/>
      <c r="G38"/>
      <c r="H38"/>
      <c r="I38"/>
      <c r="J38"/>
      <c r="K38"/>
      <c r="L38"/>
      <c r="M38"/>
      <c r="N38"/>
      <c r="O38"/>
      <c r="P38"/>
      <c r="Q38"/>
      <c r="R38"/>
    </row>
    <row r="39" spans="1:18" x14ac:dyDescent="0.3">
      <c r="A39"/>
      <c r="B39"/>
      <c r="C39"/>
      <c r="D39"/>
      <c r="E39"/>
      <c r="F39"/>
      <c r="G39"/>
      <c r="H39"/>
      <c r="I39"/>
      <c r="J39"/>
      <c r="K39"/>
      <c r="L39"/>
      <c r="M39"/>
      <c r="N39"/>
      <c r="O39"/>
      <c r="P39"/>
      <c r="Q39"/>
      <c r="R39"/>
    </row>
    <row r="40" spans="1:18" x14ac:dyDescent="0.3">
      <c r="A40"/>
      <c r="B40"/>
      <c r="C40"/>
      <c r="D40"/>
      <c r="E40"/>
      <c r="F40"/>
      <c r="G40"/>
      <c r="H40"/>
      <c r="I40"/>
      <c r="J40"/>
      <c r="K40"/>
      <c r="L40"/>
      <c r="M40"/>
      <c r="N40"/>
      <c r="O40"/>
      <c r="P40"/>
      <c r="Q40"/>
      <c r="R40"/>
    </row>
    <row r="41" spans="1:18" x14ac:dyDescent="0.3">
      <c r="A41"/>
      <c r="B41"/>
      <c r="C41"/>
      <c r="D41"/>
      <c r="E41"/>
      <c r="F41"/>
      <c r="G41"/>
      <c r="H41"/>
      <c r="I41"/>
      <c r="J41"/>
      <c r="K41"/>
      <c r="L41"/>
      <c r="M41"/>
      <c r="N41"/>
      <c r="O41"/>
      <c r="P41"/>
      <c r="Q41"/>
      <c r="R41"/>
    </row>
    <row r="42" spans="1:18" x14ac:dyDescent="0.3">
      <c r="A42"/>
      <c r="B42"/>
      <c r="C42"/>
      <c r="D42"/>
      <c r="E42"/>
      <c r="F42"/>
      <c r="G42"/>
      <c r="H42"/>
      <c r="I42"/>
      <c r="J42"/>
      <c r="K42"/>
      <c r="L42"/>
      <c r="M42"/>
      <c r="N42"/>
      <c r="O42"/>
      <c r="P42"/>
      <c r="Q42"/>
      <c r="R42"/>
    </row>
    <row r="43" spans="1:18" x14ac:dyDescent="0.3">
      <c r="A43"/>
      <c r="B43"/>
      <c r="C43"/>
      <c r="D43"/>
      <c r="E43"/>
      <c r="F43"/>
      <c r="G43"/>
      <c r="H43"/>
      <c r="I43"/>
      <c r="J43"/>
      <c r="K43"/>
      <c r="L43"/>
      <c r="M43"/>
      <c r="N43"/>
      <c r="O43"/>
      <c r="P43"/>
      <c r="Q43"/>
      <c r="R43"/>
    </row>
    <row r="44" spans="1:18" x14ac:dyDescent="0.3">
      <c r="A44"/>
      <c r="B44"/>
      <c r="C44"/>
      <c r="D44"/>
      <c r="E44"/>
      <c r="F44"/>
      <c r="G44"/>
      <c r="H44"/>
      <c r="I44"/>
      <c r="J44"/>
      <c r="K44"/>
      <c r="L44"/>
      <c r="M44"/>
      <c r="N44"/>
      <c r="O44"/>
      <c r="P44"/>
      <c r="Q44"/>
      <c r="R44"/>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B16"/>
  <sheetViews>
    <sheetView showGridLines="0" workbookViewId="0">
      <selection activeCell="A17" sqref="A17"/>
    </sheetView>
  </sheetViews>
  <sheetFormatPr defaultColWidth="8.6640625" defaultRowHeight="18" customHeight="1" x14ac:dyDescent="0.3"/>
  <cols>
    <col min="1" max="1" width="32" style="5" bestFit="1" customWidth="1"/>
    <col min="2" max="16384" width="8.6640625" style="5"/>
  </cols>
  <sheetData>
    <row r="2" spans="1:2" ht="18" customHeight="1" x14ac:dyDescent="0.3">
      <c r="A2" s="3" t="s">
        <v>311</v>
      </c>
      <c r="B2" s="96">
        <v>264</v>
      </c>
    </row>
    <row r="3" spans="1:2" ht="18" customHeight="1" x14ac:dyDescent="0.3">
      <c r="A3" s="3" t="s">
        <v>312</v>
      </c>
      <c r="B3" s="97">
        <v>0.25</v>
      </c>
    </row>
    <row r="4" spans="1:2" ht="18" customHeight="1" x14ac:dyDescent="0.3">
      <c r="A4" s="3" t="s">
        <v>313</v>
      </c>
      <c r="B4" s="3">
        <f>B2*B3</f>
        <v>66</v>
      </c>
    </row>
    <row r="5" spans="1:2" ht="18" customHeight="1" x14ac:dyDescent="0.3">
      <c r="A5" s="3" t="s">
        <v>314</v>
      </c>
      <c r="B5" s="98">
        <v>300</v>
      </c>
    </row>
    <row r="6" spans="1:2" ht="18" customHeight="1" x14ac:dyDescent="0.3">
      <c r="A6" s="3" t="s">
        <v>316</v>
      </c>
      <c r="B6" s="96">
        <v>25</v>
      </c>
    </row>
    <row r="7" spans="1:2" ht="18" customHeight="1" x14ac:dyDescent="0.3">
      <c r="A7" s="3" t="s">
        <v>317</v>
      </c>
      <c r="B7" s="3">
        <f>B5/B6</f>
        <v>12</v>
      </c>
    </row>
    <row r="8" spans="1:2" ht="18" customHeight="1" x14ac:dyDescent="0.3">
      <c r="A8" s="3" t="s">
        <v>318</v>
      </c>
      <c r="B8" s="3">
        <f>B4/B7</f>
        <v>5.5</v>
      </c>
    </row>
    <row r="9" spans="1:2" ht="18" customHeight="1" x14ac:dyDescent="0.3">
      <c r="A9" s="3" t="s">
        <v>315</v>
      </c>
      <c r="B9" s="3">
        <f>24*B8</f>
        <v>132</v>
      </c>
    </row>
    <row r="11" spans="1:2" ht="18" customHeight="1" x14ac:dyDescent="0.3">
      <c r="A11" s="100" t="s">
        <v>368</v>
      </c>
    </row>
    <row r="12" spans="1:2" ht="18" customHeight="1" x14ac:dyDescent="0.3">
      <c r="A12" s="3" t="s">
        <v>369</v>
      </c>
    </row>
    <row r="13" spans="1:2" ht="18" customHeight="1" x14ac:dyDescent="0.3">
      <c r="A13" s="3" t="s">
        <v>370</v>
      </c>
    </row>
    <row r="14" spans="1:2" ht="18" customHeight="1" x14ac:dyDescent="0.3">
      <c r="A14" s="3" t="s">
        <v>373</v>
      </c>
    </row>
    <row r="15" spans="1:2" ht="18" customHeight="1" x14ac:dyDescent="0.3">
      <c r="A15" s="3" t="s">
        <v>372</v>
      </c>
    </row>
    <row r="16" spans="1:2" ht="18" customHeight="1" x14ac:dyDescent="0.3">
      <c r="A16" s="3" t="s">
        <v>371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E17"/>
  <sheetViews>
    <sheetView zoomScale="80" zoomScaleNormal="80" workbookViewId="0">
      <selection activeCell="D2" sqref="D2:D15"/>
    </sheetView>
  </sheetViews>
  <sheetFormatPr defaultColWidth="8.5546875" defaultRowHeight="14.4" x14ac:dyDescent="0.3"/>
  <cols>
    <col min="1" max="1" width="8.5546875" style="22"/>
    <col min="2" max="2" width="10.88671875" style="22" bestFit="1" customWidth="1"/>
    <col min="3" max="3" width="22.88671875" style="31" customWidth="1"/>
    <col min="4" max="4" width="11.5546875" style="21" customWidth="1"/>
    <col min="5" max="5" width="9.88671875" style="22" bestFit="1" customWidth="1"/>
    <col min="6" max="6" width="14.5546875" style="22" customWidth="1"/>
    <col min="7" max="7" width="34.109375" style="23" customWidth="1"/>
    <col min="8" max="8" width="11.5546875" style="23" customWidth="1"/>
    <col min="9" max="9" width="9.5546875" style="23" customWidth="1"/>
    <col min="10" max="12" width="12.109375" style="23" customWidth="1"/>
    <col min="13" max="13" width="12.109375" style="22" customWidth="1"/>
    <col min="14" max="14" width="19.88671875" style="23" customWidth="1"/>
    <col min="15" max="15" width="24.44140625" style="23" customWidth="1"/>
    <col min="16" max="18" width="10.5546875" style="22" customWidth="1"/>
    <col min="19" max="19" width="12.44140625" style="22" customWidth="1"/>
    <col min="20" max="20" width="30.5546875" style="23" customWidth="1"/>
    <col min="21" max="21" width="15.88671875" style="22" customWidth="1"/>
    <col min="22" max="22" width="34" style="23" customWidth="1"/>
    <col min="23" max="23" width="24" style="22" customWidth="1"/>
    <col min="24" max="24" width="26.88671875" style="23" customWidth="1"/>
    <col min="25" max="25" width="20.109375" style="22" customWidth="1"/>
    <col min="26" max="26" width="19.88671875" style="22" customWidth="1"/>
    <col min="27" max="27" width="18.44140625" style="22" customWidth="1"/>
    <col min="28" max="28" width="22.5546875" style="22" customWidth="1"/>
    <col min="29" max="29" width="21.5546875" style="24" customWidth="1"/>
    <col min="30" max="30" width="17.109375" style="22" customWidth="1"/>
    <col min="31" max="31" width="24.88671875" style="23" customWidth="1"/>
    <col min="32" max="16384" width="8.5546875" style="22"/>
  </cols>
  <sheetData>
    <row r="1" spans="1:31" s="17" customFormat="1" ht="69" x14ac:dyDescent="0.3">
      <c r="A1" s="13" t="s">
        <v>39</v>
      </c>
      <c r="B1" s="14" t="s">
        <v>1</v>
      </c>
      <c r="C1" s="28" t="s">
        <v>166</v>
      </c>
      <c r="D1" s="16" t="s">
        <v>260</v>
      </c>
      <c r="E1" s="14" t="s">
        <v>167</v>
      </c>
      <c r="F1" s="15" t="s">
        <v>261</v>
      </c>
      <c r="G1" s="14" t="s">
        <v>168</v>
      </c>
      <c r="H1" s="14" t="s">
        <v>362</v>
      </c>
      <c r="I1" s="14" t="s">
        <v>363</v>
      </c>
      <c r="J1" s="14" t="s">
        <v>364</v>
      </c>
      <c r="K1" s="14" t="s">
        <v>365</v>
      </c>
      <c r="L1" s="14" t="s">
        <v>366</v>
      </c>
      <c r="M1" s="14" t="s">
        <v>169</v>
      </c>
      <c r="N1" s="14" t="s">
        <v>170</v>
      </c>
      <c r="O1" s="14" t="s">
        <v>171</v>
      </c>
      <c r="P1" s="13" t="s">
        <v>172</v>
      </c>
      <c r="Q1" s="34" t="s">
        <v>272</v>
      </c>
      <c r="R1" s="16" t="s">
        <v>273</v>
      </c>
      <c r="S1" s="63" t="s">
        <v>326</v>
      </c>
      <c r="T1" s="14" t="s">
        <v>173</v>
      </c>
      <c r="U1" s="14" t="s">
        <v>174</v>
      </c>
      <c r="V1" s="14" t="s">
        <v>175</v>
      </c>
      <c r="W1" s="14" t="s">
        <v>176</v>
      </c>
      <c r="X1" s="14" t="s">
        <v>177</v>
      </c>
      <c r="Y1" s="14" t="s">
        <v>178</v>
      </c>
      <c r="Z1" s="14" t="s">
        <v>179</v>
      </c>
      <c r="AA1" s="14" t="s">
        <v>180</v>
      </c>
      <c r="AB1" s="14" t="s">
        <v>181</v>
      </c>
      <c r="AC1" s="13" t="s">
        <v>182</v>
      </c>
      <c r="AD1" s="14" t="s">
        <v>10</v>
      </c>
      <c r="AE1" s="14" t="s">
        <v>11</v>
      </c>
    </row>
    <row r="2" spans="1:31" s="17" customFormat="1" ht="55.2" x14ac:dyDescent="0.3">
      <c r="A2" s="18">
        <v>1</v>
      </c>
      <c r="B2" s="19" t="s">
        <v>89</v>
      </c>
      <c r="C2" s="29" t="s">
        <v>183</v>
      </c>
      <c r="D2" s="25">
        <v>6</v>
      </c>
      <c r="E2" s="26"/>
      <c r="F2" s="26">
        <v>299</v>
      </c>
      <c r="G2" s="20" t="s">
        <v>184</v>
      </c>
      <c r="H2" s="20">
        <v>1</v>
      </c>
      <c r="I2" s="20">
        <v>0</v>
      </c>
      <c r="J2" s="20">
        <v>1</v>
      </c>
      <c r="K2" s="20">
        <v>0</v>
      </c>
      <c r="L2" s="20"/>
      <c r="M2" s="19" t="s">
        <v>185</v>
      </c>
      <c r="N2" s="20" t="s">
        <v>186</v>
      </c>
      <c r="O2" s="20" t="s">
        <v>187</v>
      </c>
      <c r="P2" s="18">
        <v>4</v>
      </c>
      <c r="Q2" s="35">
        <f>F2/P2</f>
        <v>74.75</v>
      </c>
      <c r="R2" s="35"/>
      <c r="S2" s="36">
        <f>50/Q2</f>
        <v>0.66889632107023411</v>
      </c>
      <c r="T2" s="20" t="s">
        <v>188</v>
      </c>
      <c r="U2" s="19" t="s">
        <v>189</v>
      </c>
      <c r="V2" s="20" t="s">
        <v>190</v>
      </c>
      <c r="W2" s="19"/>
      <c r="X2" s="20" t="s">
        <v>191</v>
      </c>
      <c r="Y2" s="19"/>
      <c r="Z2" s="19" t="s">
        <v>192</v>
      </c>
      <c r="AA2" s="19" t="s">
        <v>102</v>
      </c>
      <c r="AB2" s="19"/>
      <c r="AC2" s="18" t="s">
        <v>39</v>
      </c>
      <c r="AD2" s="19"/>
      <c r="AE2" s="20" t="s">
        <v>193</v>
      </c>
    </row>
    <row r="3" spans="1:31" s="17" customFormat="1" ht="55.2" x14ac:dyDescent="0.3">
      <c r="A3" s="18">
        <v>2</v>
      </c>
      <c r="B3" s="19" t="s">
        <v>160</v>
      </c>
      <c r="C3" s="29" t="s">
        <v>194</v>
      </c>
      <c r="D3" s="25">
        <v>5</v>
      </c>
      <c r="E3" s="26"/>
      <c r="F3" s="26">
        <v>300</v>
      </c>
      <c r="G3" s="20" t="s">
        <v>195</v>
      </c>
      <c r="H3" s="20">
        <v>1</v>
      </c>
      <c r="I3" s="20">
        <v>1</v>
      </c>
      <c r="J3" s="20"/>
      <c r="K3" s="20"/>
      <c r="L3" s="20"/>
      <c r="M3" s="19"/>
      <c r="N3" s="20" t="s">
        <v>196</v>
      </c>
      <c r="O3" s="20"/>
      <c r="P3" s="18">
        <v>3</v>
      </c>
      <c r="Q3" s="35">
        <f t="shared" ref="Q3:Q15" si="0">F3/P3</f>
        <v>100</v>
      </c>
      <c r="R3" s="35"/>
      <c r="S3" s="36">
        <f t="shared" ref="S3:S15" si="1">50/Q3</f>
        <v>0.5</v>
      </c>
      <c r="T3" s="20" t="s">
        <v>197</v>
      </c>
      <c r="U3" s="19"/>
      <c r="V3" s="20" t="s">
        <v>191</v>
      </c>
      <c r="W3" s="19"/>
      <c r="X3" s="20" t="s">
        <v>113</v>
      </c>
      <c r="Y3" s="19"/>
      <c r="Z3" s="19" t="s">
        <v>198</v>
      </c>
      <c r="AA3" s="19"/>
      <c r="AB3" s="19"/>
      <c r="AC3" s="18" t="s">
        <v>39</v>
      </c>
      <c r="AD3" s="19"/>
      <c r="AE3" s="20"/>
    </row>
    <row r="4" spans="1:31" s="17" customFormat="1" ht="41.4" x14ac:dyDescent="0.3">
      <c r="A4" s="18">
        <v>3</v>
      </c>
      <c r="B4" s="19" t="s">
        <v>100</v>
      </c>
      <c r="C4" s="29" t="s">
        <v>199</v>
      </c>
      <c r="D4" s="25">
        <v>4</v>
      </c>
      <c r="E4" s="26"/>
      <c r="F4" s="26">
        <v>300</v>
      </c>
      <c r="G4" s="20" t="s">
        <v>200</v>
      </c>
      <c r="H4" s="20">
        <v>1</v>
      </c>
      <c r="I4" s="20">
        <v>1</v>
      </c>
      <c r="J4" s="20"/>
      <c r="K4" s="20"/>
      <c r="L4" s="20"/>
      <c r="M4" s="19"/>
      <c r="N4" s="20" t="s">
        <v>201</v>
      </c>
      <c r="O4" s="20"/>
      <c r="P4" s="18">
        <v>2</v>
      </c>
      <c r="Q4" s="35">
        <f t="shared" si="0"/>
        <v>150</v>
      </c>
      <c r="R4" s="35"/>
      <c r="S4" s="36">
        <f t="shared" si="1"/>
        <v>0.33333333333333331</v>
      </c>
      <c r="T4" s="20" t="s">
        <v>202</v>
      </c>
      <c r="U4" s="19"/>
      <c r="V4" s="20" t="s">
        <v>191</v>
      </c>
      <c r="W4" s="19"/>
      <c r="X4" s="20" t="s">
        <v>113</v>
      </c>
      <c r="Y4" s="19"/>
      <c r="Z4" s="19" t="s">
        <v>198</v>
      </c>
      <c r="AA4" s="19"/>
      <c r="AB4" s="19"/>
      <c r="AC4" s="18" t="s">
        <v>39</v>
      </c>
      <c r="AD4" s="19"/>
      <c r="AE4" s="20"/>
    </row>
    <row r="5" spans="1:31" s="17" customFormat="1" ht="27.6" x14ac:dyDescent="0.3">
      <c r="A5" s="18">
        <v>4</v>
      </c>
      <c r="B5" s="19" t="s">
        <v>80</v>
      </c>
      <c r="C5" s="29" t="s">
        <v>203</v>
      </c>
      <c r="D5" s="25">
        <v>4</v>
      </c>
      <c r="E5" s="26"/>
      <c r="F5" s="26">
        <v>450</v>
      </c>
      <c r="G5" s="20" t="s">
        <v>204</v>
      </c>
      <c r="H5" s="20">
        <v>1</v>
      </c>
      <c r="I5" s="20">
        <v>1</v>
      </c>
      <c r="J5" s="20"/>
      <c r="K5" s="20"/>
      <c r="L5" s="20">
        <v>1</v>
      </c>
      <c r="M5" s="19"/>
      <c r="N5" s="20" t="s">
        <v>205</v>
      </c>
      <c r="O5" s="20"/>
      <c r="P5" s="18">
        <v>2</v>
      </c>
      <c r="Q5" s="35">
        <f t="shared" si="0"/>
        <v>225</v>
      </c>
      <c r="R5" s="35"/>
      <c r="S5" s="36">
        <f t="shared" si="1"/>
        <v>0.22222222222222221</v>
      </c>
      <c r="T5" s="20" t="s">
        <v>206</v>
      </c>
      <c r="U5" s="19"/>
      <c r="V5" s="20" t="s">
        <v>207</v>
      </c>
      <c r="W5" s="20" t="s">
        <v>208</v>
      </c>
      <c r="X5" s="20" t="s">
        <v>209</v>
      </c>
      <c r="Y5" s="19"/>
      <c r="Z5" s="19" t="s">
        <v>198</v>
      </c>
      <c r="AA5" s="19"/>
      <c r="AB5" s="19"/>
      <c r="AC5" s="18" t="s">
        <v>39</v>
      </c>
      <c r="AD5" s="19"/>
      <c r="AE5" s="20" t="s">
        <v>210</v>
      </c>
    </row>
    <row r="6" spans="1:31" s="17" customFormat="1" ht="41.4" x14ac:dyDescent="0.3">
      <c r="A6" s="18">
        <v>5</v>
      </c>
      <c r="B6" s="19" t="s">
        <v>151</v>
      </c>
      <c r="C6" s="29" t="s">
        <v>262</v>
      </c>
      <c r="D6" s="25">
        <v>4</v>
      </c>
      <c r="E6" s="26"/>
      <c r="F6" s="26">
        <v>300</v>
      </c>
      <c r="G6" s="20" t="s">
        <v>195</v>
      </c>
      <c r="H6" s="20">
        <v>1</v>
      </c>
      <c r="I6" s="20">
        <v>1</v>
      </c>
      <c r="J6" s="20"/>
      <c r="K6" s="20">
        <v>1</v>
      </c>
      <c r="L6" s="20"/>
      <c r="M6" s="19"/>
      <c r="N6" s="20" t="s">
        <v>205</v>
      </c>
      <c r="O6" s="20"/>
      <c r="P6" s="18">
        <v>9</v>
      </c>
      <c r="Q6" s="35">
        <f t="shared" si="0"/>
        <v>33.333333333333336</v>
      </c>
      <c r="R6" s="35"/>
      <c r="S6" s="36">
        <f t="shared" si="1"/>
        <v>1.5</v>
      </c>
      <c r="T6" s="20" t="s">
        <v>197</v>
      </c>
      <c r="U6" s="19"/>
      <c r="V6" s="20" t="s">
        <v>211</v>
      </c>
      <c r="W6" s="19"/>
      <c r="X6" s="20" t="s">
        <v>212</v>
      </c>
      <c r="Y6" s="19"/>
      <c r="Z6" s="19" t="s">
        <v>198</v>
      </c>
      <c r="AA6" s="19" t="s">
        <v>213</v>
      </c>
      <c r="AB6" s="19" t="s">
        <v>214</v>
      </c>
      <c r="AC6" s="18" t="s">
        <v>39</v>
      </c>
      <c r="AD6" s="19"/>
      <c r="AE6" s="20"/>
    </row>
    <row r="7" spans="1:31" s="17" customFormat="1" ht="27.6" x14ac:dyDescent="0.3">
      <c r="A7" s="18">
        <v>6</v>
      </c>
      <c r="B7" s="19" t="s">
        <v>117</v>
      </c>
      <c r="C7" s="29" t="s">
        <v>267</v>
      </c>
      <c r="D7" s="25">
        <v>4</v>
      </c>
      <c r="E7" s="26"/>
      <c r="F7" s="26">
        <v>300</v>
      </c>
      <c r="G7" s="20" t="s">
        <v>215</v>
      </c>
      <c r="H7" s="20">
        <v>1</v>
      </c>
      <c r="I7" s="20">
        <v>0</v>
      </c>
      <c r="J7" s="20"/>
      <c r="K7" s="20"/>
      <c r="L7" s="20"/>
      <c r="M7" s="19"/>
      <c r="N7" s="20" t="s">
        <v>205</v>
      </c>
      <c r="O7" s="20"/>
      <c r="P7" s="18">
        <v>4</v>
      </c>
      <c r="Q7" s="35">
        <f t="shared" si="0"/>
        <v>75</v>
      </c>
      <c r="R7" s="35"/>
      <c r="S7" s="36">
        <f t="shared" si="1"/>
        <v>0.66666666666666663</v>
      </c>
      <c r="T7" s="20" t="s">
        <v>216</v>
      </c>
      <c r="U7" s="19"/>
      <c r="V7" s="20" t="s">
        <v>211</v>
      </c>
      <c r="W7" s="19"/>
      <c r="X7" s="20" t="s">
        <v>217</v>
      </c>
      <c r="Y7" s="19"/>
      <c r="Z7" s="19" t="s">
        <v>218</v>
      </c>
      <c r="AA7" s="19"/>
      <c r="AB7" s="19"/>
      <c r="AC7" s="18" t="s">
        <v>39</v>
      </c>
      <c r="AD7" s="19"/>
      <c r="AE7" s="20" t="s">
        <v>193</v>
      </c>
    </row>
    <row r="8" spans="1:31" s="17" customFormat="1" ht="27.6" x14ac:dyDescent="0.3">
      <c r="A8" s="18">
        <v>7</v>
      </c>
      <c r="B8" s="19" t="s">
        <v>58</v>
      </c>
      <c r="C8" s="29" t="s">
        <v>219</v>
      </c>
      <c r="D8" s="25">
        <v>6</v>
      </c>
      <c r="E8" s="26"/>
      <c r="F8" s="26">
        <v>353</v>
      </c>
      <c r="G8" s="20" t="s">
        <v>220</v>
      </c>
      <c r="H8" s="20">
        <v>1</v>
      </c>
      <c r="I8" s="20">
        <v>0</v>
      </c>
      <c r="J8" s="20"/>
      <c r="K8" s="20"/>
      <c r="L8" s="20"/>
      <c r="M8" s="19"/>
      <c r="N8" s="20" t="s">
        <v>201</v>
      </c>
      <c r="O8" s="20"/>
      <c r="P8" s="18">
        <v>2</v>
      </c>
      <c r="Q8" s="35">
        <f t="shared" si="0"/>
        <v>176.5</v>
      </c>
      <c r="R8" s="35"/>
      <c r="S8" s="36">
        <f t="shared" si="1"/>
        <v>0.28328611898016998</v>
      </c>
      <c r="T8" s="20" t="s">
        <v>221</v>
      </c>
      <c r="U8" s="19"/>
      <c r="V8" s="20" t="s">
        <v>217</v>
      </c>
      <c r="W8" s="19"/>
      <c r="X8" s="20" t="s">
        <v>113</v>
      </c>
      <c r="Y8" s="19"/>
      <c r="Z8" s="19" t="s">
        <v>198</v>
      </c>
      <c r="AA8" s="19"/>
      <c r="AB8" s="19"/>
      <c r="AC8" s="18" t="s">
        <v>39</v>
      </c>
      <c r="AD8" s="19"/>
      <c r="AE8" s="20" t="s">
        <v>193</v>
      </c>
    </row>
    <row r="9" spans="1:31" s="17" customFormat="1" ht="55.2" x14ac:dyDescent="0.3">
      <c r="A9" s="18">
        <v>8</v>
      </c>
      <c r="B9" s="19" t="s">
        <v>108</v>
      </c>
      <c r="C9" s="29" t="s">
        <v>222</v>
      </c>
      <c r="D9" s="25">
        <v>5</v>
      </c>
      <c r="E9" s="26"/>
      <c r="F9" s="26">
        <v>320</v>
      </c>
      <c r="G9" s="20" t="s">
        <v>223</v>
      </c>
      <c r="H9" s="20">
        <v>1</v>
      </c>
      <c r="I9" s="20">
        <v>1</v>
      </c>
      <c r="J9" s="20">
        <v>1</v>
      </c>
      <c r="K9" s="20">
        <v>1</v>
      </c>
      <c r="L9" s="20"/>
      <c r="M9" s="19" t="s">
        <v>185</v>
      </c>
      <c r="N9" s="20" t="s">
        <v>201</v>
      </c>
      <c r="O9" s="20"/>
      <c r="P9" s="18">
        <v>3</v>
      </c>
      <c r="Q9" s="35">
        <f t="shared" si="0"/>
        <v>106.66666666666667</v>
      </c>
      <c r="R9" s="35"/>
      <c r="S9" s="36">
        <f t="shared" si="1"/>
        <v>0.46875</v>
      </c>
      <c r="T9" s="20" t="s">
        <v>188</v>
      </c>
      <c r="U9" s="19" t="s">
        <v>224</v>
      </c>
      <c r="V9" s="20" t="s">
        <v>190</v>
      </c>
      <c r="W9" s="19"/>
      <c r="X9" s="20" t="s">
        <v>209</v>
      </c>
      <c r="Y9" s="19"/>
      <c r="Z9" s="19" t="s">
        <v>192</v>
      </c>
      <c r="AA9" s="19"/>
      <c r="AB9" s="19"/>
      <c r="AC9" s="18" t="s">
        <v>39</v>
      </c>
      <c r="AD9" s="19"/>
      <c r="AE9" s="20"/>
    </row>
    <row r="10" spans="1:31" s="17" customFormat="1" ht="41.4" x14ac:dyDescent="0.3">
      <c r="A10" s="18">
        <v>9</v>
      </c>
      <c r="B10" s="19" t="s">
        <v>124</v>
      </c>
      <c r="C10" s="29" t="s">
        <v>264</v>
      </c>
      <c r="D10" s="25">
        <v>6</v>
      </c>
      <c r="E10" s="26"/>
      <c r="F10" s="26">
        <v>267</v>
      </c>
      <c r="G10" s="20" t="s">
        <v>195</v>
      </c>
      <c r="H10" s="20">
        <v>1</v>
      </c>
      <c r="I10" s="20">
        <v>1</v>
      </c>
      <c r="J10" s="20"/>
      <c r="K10" s="20">
        <v>1</v>
      </c>
      <c r="L10" s="20"/>
      <c r="M10" s="19"/>
      <c r="N10" s="20" t="s">
        <v>225</v>
      </c>
      <c r="O10" s="20"/>
      <c r="P10" s="18">
        <v>2</v>
      </c>
      <c r="Q10" s="35">
        <f t="shared" si="0"/>
        <v>133.5</v>
      </c>
      <c r="R10" s="35"/>
      <c r="S10" s="36">
        <f t="shared" si="1"/>
        <v>0.37453183520599254</v>
      </c>
      <c r="T10" s="20" t="s">
        <v>226</v>
      </c>
      <c r="U10" s="19" t="s">
        <v>227</v>
      </c>
      <c r="V10" s="20" t="s">
        <v>228</v>
      </c>
      <c r="W10" s="19"/>
      <c r="X10" s="20"/>
      <c r="Y10" s="19"/>
      <c r="Z10" s="19" t="s">
        <v>198</v>
      </c>
      <c r="AA10" s="19"/>
      <c r="AB10" s="19"/>
      <c r="AC10" s="18" t="s">
        <v>39</v>
      </c>
      <c r="AD10" s="19"/>
      <c r="AE10" s="20" t="s">
        <v>229</v>
      </c>
    </row>
    <row r="11" spans="1:31" s="17" customFormat="1" ht="41.4" x14ac:dyDescent="0.3">
      <c r="A11" s="18">
        <v>10</v>
      </c>
      <c r="B11" s="19" t="s">
        <v>69</v>
      </c>
      <c r="C11" s="28" t="s">
        <v>263</v>
      </c>
      <c r="D11" s="25">
        <v>4</v>
      </c>
      <c r="E11" s="26"/>
      <c r="F11" s="26">
        <v>300</v>
      </c>
      <c r="G11" s="20" t="s">
        <v>195</v>
      </c>
      <c r="H11" s="20">
        <v>1</v>
      </c>
      <c r="I11" s="20">
        <v>1</v>
      </c>
      <c r="J11" s="20"/>
      <c r="K11" s="20">
        <v>1</v>
      </c>
      <c r="L11" s="20"/>
      <c r="M11" s="19"/>
      <c r="N11" s="20" t="s">
        <v>201</v>
      </c>
      <c r="O11" s="20"/>
      <c r="P11" s="18">
        <v>2</v>
      </c>
      <c r="Q11" s="35">
        <f t="shared" si="0"/>
        <v>150</v>
      </c>
      <c r="R11" s="35"/>
      <c r="S11" s="36">
        <f t="shared" si="1"/>
        <v>0.33333333333333331</v>
      </c>
      <c r="T11" s="20" t="s">
        <v>206</v>
      </c>
      <c r="U11" s="19"/>
      <c r="V11" s="20" t="s">
        <v>205</v>
      </c>
      <c r="W11" s="19"/>
      <c r="X11" s="20"/>
      <c r="Y11" s="19"/>
      <c r="Z11" s="19" t="s">
        <v>192</v>
      </c>
      <c r="AA11" s="19"/>
      <c r="AB11" s="19"/>
      <c r="AC11" s="18" t="s">
        <v>39</v>
      </c>
      <c r="AD11" s="19"/>
      <c r="AE11" s="20"/>
    </row>
    <row r="12" spans="1:31" s="17" customFormat="1" ht="55.2" x14ac:dyDescent="0.3">
      <c r="A12" s="18">
        <v>11</v>
      </c>
      <c r="B12" s="19" t="s">
        <v>30</v>
      </c>
      <c r="C12" s="29" t="s">
        <v>265</v>
      </c>
      <c r="D12" s="25">
        <v>3</v>
      </c>
      <c r="E12" s="26"/>
      <c r="F12" s="26">
        <v>400</v>
      </c>
      <c r="G12" s="20" t="s">
        <v>200</v>
      </c>
      <c r="H12" s="20">
        <v>1</v>
      </c>
      <c r="I12" s="20">
        <v>1</v>
      </c>
      <c r="J12" s="20"/>
      <c r="K12" s="20"/>
      <c r="L12" s="20"/>
      <c r="M12" s="19"/>
      <c r="N12" s="20" t="s">
        <v>205</v>
      </c>
      <c r="O12" s="20"/>
      <c r="P12" s="18">
        <v>4</v>
      </c>
      <c r="Q12" s="35">
        <f t="shared" si="0"/>
        <v>100</v>
      </c>
      <c r="R12" s="35"/>
      <c r="S12" s="36">
        <f t="shared" si="1"/>
        <v>0.5</v>
      </c>
      <c r="T12" s="20" t="s">
        <v>188</v>
      </c>
      <c r="U12" s="19" t="s">
        <v>189</v>
      </c>
      <c r="V12" s="20" t="s">
        <v>230</v>
      </c>
      <c r="W12" s="19" t="s">
        <v>231</v>
      </c>
      <c r="X12" s="20" t="s">
        <v>113</v>
      </c>
      <c r="Y12" s="19"/>
      <c r="Z12" s="19" t="s">
        <v>198</v>
      </c>
      <c r="AA12" s="19"/>
      <c r="AB12" s="19"/>
      <c r="AC12" s="18" t="s">
        <v>39</v>
      </c>
      <c r="AD12" s="19"/>
      <c r="AE12" s="20" t="s">
        <v>232</v>
      </c>
    </row>
    <row r="13" spans="1:31" s="17" customFormat="1" ht="41.4" x14ac:dyDescent="0.3">
      <c r="A13" s="18">
        <v>12</v>
      </c>
      <c r="B13" s="19" t="s">
        <v>141</v>
      </c>
      <c r="C13" s="29" t="s">
        <v>233</v>
      </c>
      <c r="D13" s="25">
        <v>6</v>
      </c>
      <c r="E13" s="26"/>
      <c r="F13" s="26">
        <v>267</v>
      </c>
      <c r="G13" s="20" t="s">
        <v>215</v>
      </c>
      <c r="H13" s="20">
        <v>1</v>
      </c>
      <c r="I13" s="20">
        <v>0</v>
      </c>
      <c r="J13" s="20"/>
      <c r="K13" s="20"/>
      <c r="L13" s="20"/>
      <c r="M13" s="19"/>
      <c r="N13" s="20" t="s">
        <v>234</v>
      </c>
      <c r="O13" s="20" t="s">
        <v>235</v>
      </c>
      <c r="P13" s="18">
        <v>2</v>
      </c>
      <c r="Q13" s="35">
        <f t="shared" si="0"/>
        <v>133.5</v>
      </c>
      <c r="R13" s="35"/>
      <c r="S13" s="36">
        <f t="shared" si="1"/>
        <v>0.37453183520599254</v>
      </c>
      <c r="T13" s="20" t="s">
        <v>236</v>
      </c>
      <c r="U13" s="19"/>
      <c r="V13" s="20" t="s">
        <v>237</v>
      </c>
      <c r="W13" s="19"/>
      <c r="X13" s="20" t="s">
        <v>238</v>
      </c>
      <c r="Y13" s="19"/>
      <c r="Z13" s="19" t="s">
        <v>198</v>
      </c>
      <c r="AA13" s="19" t="s">
        <v>213</v>
      </c>
      <c r="AB13" s="19" t="s">
        <v>239</v>
      </c>
      <c r="AC13" s="18" t="s">
        <v>39</v>
      </c>
      <c r="AD13" s="19"/>
      <c r="AE13" s="20" t="s">
        <v>240</v>
      </c>
    </row>
    <row r="14" spans="1:31" s="17" customFormat="1" ht="27.6" x14ac:dyDescent="0.3">
      <c r="A14" s="18">
        <v>13</v>
      </c>
      <c r="B14" s="19" t="s">
        <v>132</v>
      </c>
      <c r="C14" s="29" t="s">
        <v>241</v>
      </c>
      <c r="D14" s="25">
        <v>5</v>
      </c>
      <c r="E14" s="26"/>
      <c r="F14" s="26">
        <v>320</v>
      </c>
      <c r="G14" s="20" t="s">
        <v>242</v>
      </c>
      <c r="H14" s="20">
        <v>1</v>
      </c>
      <c r="I14" s="20">
        <v>1</v>
      </c>
      <c r="J14" s="20">
        <v>1</v>
      </c>
      <c r="K14" s="20">
        <v>1</v>
      </c>
      <c r="L14" s="20"/>
      <c r="M14" s="19" t="s">
        <v>185</v>
      </c>
      <c r="N14" s="20" t="s">
        <v>243</v>
      </c>
      <c r="O14" s="20" t="s">
        <v>244</v>
      </c>
      <c r="P14" s="18">
        <v>2</v>
      </c>
      <c r="Q14" s="35">
        <f t="shared" si="0"/>
        <v>160</v>
      </c>
      <c r="R14" s="35"/>
      <c r="S14" s="36">
        <f t="shared" si="1"/>
        <v>0.3125</v>
      </c>
      <c r="T14" s="20" t="s">
        <v>216</v>
      </c>
      <c r="U14" s="19"/>
      <c r="V14" s="20" t="s">
        <v>245</v>
      </c>
      <c r="W14" s="19" t="s">
        <v>246</v>
      </c>
      <c r="X14" s="20" t="s">
        <v>245</v>
      </c>
      <c r="Y14" s="19" t="s">
        <v>247</v>
      </c>
      <c r="Z14" s="19" t="s">
        <v>218</v>
      </c>
      <c r="AA14" s="19" t="s">
        <v>213</v>
      </c>
      <c r="AB14" s="19" t="s">
        <v>248</v>
      </c>
      <c r="AC14" s="18" t="s">
        <v>39</v>
      </c>
      <c r="AD14" s="19"/>
      <c r="AE14" s="20" t="s">
        <v>249</v>
      </c>
    </row>
    <row r="15" spans="1:31" s="17" customFormat="1" ht="55.2" x14ac:dyDescent="0.3">
      <c r="A15" s="18">
        <v>14</v>
      </c>
      <c r="B15" s="19" t="s">
        <v>157</v>
      </c>
      <c r="C15" s="29" t="s">
        <v>266</v>
      </c>
      <c r="D15" s="25">
        <v>5</v>
      </c>
      <c r="E15" s="26"/>
      <c r="F15" s="26">
        <v>240</v>
      </c>
      <c r="G15" s="20" t="s">
        <v>200</v>
      </c>
      <c r="H15" s="20">
        <v>1</v>
      </c>
      <c r="I15" s="20">
        <v>1</v>
      </c>
      <c r="J15" s="20"/>
      <c r="K15" s="20"/>
      <c r="L15" s="20"/>
      <c r="M15" s="19"/>
      <c r="N15" s="20" t="s">
        <v>225</v>
      </c>
      <c r="O15" s="20"/>
      <c r="P15" s="18">
        <v>4</v>
      </c>
      <c r="Q15" s="35">
        <f t="shared" si="0"/>
        <v>60</v>
      </c>
      <c r="R15" s="35"/>
      <c r="S15" s="36">
        <f t="shared" si="1"/>
        <v>0.83333333333333337</v>
      </c>
      <c r="T15" s="20" t="s">
        <v>250</v>
      </c>
      <c r="U15" s="19" t="s">
        <v>251</v>
      </c>
      <c r="V15" s="20" t="s">
        <v>190</v>
      </c>
      <c r="W15" s="19"/>
      <c r="X15" s="20"/>
      <c r="Y15" s="19"/>
      <c r="Z15" s="19" t="s">
        <v>198</v>
      </c>
      <c r="AA15" s="19"/>
      <c r="AB15" s="19"/>
      <c r="AC15" s="18" t="s">
        <v>39</v>
      </c>
      <c r="AD15" s="19"/>
      <c r="AE15" s="20"/>
    </row>
    <row r="16" spans="1:31" x14ac:dyDescent="0.3">
      <c r="F16" s="22">
        <f>SUM(F2:F15)</f>
        <v>4416</v>
      </c>
    </row>
    <row r="17" spans="3:3" ht="18" x14ac:dyDescent="0.3">
      <c r="C17" s="3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vt:i4>
      </vt:variant>
    </vt:vector>
  </HeadingPairs>
  <TitlesOfParts>
    <vt:vector size="21" baseType="lpstr">
      <vt:lpstr>Summary</vt:lpstr>
      <vt:lpstr>Dashboard</vt:lpstr>
      <vt:lpstr>Data collection sheet</vt:lpstr>
      <vt:lpstr>1. Analyses complémentaires</vt:lpstr>
      <vt:lpstr>2. Consensus et synergie Rép</vt:lpstr>
      <vt:lpstr>3. PlanNational de Réponse</vt:lpstr>
      <vt:lpstr>4. Suivi de la réponse</vt:lpstr>
      <vt:lpstr>Template CILSS</vt:lpstr>
      <vt:lpstr>Drop list</vt:lpstr>
      <vt:lpstr>Dashboard (4)</vt:lpstr>
      <vt:lpstr>Dashboard (3)</vt:lpstr>
      <vt:lpstr>Dashboard for print</vt:lpstr>
      <vt:lpstr>Woreda Level</vt:lpstr>
      <vt:lpstr>Woreda scorecard</vt:lpstr>
      <vt:lpstr>Dashboard (2)</vt:lpstr>
      <vt:lpstr>summary map</vt:lpstr>
      <vt:lpstr>Mapping of intervention</vt:lpstr>
      <vt:lpstr>Battery and speedometer chart</vt:lpstr>
      <vt:lpstr>Parameter</vt:lpstr>
      <vt:lpstr>Kebele Level</vt:lpstr>
      <vt:lpstr>Dashboard!Print_Area</vt:lpstr>
    </vt:vector>
  </TitlesOfParts>
  <Company>FAO of the UN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Rega, Selamawit (FAOSFE)</dc:creator>
  <cp:lastModifiedBy>NIANG Sidy Gueye, SWAC</cp:lastModifiedBy>
  <cp:lastPrinted>2024-12-05T17:25:49Z</cp:lastPrinted>
  <dcterms:created xsi:type="dcterms:W3CDTF">2022-07-05T13:14:22Z</dcterms:created>
  <dcterms:modified xsi:type="dcterms:W3CDTF">2025-01-30T16:45:03Z</dcterms:modified>
</cp:coreProperties>
</file>