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4" sheetId="1" r:id="rId5"/>
    <sheet state="visible" name="ej7" sheetId="2" r:id="rId6"/>
    <sheet state="visible" name="ej9" sheetId="3" r:id="rId7"/>
    <sheet state="visible" name="ej10" sheetId="4" r:id="rId8"/>
    <sheet state="visible" name="ej11" sheetId="5" r:id="rId9"/>
    <sheet state="visible" name="ej13" sheetId="6" r:id="rId10"/>
    <sheet state="visible" name="ej14" sheetId="7" r:id="rId11"/>
  </sheets>
  <definedNames/>
  <calcPr/>
</workbook>
</file>

<file path=xl/sharedStrings.xml><?xml version="1.0" encoding="utf-8"?>
<sst xmlns="http://schemas.openxmlformats.org/spreadsheetml/2006/main" count="42" uniqueCount="10">
  <si>
    <t>X</t>
  </si>
  <si>
    <t>Y</t>
  </si>
  <si>
    <t>Y estimada</t>
  </si>
  <si>
    <t>Error al cuadrado</t>
  </si>
  <si>
    <t xml:space="preserve">Pendiente: </t>
  </si>
  <si>
    <t>Intersección:</t>
  </si>
  <si>
    <t>Suma de errores al cuadrado:</t>
  </si>
  <si>
    <t>Varianza del error:</t>
  </si>
  <si>
    <t>Error estándar real:</t>
  </si>
  <si>
    <t>Pendiente: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</si>
</sst>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81600" cy="2819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181600" cy="28194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38750" cy="2667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62550" cy="28098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91125" cy="2800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10175" cy="44481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05625" cy="20859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0" cy="26574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1.14"/>
    <col customWidth="1" min="11" max="11" width="13.29"/>
    <col customWidth="1" min="12" max="12" width="14.29"/>
    <col customWidth="1" min="13" max="13" width="19.29"/>
    <col customWidth="1" min="14" max="26" width="8.71"/>
  </cols>
  <sheetData>
    <row r="1">
      <c r="J1" s="1" t="s">
        <v>0</v>
      </c>
      <c r="K1" s="1" t="s">
        <v>1</v>
      </c>
      <c r="L1" s="1" t="s">
        <v>2</v>
      </c>
      <c r="M1" s="1" t="s">
        <v>3</v>
      </c>
    </row>
    <row r="2">
      <c r="J2" s="1">
        <v>1.0</v>
      </c>
      <c r="K2" s="1">
        <v>4.0</v>
      </c>
      <c r="L2" s="2">
        <f t="shared" ref="L2:L5" si="1">SLOPE($K$2:$K$5, $J$2:$J$5)*J2 + INTERCEPT($K$2:$K$5, $J$2:$J$5)</f>
        <v>4.192307692</v>
      </c>
      <c r="M2" s="2">
        <f t="shared" ref="M2:M5" si="2">(K2-L2)^2</f>
        <v>0.03698224852</v>
      </c>
    </row>
    <row r="3">
      <c r="J3" s="1">
        <v>3.0</v>
      </c>
      <c r="K3" s="1">
        <v>7.0</v>
      </c>
      <c r="L3" s="2">
        <f t="shared" si="1"/>
        <v>6.038461538</v>
      </c>
      <c r="M3" s="2">
        <f t="shared" si="2"/>
        <v>0.924556213</v>
      </c>
    </row>
    <row r="4">
      <c r="J4" s="1">
        <v>4.0</v>
      </c>
      <c r="K4" s="1">
        <v>6.0</v>
      </c>
      <c r="L4" s="2">
        <f t="shared" si="1"/>
        <v>6.961538462</v>
      </c>
      <c r="M4" s="2">
        <f t="shared" si="2"/>
        <v>0.924556213</v>
      </c>
    </row>
    <row r="5">
      <c r="J5" s="1">
        <v>6.0</v>
      </c>
      <c r="K5" s="1">
        <v>9.0</v>
      </c>
      <c r="L5" s="2">
        <f t="shared" si="1"/>
        <v>8.807692308</v>
      </c>
      <c r="M5" s="2">
        <f t="shared" si="2"/>
        <v>0.03698224852</v>
      </c>
    </row>
    <row r="7">
      <c r="J7" s="1" t="s">
        <v>4</v>
      </c>
      <c r="K7" s="2">
        <f>SLOPE(J2:J5, K2:K5)</f>
        <v>0.9230769231</v>
      </c>
    </row>
    <row r="8">
      <c r="J8" s="1" t="s">
        <v>5</v>
      </c>
      <c r="K8" s="2">
        <f>INTERCEPT(K2:K5, J2:J5)</f>
        <v>3.269230769</v>
      </c>
    </row>
    <row r="9">
      <c r="J9" s="1" t="s">
        <v>6</v>
      </c>
      <c r="L9" s="2">
        <f>SUM(M2:M5)</f>
        <v>1.923076923</v>
      </c>
    </row>
    <row r="10">
      <c r="J10" s="3" t="s">
        <v>7</v>
      </c>
      <c r="K10" s="4"/>
      <c r="L10" s="4">
        <f>SUM(M2:M5) / (COUNT(K2:K5) - 2)</f>
        <v>0.9615384615</v>
      </c>
    </row>
    <row r="11">
      <c r="J11" s="1" t="s">
        <v>8</v>
      </c>
      <c r="L11" s="2">
        <f>SQRT(SUM(M2:M5) / (COUNT(K2:K5) - 2))</f>
        <v>0.9805806757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14"/>
    <col customWidth="1" min="11" max="26" width="8.71"/>
  </cols>
  <sheetData>
    <row r="1">
      <c r="J1" s="1" t="s">
        <v>0</v>
      </c>
      <c r="K1" s="1" t="s">
        <v>1</v>
      </c>
      <c r="L1" s="1" t="s">
        <v>2</v>
      </c>
      <c r="M1" s="1" t="s">
        <v>3</v>
      </c>
    </row>
    <row r="2">
      <c r="J2" s="1">
        <v>1.0</v>
      </c>
      <c r="K2" s="1">
        <v>4.0</v>
      </c>
      <c r="L2" s="2">
        <f t="shared" ref="L2:L5" si="1">SLOPE($K$2:$K$5, $J$2:$J$5)*J2 + INTERCEPT($K$2:$K$5, $J$2:$J$5)</f>
        <v>4.192307692</v>
      </c>
      <c r="M2" s="2">
        <f t="shared" ref="M2:M5" si="2">(K2-L2)^2</f>
        <v>0.03698224852</v>
      </c>
    </row>
    <row r="3">
      <c r="J3" s="1">
        <v>3.0</v>
      </c>
      <c r="K3" s="1">
        <v>7.0</v>
      </c>
      <c r="L3" s="2">
        <f t="shared" si="1"/>
        <v>6.038461538</v>
      </c>
      <c r="M3" s="2">
        <f t="shared" si="2"/>
        <v>0.924556213</v>
      </c>
    </row>
    <row r="4">
      <c r="J4" s="1">
        <v>4.0</v>
      </c>
      <c r="K4" s="1">
        <v>6.0</v>
      </c>
      <c r="L4" s="2">
        <f t="shared" si="1"/>
        <v>6.961538462</v>
      </c>
      <c r="M4" s="2">
        <f t="shared" si="2"/>
        <v>0.924556213</v>
      </c>
    </row>
    <row r="5">
      <c r="J5" s="1">
        <v>6.0</v>
      </c>
      <c r="K5" s="1">
        <v>9.0</v>
      </c>
      <c r="L5" s="2">
        <f t="shared" si="1"/>
        <v>8.807692308</v>
      </c>
      <c r="M5" s="2">
        <f t="shared" si="2"/>
        <v>0.03698224852</v>
      </c>
    </row>
    <row r="7">
      <c r="J7" s="3" t="s">
        <v>4</v>
      </c>
      <c r="K7" s="4">
        <f>SLOPE(J2:J5, K2:K5)</f>
        <v>0.9230769231</v>
      </c>
    </row>
    <row r="8">
      <c r="J8" s="1" t="s">
        <v>5</v>
      </c>
      <c r="K8" s="2">
        <f>INTERCEPT(K2:K5, J2:J5)</f>
        <v>3.269230769</v>
      </c>
    </row>
    <row r="9">
      <c r="J9" s="1" t="s">
        <v>6</v>
      </c>
      <c r="L9" s="2">
        <f>SUM(M2:M5)</f>
        <v>1.923076923</v>
      </c>
    </row>
    <row r="10">
      <c r="J10" s="1" t="s">
        <v>7</v>
      </c>
      <c r="L10" s="2">
        <f>SUM(M2:M5) / (COUNT(K2:K5) - 2)</f>
        <v>0.9615384615</v>
      </c>
    </row>
    <row r="11">
      <c r="J11" s="1" t="s">
        <v>8</v>
      </c>
      <c r="L11" s="2">
        <f>SQRT(SUM(M2:M5) / (COUNT(K2:K5) - 2))</f>
        <v>0.9805806757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71"/>
    <col customWidth="1" min="11" max="12" width="13.43"/>
    <col customWidth="1" min="13" max="13" width="16.43"/>
    <col customWidth="1" min="14" max="26" width="8.71"/>
  </cols>
  <sheetData>
    <row r="1">
      <c r="J1" s="5" t="s">
        <v>0</v>
      </c>
      <c r="K1" s="5" t="s">
        <v>1</v>
      </c>
      <c r="L1" s="5" t="s">
        <v>2</v>
      </c>
      <c r="M1" s="5" t="s">
        <v>3</v>
      </c>
    </row>
    <row r="2">
      <c r="J2" s="6">
        <v>5.0</v>
      </c>
      <c r="K2" s="6">
        <v>7.0</v>
      </c>
      <c r="L2" s="7">
        <f t="shared" ref="L2:L5" si="1">SLOPE($K$2:$K$5, $J$2:$J$5)*J2 + INTERCEPT($K$2:$K$5, $J$2:$J$5)</f>
        <v>7.5</v>
      </c>
      <c r="M2" s="7">
        <f t="shared" ref="M2:M5" si="2">(K2-L2)^2</f>
        <v>0.25</v>
      </c>
    </row>
    <row r="3">
      <c r="J3" s="7">
        <v>3.0</v>
      </c>
      <c r="K3" s="7">
        <v>7.0</v>
      </c>
      <c r="L3" s="7">
        <f t="shared" si="1"/>
        <v>6</v>
      </c>
      <c r="M3" s="7">
        <f t="shared" si="2"/>
        <v>1</v>
      </c>
    </row>
    <row r="4">
      <c r="J4" s="6">
        <v>3.0</v>
      </c>
      <c r="K4" s="7">
        <v>6.0</v>
      </c>
      <c r="L4" s="7">
        <f t="shared" si="1"/>
        <v>6</v>
      </c>
      <c r="M4" s="7">
        <f t="shared" si="2"/>
        <v>0</v>
      </c>
    </row>
    <row r="5">
      <c r="J5" s="6">
        <v>1.0</v>
      </c>
      <c r="K5" s="6">
        <v>4.0</v>
      </c>
      <c r="L5" s="7">
        <f t="shared" si="1"/>
        <v>4.5</v>
      </c>
      <c r="M5" s="7">
        <f t="shared" si="2"/>
        <v>0.25</v>
      </c>
    </row>
    <row r="6">
      <c r="J6" s="5"/>
      <c r="K6" s="5"/>
      <c r="L6" s="5"/>
      <c r="M6" s="5"/>
    </row>
    <row r="7">
      <c r="J7" s="5" t="s">
        <v>4</v>
      </c>
      <c r="K7" s="7">
        <f>SLOPE(J2:J5, K2:K5)</f>
        <v>1</v>
      </c>
      <c r="L7" s="5"/>
      <c r="M7" s="5"/>
    </row>
    <row r="8">
      <c r="J8" s="5" t="s">
        <v>5</v>
      </c>
      <c r="K8" s="7">
        <f>INTERCEPT(K2:K5, J2:J5)</f>
        <v>3.75</v>
      </c>
      <c r="L8" s="5"/>
      <c r="M8" s="5"/>
    </row>
    <row r="9">
      <c r="J9" s="5" t="s">
        <v>6</v>
      </c>
      <c r="K9" s="5"/>
      <c r="L9" s="7">
        <f>SUM(M2:M5)</f>
        <v>1.5</v>
      </c>
      <c r="M9" s="5"/>
    </row>
    <row r="10">
      <c r="J10" s="8" t="s">
        <v>7</v>
      </c>
      <c r="K10" s="8"/>
      <c r="L10" s="9">
        <f>SUM(M2:M5) / (COUNT(K2:K5) - 2)</f>
        <v>0.75</v>
      </c>
      <c r="M10" s="5"/>
    </row>
    <row r="11">
      <c r="J11" s="5" t="s">
        <v>8</v>
      </c>
      <c r="K11" s="5"/>
      <c r="L11" s="7">
        <f>SQRT(SUM(M2:M5) / (COUNT(K2:K5) - 2))</f>
        <v>0.8660254038</v>
      </c>
      <c r="M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29"/>
    <col customWidth="1" min="11" max="11" width="14.29"/>
    <col customWidth="1" min="12" max="12" width="14.0"/>
    <col customWidth="1" min="13" max="13" width="16.0"/>
    <col customWidth="1" min="14" max="26" width="8.71"/>
  </cols>
  <sheetData>
    <row r="1">
      <c r="J1" s="5" t="s">
        <v>0</v>
      </c>
      <c r="K1" s="5" t="s">
        <v>1</v>
      </c>
      <c r="L1" s="5" t="s">
        <v>2</v>
      </c>
      <c r="M1" s="5" t="s">
        <v>3</v>
      </c>
    </row>
    <row r="2">
      <c r="J2" s="6">
        <v>5.0</v>
      </c>
      <c r="K2" s="6">
        <v>7.0</v>
      </c>
      <c r="L2" s="7">
        <f t="shared" ref="L2:L5" si="1">SLOPE($K$2:$K$5, $J$2:$J$5)*J2 + INTERCEPT($K$2:$K$5, $J$2:$J$5)</f>
        <v>7.5</v>
      </c>
      <c r="M2" s="7">
        <f t="shared" ref="M2:M5" si="2">(K2-L2)^2</f>
        <v>0.25</v>
      </c>
    </row>
    <row r="3">
      <c r="J3" s="7">
        <v>3.0</v>
      </c>
      <c r="K3" s="7">
        <v>7.0</v>
      </c>
      <c r="L3" s="7">
        <f t="shared" si="1"/>
        <v>6</v>
      </c>
      <c r="M3" s="7">
        <f t="shared" si="2"/>
        <v>1</v>
      </c>
    </row>
    <row r="4">
      <c r="J4" s="6">
        <v>3.0</v>
      </c>
      <c r="K4" s="6">
        <v>6.0</v>
      </c>
      <c r="L4" s="7">
        <f t="shared" si="1"/>
        <v>6</v>
      </c>
      <c r="M4" s="7">
        <f t="shared" si="2"/>
        <v>0</v>
      </c>
    </row>
    <row r="5">
      <c r="J5" s="6">
        <v>1.0</v>
      </c>
      <c r="K5" s="6">
        <v>4.0</v>
      </c>
      <c r="L5" s="7">
        <f t="shared" si="1"/>
        <v>4.5</v>
      </c>
      <c r="M5" s="7">
        <f t="shared" si="2"/>
        <v>0.25</v>
      </c>
    </row>
    <row r="6">
      <c r="J6" s="5"/>
      <c r="K6" s="5"/>
      <c r="L6" s="5"/>
      <c r="M6" s="5"/>
    </row>
    <row r="7">
      <c r="J7" s="5" t="s">
        <v>4</v>
      </c>
      <c r="K7" s="7">
        <f>SLOPE(J2:J5, K2:K5)</f>
        <v>1</v>
      </c>
      <c r="L7" s="5"/>
      <c r="M7" s="5"/>
    </row>
    <row r="8">
      <c r="J8" s="8" t="s">
        <v>5</v>
      </c>
      <c r="K8" s="9">
        <f>INTERCEPT(K2:K5, J2:J5)</f>
        <v>3.75</v>
      </c>
      <c r="L8" s="5"/>
      <c r="M8" s="5"/>
    </row>
    <row r="9">
      <c r="J9" s="5" t="s">
        <v>6</v>
      </c>
      <c r="K9" s="5"/>
      <c r="L9" s="7">
        <f>SUM(M2:M5)</f>
        <v>1.5</v>
      </c>
      <c r="M9" s="5"/>
    </row>
    <row r="10">
      <c r="J10" s="5" t="s">
        <v>7</v>
      </c>
      <c r="K10" s="5"/>
      <c r="L10" s="7">
        <f>SUM(M2:M5) / (COUNT(K2:K5) - 2)</f>
        <v>0.75</v>
      </c>
      <c r="M10" s="5"/>
    </row>
    <row r="11">
      <c r="J11" s="5" t="s">
        <v>8</v>
      </c>
      <c r="K11" s="5"/>
      <c r="L11" s="7">
        <f>SQRT(SUM(M2:M5) / (COUNT(K2:K5) - 2))</f>
        <v>0.8660254038</v>
      </c>
      <c r="M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3.71"/>
    <col customWidth="1" min="11" max="11" width="8.71"/>
    <col customWidth="1" min="12" max="12" width="14.86"/>
    <col customWidth="1" min="13" max="13" width="16.0"/>
    <col customWidth="1" min="14" max="26" width="8.71"/>
  </cols>
  <sheetData>
    <row r="1">
      <c r="J1" s="1" t="s">
        <v>0</v>
      </c>
      <c r="K1" s="1" t="s">
        <v>1</v>
      </c>
      <c r="L1" s="1" t="s">
        <v>2</v>
      </c>
      <c r="M1" s="1" t="s">
        <v>3</v>
      </c>
    </row>
    <row r="2">
      <c r="J2" s="1">
        <v>125.3</v>
      </c>
      <c r="K2" s="1">
        <v>77.9</v>
      </c>
      <c r="L2" s="2">
        <f t="shared" ref="L2:L21" si="1">$K$23*J2 + $K$24</f>
        <v>78.10007836</v>
      </c>
      <c r="M2" s="2">
        <f t="shared" ref="M2:M21" si="2">(K2-L2)^2</f>
        <v>0.04003134877</v>
      </c>
    </row>
    <row r="3">
      <c r="J3" s="1">
        <v>98.2</v>
      </c>
      <c r="K3" s="1">
        <v>76.8</v>
      </c>
      <c r="L3" s="2">
        <f t="shared" si="1"/>
        <v>76.98806319</v>
      </c>
      <c r="M3" s="2">
        <f t="shared" si="2"/>
        <v>0.03536776311</v>
      </c>
    </row>
    <row r="4">
      <c r="J4" s="1">
        <v>201.4</v>
      </c>
      <c r="K4" s="1">
        <v>81.5</v>
      </c>
      <c r="L4" s="2">
        <f t="shared" si="1"/>
        <v>81.22274825</v>
      </c>
      <c r="M4" s="2">
        <f t="shared" si="2"/>
        <v>0.07686853018</v>
      </c>
    </row>
    <row r="5">
      <c r="J5" s="1">
        <v>147.3</v>
      </c>
      <c r="K5" s="1">
        <v>79.8</v>
      </c>
      <c r="L5" s="2">
        <f t="shared" si="1"/>
        <v>79.0028213</v>
      </c>
      <c r="M5" s="2">
        <f t="shared" si="2"/>
        <v>0.6354938846</v>
      </c>
    </row>
    <row r="6">
      <c r="J6" s="1">
        <v>145.9</v>
      </c>
      <c r="K6" s="1">
        <v>78.2</v>
      </c>
      <c r="L6" s="2">
        <f t="shared" si="1"/>
        <v>78.94537402</v>
      </c>
      <c r="M6" s="2">
        <f t="shared" si="2"/>
        <v>0.5555824281</v>
      </c>
    </row>
    <row r="7">
      <c r="J7" s="1">
        <v>124.7</v>
      </c>
      <c r="K7" s="1">
        <v>78.3</v>
      </c>
      <c r="L7" s="2">
        <f t="shared" si="1"/>
        <v>78.07545809</v>
      </c>
      <c r="M7" s="2">
        <f t="shared" si="2"/>
        <v>0.05041906729</v>
      </c>
    </row>
    <row r="8">
      <c r="J8" s="1">
        <v>112.2</v>
      </c>
      <c r="K8" s="1">
        <v>77.5</v>
      </c>
      <c r="L8" s="2">
        <f t="shared" si="1"/>
        <v>77.56253597</v>
      </c>
      <c r="M8" s="2">
        <f t="shared" si="2"/>
        <v>0.003910747465</v>
      </c>
    </row>
    <row r="9">
      <c r="J9" s="1">
        <v>120.2</v>
      </c>
      <c r="K9" s="1">
        <v>77.0</v>
      </c>
      <c r="L9" s="2">
        <f t="shared" si="1"/>
        <v>77.89080613</v>
      </c>
      <c r="M9" s="2">
        <f t="shared" si="2"/>
        <v>0.7935355604</v>
      </c>
    </row>
    <row r="10">
      <c r="J10" s="1">
        <v>161.2</v>
      </c>
      <c r="K10" s="1">
        <v>80.1</v>
      </c>
      <c r="L10" s="2">
        <f t="shared" si="1"/>
        <v>79.5731907</v>
      </c>
      <c r="M10" s="2">
        <f t="shared" si="2"/>
        <v>0.2775280384</v>
      </c>
    </row>
    <row r="11">
      <c r="J11" s="1">
        <v>178.9</v>
      </c>
      <c r="K11" s="1">
        <v>80.2</v>
      </c>
      <c r="L11" s="2">
        <f t="shared" si="1"/>
        <v>80.29948843</v>
      </c>
      <c r="M11" s="2">
        <f t="shared" si="2"/>
        <v>0.009897947602</v>
      </c>
    </row>
    <row r="12">
      <c r="J12" s="1">
        <v>159.5</v>
      </c>
      <c r="K12" s="1">
        <v>79.9</v>
      </c>
      <c r="L12" s="2">
        <f t="shared" si="1"/>
        <v>79.50343329</v>
      </c>
      <c r="M12" s="2">
        <f t="shared" si="2"/>
        <v>0.1572651546</v>
      </c>
    </row>
    <row r="13">
      <c r="J13" s="1">
        <v>145.8</v>
      </c>
      <c r="K13" s="1">
        <v>79.0</v>
      </c>
      <c r="L13" s="2">
        <f t="shared" si="1"/>
        <v>78.94127064</v>
      </c>
      <c r="M13" s="2">
        <f t="shared" si="2"/>
        <v>0.003449137499</v>
      </c>
    </row>
    <row r="14">
      <c r="J14" s="1">
        <v>75.1</v>
      </c>
      <c r="K14" s="1">
        <v>76.7</v>
      </c>
      <c r="L14" s="2">
        <f t="shared" si="1"/>
        <v>76.0401831</v>
      </c>
      <c r="M14" s="2">
        <f t="shared" si="2"/>
        <v>0.4353583392</v>
      </c>
    </row>
    <row r="15">
      <c r="J15" s="1">
        <v>151.4</v>
      </c>
      <c r="K15" s="1">
        <v>78.2</v>
      </c>
      <c r="L15" s="2">
        <f t="shared" si="1"/>
        <v>79.17105975</v>
      </c>
      <c r="M15" s="2">
        <f t="shared" si="2"/>
        <v>0.9429570459</v>
      </c>
    </row>
    <row r="16">
      <c r="J16" s="1">
        <v>144.2</v>
      </c>
      <c r="K16" s="1">
        <v>79.5</v>
      </c>
      <c r="L16" s="2">
        <f t="shared" si="1"/>
        <v>78.87561661</v>
      </c>
      <c r="M16" s="2">
        <f t="shared" si="2"/>
        <v>0.3898546178</v>
      </c>
    </row>
    <row r="17">
      <c r="J17" s="1">
        <v>125.0</v>
      </c>
      <c r="K17" s="1">
        <v>78.1</v>
      </c>
      <c r="L17" s="2">
        <f t="shared" si="1"/>
        <v>78.08776823</v>
      </c>
      <c r="M17" s="2">
        <f t="shared" si="2"/>
        <v>0.0001496163054</v>
      </c>
    </row>
    <row r="18">
      <c r="J18" s="1">
        <v>198.8</v>
      </c>
      <c r="K18" s="1">
        <v>81.5</v>
      </c>
      <c r="L18" s="2">
        <f t="shared" si="1"/>
        <v>81.11606045</v>
      </c>
      <c r="M18" s="2">
        <f t="shared" si="2"/>
        <v>0.1474095759</v>
      </c>
    </row>
    <row r="19">
      <c r="J19" s="1">
        <v>132.5</v>
      </c>
      <c r="K19" s="1">
        <v>77.0</v>
      </c>
      <c r="L19" s="2">
        <f t="shared" si="1"/>
        <v>78.3955215</v>
      </c>
      <c r="M19" s="2">
        <f t="shared" si="2"/>
        <v>1.947480259</v>
      </c>
    </row>
    <row r="20">
      <c r="J20" s="1">
        <v>159.6</v>
      </c>
      <c r="K20" s="1">
        <v>79.0</v>
      </c>
      <c r="L20" s="2">
        <f t="shared" si="1"/>
        <v>79.50753667</v>
      </c>
      <c r="M20" s="2">
        <f t="shared" si="2"/>
        <v>0.2575934695</v>
      </c>
    </row>
    <row r="21" ht="15.75" customHeight="1">
      <c r="J21" s="1">
        <v>110.7</v>
      </c>
      <c r="K21" s="1">
        <v>78.6</v>
      </c>
      <c r="L21" s="2">
        <f t="shared" si="1"/>
        <v>77.50098531</v>
      </c>
      <c r="M21" s="2">
        <f t="shared" si="2"/>
        <v>1.207833279</v>
      </c>
    </row>
    <row r="22" ht="15.75" customHeight="1"/>
    <row r="23" ht="15.75" customHeight="1">
      <c r="J23" s="1" t="s">
        <v>9</v>
      </c>
      <c r="K23" s="2">
        <f>SLOPE(K2:K21, J2:J21)</f>
        <v>0.04103377002</v>
      </c>
    </row>
    <row r="24" ht="15.75" customHeight="1">
      <c r="J24" s="1" t="s">
        <v>5</v>
      </c>
      <c r="K24" s="2">
        <f>INTERCEPT(K2:K21, J2:J21)</f>
        <v>72.95854697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M1" s="1">
        <v>0.5</v>
      </c>
      <c r="N1" s="1">
        <v>0.5</v>
      </c>
    </row>
    <row r="2">
      <c r="M2" s="1">
        <v>0.4</v>
      </c>
      <c r="N2" s="1">
        <v>0.6</v>
      </c>
    </row>
    <row r="4">
      <c r="M4" s="1">
        <v>0.0</v>
      </c>
      <c r="N4" s="1">
        <v>1.0</v>
      </c>
    </row>
    <row r="6">
      <c r="M6" s="2">
        <f t="array" ref="M6:N6">MMULT(M4:N4, M1:N2)</f>
        <v>0.4</v>
      </c>
      <c r="N6" s="2">
        <v>0.6</v>
      </c>
    </row>
    <row r="8">
      <c r="M8" s="2">
        <f t="array" ref="M8:N8">MMULT(M6:N6, M1:N2)</f>
        <v>0.44</v>
      </c>
      <c r="N8" s="2">
        <v>0.56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M1" s="1">
        <v>0.6</v>
      </c>
      <c r="N1" s="1">
        <v>0.4</v>
      </c>
    </row>
    <row r="2">
      <c r="M2" s="1">
        <v>0.2</v>
      </c>
      <c r="N2" s="1">
        <v>0.8</v>
      </c>
    </row>
    <row r="4">
      <c r="M4" s="2">
        <f t="array" ref="M4:N5">MMULT(M1:N2, M1:N2)</f>
        <v>0.44</v>
      </c>
      <c r="N4" s="2">
        <v>0.56</v>
      </c>
    </row>
    <row r="5">
      <c r="M5" s="2">
        <v>0.28</v>
      </c>
      <c r="N5" s="2">
        <v>0.7200000000000002</v>
      </c>
    </row>
    <row r="7">
      <c r="M7" s="2">
        <f t="array" ref="M7:N8">MMULT(M4:N5, M4:N5)</f>
        <v>0.3504</v>
      </c>
      <c r="N7" s="2">
        <v>0.6496000000000002</v>
      </c>
    </row>
    <row r="8">
      <c r="M8" s="2">
        <v>0.3248000000000001</v>
      </c>
      <c r="N8" s="2">
        <v>0.6752000000000004</v>
      </c>
    </row>
    <row r="10">
      <c r="M10" s="2">
        <f t="array" ref="M10:N11">MMULT(M7:N8, M7:N8)</f>
        <v>0.33377024</v>
      </c>
      <c r="N10" s="2">
        <v>0.6662297600000004</v>
      </c>
    </row>
    <row r="11">
      <c r="M11" s="2">
        <v>0.3331148800000002</v>
      </c>
      <c r="N11" s="2">
        <v>0.6668851200000006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