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"/>
    </mc:Choice>
  </mc:AlternateContent>
  <xr:revisionPtr revIDLastSave="0" documentId="13_ncr:1_{EB2E6FFD-E899-4133-A4C7-88C6E61D3EB6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34" l="1"/>
  <c r="D12" i="134"/>
  <c r="C12" i="134"/>
  <c r="B12" i="134"/>
  <c r="D12" i="133"/>
  <c r="C12" i="133"/>
  <c r="B12" i="133"/>
  <c r="D24" i="134"/>
  <c r="D22" i="134"/>
  <c r="D23" i="134" s="1"/>
  <c r="D25" i="134" s="1"/>
  <c r="D19" i="134"/>
  <c r="D20" i="134" s="1"/>
  <c r="E11" i="134"/>
  <c r="D11" i="134"/>
  <c r="C11" i="134"/>
  <c r="B11" i="134"/>
  <c r="D11" i="133"/>
  <c r="C11" i="133"/>
  <c r="B11" i="133"/>
  <c r="E10" i="134"/>
  <c r="D10" i="134"/>
  <c r="C10" i="134"/>
  <c r="B10" i="134"/>
  <c r="D10" i="133"/>
  <c r="C10" i="133"/>
  <c r="B10" i="133"/>
  <c r="I19" i="134"/>
  <c r="I20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<sst xmlns="http://schemas.openxmlformats.org/spreadsheetml/2006/main" count="251" uniqueCount="154">
  <si>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</si>
  <si>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</si>
  <si>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</si>
  <si>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</si>
  <si>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</si>
  <si>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</si>
  <si>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</si>
  <si>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</si>
  <si>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</si>
  <si>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</si>
  <si>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</si>
  <si>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</si>
  <si>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</si>
  <si>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</si>
  <si>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</si>
  <si>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</si>
  <si>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</si>
  <si>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</si>
  <si>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</si>
  <si>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</si>
  <si>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</si>
  <si>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</si>
  <si>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</si>
  <si>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</si>
  <si>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</si>
  <si>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</si>
  <si>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</si>
  <si>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</si>
  <si>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</si>
  <si>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</si>
  <si>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</si>
  <si>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</si>
  <si>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</si>
  <si>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</si>
  <si>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</si>
  <si>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</si>
  <si>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</si>
  <si>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</si>
  <si>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</si>
  <si>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</si>
  <si>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</si>
  <si>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</si>
  <si>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</si>
  <si>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</si>
  <si>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</si>
  <si>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</si>
  <si>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</si>
  <si>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</si>
  <si>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</si>
  <si>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</si>
  <si>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</si>
  <si>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</si>
  <si>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</si>
  <si>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</si>
  <si>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</si>
  <si>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</si>
  <si>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</si>
  <si>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</si>
  <si>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</si>
  <si>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</si>
  <si>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</si>
  <si>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</si>
  <si>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</si>
  <si>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</si>
  <si>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</si>
  <si>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</si>
  <si>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</si>
  <si>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</si>
  <si>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</si>
  <si>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</si>
  <si>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</si>
  <si>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</si>
  <si>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</si>
  <si>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</si>
  <si>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</si>
  <si>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</si>
  <si>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</si>
  <si>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</si>
  <si>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</si>
  <si>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</si>
  <si>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</si>
  <si>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</si>
  <si>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</si>
  <si>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</si>
  <si>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</si>
  <si>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</si>
  <si>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</si>
  <si>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</si>
  <si>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</si>
  <si>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</si>
  <si>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</si>
  <si>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</si>
  <si>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</si>
  <si>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</si>
  <si>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</si>
  <si>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</si>
  <si>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</si>
  <si>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</si>
  <si>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</si>
  <si>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</si>
  <si>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</si>
  <si>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</si>
  <si>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</si>
  <si>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</si>
  <si>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</si>
  <si>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</si>
  <si>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</si>
  <si>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</si>
  <si>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</si>
  <si>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</si>
  <si>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</si>
  <si>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</si>
  <si>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</si>
  <si>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</si>
  <si>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</si>
  <si>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</si>
  <si>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</si>
  <si>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</si>
  <si>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</si>
  <si>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</si>
  <si>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</si>
  <si>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</si>
  <si>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</si>
  <si>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</si>
  <si>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</si>
  <si>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</si>
  <si>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</si>
  <si>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</si>
  <si>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</si>
  <si>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</si>
  <si>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</si>
  <si>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</si>
  <si>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</si>
  <si>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</si>
  <si>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</si>
  <si>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</si>
  <si>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</si>
  <si>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</si>
  <si>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</si>
  <si>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</si>
  <si>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</si>
  <si>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</si>
  <si>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</si>
  <si>
    <t>ELE_EX_WIND_ON</t>
  </si>
  <si>
    <t>Wind Turbine Onshore</t>
  </si>
  <si>
    <t>Limited output</t>
  </si>
  <si>
    <t>Maximum output</t>
  </si>
  <si>
    <t>Coal price</t>
  </si>
  <si>
    <t>Fuel cost</t>
  </si>
  <si>
    <t>PV</t>
  </si>
  <si>
    <t>Photovoltaic</t>
  </si>
  <si>
    <t>MIN_EX_PV</t>
  </si>
  <si>
    <t>Photovoltaic mine</t>
  </si>
  <si>
    <t>ELE_EX_PV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</si>
</sst>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]* #,##0.00_);_([$€]* \(#,##0.00\);_([$€]* &quot;-&quot;??_);_(@_)"/>
    <numFmt numFmtId="165" formatCode="\Te\x\t"/>
    <numFmt numFmtId="166" formatCode="0.000"/>
    <numFmt numFmtId="169" formatCode="0.0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51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165" fontId="1" fillId="27" borderId="0" xfId="278" applyNumberFormat="1" applyFill="1" applyAlignment="1">
      <alignment vertical="center"/>
    </xf>
    <xf numFmtId="166" fontId="5" fillId="27" borderId="0" xfId="0" applyNumberFormat="1" applyFont="1" applyFill="1" applyAlignment="1">
      <alignment horizontal="right"/>
    </xf>
    <xf numFmtId="166" fontId="5" fillId="26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" fillId="26" borderId="0" xfId="0" applyFont="1" applyFill="1" applyBorder="1" applyAlignment="1">
      <alignment vertical="center"/>
    </xf>
    <xf numFmtId="0" fontId="5" fillId="26" borderId="0" xfId="0" applyFont="1" applyFill="1" applyBorder="1" applyAlignment="1">
      <alignment horizontal="left" vertical="center"/>
    </xf>
    <xf numFmtId="166" fontId="5" fillId="26" borderId="0" xfId="0" applyNumberFormat="1" applyFont="1" applyFill="1" applyBorder="1" applyAlignment="1">
      <alignment horizontal="right" vertical="center"/>
    </xf>
    <xf numFmtId="0" fontId="5" fillId="26" borderId="0" xfId="0" applyFont="1" applyFill="1" applyBorder="1" applyAlignment="1">
      <alignment horizontal="right" vertical="center"/>
    </xf>
    <xf numFmtId="2" fontId="5" fillId="26" borderId="0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65" fontId="1" fillId="26" borderId="0" xfId="0" applyNumberFormat="1" applyFont="1" applyFill="1" applyBorder="1" applyAlignment="1">
      <alignment vertical="center"/>
    </xf>
    <xf numFmtId="165" fontId="5" fillId="26" borderId="0" xfId="0" applyNumberFormat="1" applyFont="1" applyFill="1" applyBorder="1" applyAlignment="1">
      <alignment vertical="center"/>
    </xf>
    <xf numFmtId="165" fontId="0" fillId="26" borderId="0" xfId="0" applyNumberFormat="1" applyFill="1" applyBorder="1" applyAlignment="1">
      <alignment horizontal="left" vertical="center"/>
    </xf>
    <xf numFmtId="165" fontId="0" fillId="26" borderId="0" xfId="0" applyNumberFormat="1" applyFill="1" applyBorder="1" applyAlignment="1">
      <alignment vertical="center"/>
    </xf>
    <xf numFmtId="165" fontId="5" fillId="27" borderId="0" xfId="0" applyNumberFormat="1" applyFont="1" applyFill="1" applyBorder="1" applyAlignment="1">
      <alignment vertical="center"/>
    </xf>
    <xf numFmtId="165" fontId="1" fillId="27" borderId="0" xfId="278" applyNumberFormat="1" applyFill="1" applyBorder="1" applyAlignment="1">
      <alignment vertical="center"/>
    </xf>
    <xf numFmtId="165" fontId="1" fillId="27" borderId="0" xfId="0" applyNumberFormat="1" applyFont="1" applyFill="1" applyBorder="1" applyAlignment="1">
      <alignment vertical="center"/>
    </xf>
    <xf numFmtId="165" fontId="0" fillId="27" borderId="0" xfId="0" applyNumberFormat="1" applyFill="1" applyBorder="1" applyAlignment="1">
      <alignment vertical="center"/>
    </xf>
    <xf numFmtId="1" fontId="0" fillId="27" borderId="12" xfId="0" applyNumberFormat="1" applyFill="1" applyBorder="1" applyAlignment="1">
      <alignment horizontal="righ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C45" sqref="C45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2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2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2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2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2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2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32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32"/>
    </row>
    <row r="11" spans="1:11" ht="15.75" customHeight="1">
      <c r="A11" s="66"/>
      <c r="B11" s="142" t="s">
        <v>18</v>
      </c>
      <c r="C11" s="143" t="s">
        <v>142</v>
      </c>
      <c r="D11" s="142" t="s">
        <v>141</v>
      </c>
      <c r="E11" s="144" t="s">
        <v>21</v>
      </c>
      <c r="F11" s="145"/>
      <c r="G11" s="145" t="s">
        <v>22</v>
      </c>
      <c r="H11" s="145"/>
      <c r="I11" s="145"/>
      <c r="J11" s="69"/>
      <c r="K11" s="132"/>
    </row>
    <row r="12" spans="1:11" ht="13.5" thickBot="1">
      <c r="A12" s="84"/>
      <c r="B12" s="74" t="s">
        <v>18</v>
      </c>
      <c r="C12" s="75" t="s">
        <v>149</v>
      </c>
      <c r="D12" s="77" t="s">
        <v>150</v>
      </c>
      <c r="E12" s="79" t="s">
        <v>21</v>
      </c>
      <c r="F12" s="77"/>
      <c r="G12" s="77" t="s">
        <v>22</v>
      </c>
      <c r="H12" s="77"/>
      <c r="I12" s="77"/>
      <c r="J12" s="86"/>
      <c r="K12" s="132"/>
    </row>
    <row r="13" spans="1:11" ht="13.5" thickBot="1">
      <c r="A13" s="66"/>
      <c r="B13" s="80"/>
      <c r="C13" s="81"/>
      <c r="D13" s="80"/>
      <c r="E13" s="82"/>
      <c r="F13" s="83"/>
      <c r="G13" s="83"/>
      <c r="H13" s="83"/>
      <c r="I13" s="83"/>
      <c r="J13" s="69"/>
    </row>
    <row r="14" spans="1:11" ht="13.5" thickBot="1">
      <c r="A14" s="66"/>
      <c r="B14" s="80"/>
      <c r="C14" s="81"/>
      <c r="D14" s="80"/>
      <c r="E14" s="82"/>
      <c r="F14" s="83"/>
      <c r="G14" s="83"/>
      <c r="H14" s="83"/>
      <c r="I14" s="83"/>
      <c r="J14" s="69"/>
    </row>
    <row r="15" spans="1:11" ht="13.5" thickBot="1">
      <c r="A15" s="84"/>
      <c r="B15" s="85"/>
      <c r="C15" s="85"/>
      <c r="D15" s="85"/>
      <c r="E15" s="85"/>
      <c r="F15" s="85"/>
      <c r="G15" s="85"/>
      <c r="H15" s="85"/>
      <c r="I15" s="85"/>
      <c r="J15" s="86"/>
    </row>
    <row r="17" spans="2:3" ht="15.75" customHeight="1"/>
    <row r="18" spans="2:3" ht="15.75" customHeight="1">
      <c r="B18" s="131" t="s">
        <v>27</v>
      </c>
      <c r="C18" s="131"/>
    </row>
    <row r="19" spans="2:3" ht="15.75" customHeight="1">
      <c r="B19" s="87" t="s">
        <v>18</v>
      </c>
      <c r="C19" s="87" t="s">
        <v>28</v>
      </c>
    </row>
    <row r="20" spans="2:3" ht="15.75" customHeight="1">
      <c r="B20" s="88" t="s">
        <v>29</v>
      </c>
      <c r="C20" s="88" t="s">
        <v>30</v>
      </c>
    </row>
    <row r="21" spans="2:3" ht="15.75" customHeight="1">
      <c r="B21" s="89" t="s">
        <v>23</v>
      </c>
      <c r="C21" s="89" t="s">
        <v>31</v>
      </c>
    </row>
    <row r="22" spans="2:3">
      <c r="B22" s="88" t="s">
        <v>32</v>
      </c>
      <c r="C22" s="88" t="s">
        <v>33</v>
      </c>
    </row>
    <row r="23" spans="2:3">
      <c r="B23" s="90" t="s">
        <v>34</v>
      </c>
      <c r="C23" s="90" t="s">
        <v>35</v>
      </c>
    </row>
  </sheetData>
  <mergeCells count="2">
    <mergeCell ref="B18:C18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8"/>
  <sheetViews>
    <sheetView topLeftCell="A4" zoomScale="90" zoomScaleNormal="90" workbookViewId="0">
      <selection activeCell="E20" sqref="E20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75" t="s">
        <v>59</v>
      </c>
      <c r="C12" s="128"/>
      <c r="D12" s="74" t="s">
        <v>138</v>
      </c>
      <c r="E12" s="74" t="s">
        <v>135</v>
      </c>
      <c r="F12" s="77" t="s">
        <v>21</v>
      </c>
      <c r="G12" s="77" t="s">
        <v>62</v>
      </c>
      <c r="H12" s="77" t="s">
        <v>22</v>
      </c>
      <c r="I12" s="77"/>
      <c r="J12" s="77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>
      <c r="B14" s="146" t="s">
        <v>55</v>
      </c>
      <c r="C14" s="147"/>
      <c r="D14" s="148" t="s">
        <v>143</v>
      </c>
      <c r="E14" s="148" t="s">
        <v>144</v>
      </c>
      <c r="F14" s="149" t="s">
        <v>21</v>
      </c>
      <c r="G14" s="149" t="s">
        <v>58</v>
      </c>
      <c r="H14" s="149" t="s">
        <v>26</v>
      </c>
      <c r="I14" s="149"/>
      <c r="J14" s="149"/>
    </row>
    <row r="15" spans="1:10">
      <c r="B15" s="70" t="s">
        <v>59</v>
      </c>
      <c r="C15" s="71"/>
      <c r="D15" s="73" t="s">
        <v>151</v>
      </c>
      <c r="E15" s="78" t="s">
        <v>152</v>
      </c>
      <c r="F15" s="73" t="s">
        <v>21</v>
      </c>
      <c r="G15" s="73" t="s">
        <v>62</v>
      </c>
      <c r="H15" s="73" t="s">
        <v>22</v>
      </c>
      <c r="I15" s="73"/>
      <c r="J15" s="73"/>
    </row>
    <row r="16" spans="1:10" ht="13.5" thickBot="1">
      <c r="B16" s="94" t="s">
        <v>55</v>
      </c>
      <c r="C16" s="95"/>
      <c r="D16" s="96" t="s">
        <v>153</v>
      </c>
      <c r="E16" s="96" t="s">
        <v>150</v>
      </c>
      <c r="F16" s="97" t="s">
        <v>21</v>
      </c>
      <c r="G16" s="97" t="s">
        <v>58</v>
      </c>
      <c r="H16" s="97" t="s">
        <v>26</v>
      </c>
      <c r="I16" s="97"/>
      <c r="J16" s="97"/>
    </row>
    <row r="20" spans="2:5">
      <c r="B20" s="98" t="s">
        <v>55</v>
      </c>
      <c r="C20" s="98" t="s">
        <v>63</v>
      </c>
    </row>
    <row r="21" spans="2:5">
      <c r="B21" s="98" t="s">
        <v>64</v>
      </c>
      <c r="C21" s="98" t="s">
        <v>65</v>
      </c>
    </row>
    <row r="22" spans="2:5">
      <c r="B22" s="98" t="s">
        <v>66</v>
      </c>
      <c r="C22" s="98" t="s">
        <v>67</v>
      </c>
    </row>
    <row r="23" spans="2:5">
      <c r="B23" s="98" t="s">
        <v>68</v>
      </c>
      <c r="C23" s="98" t="s">
        <v>69</v>
      </c>
    </row>
    <row r="24" spans="2:5">
      <c r="B24" s="98" t="s">
        <v>70</v>
      </c>
      <c r="C24" s="98" t="s">
        <v>71</v>
      </c>
      <c r="E24" s="98" t="s">
        <v>72</v>
      </c>
    </row>
    <row r="25" spans="2:5">
      <c r="B25" s="98" t="s">
        <v>73</v>
      </c>
      <c r="C25" s="98" t="s">
        <v>74</v>
      </c>
      <c r="E25" s="98" t="s">
        <v>75</v>
      </c>
    </row>
    <row r="26" spans="2:5">
      <c r="B26" s="98" t="s">
        <v>76</v>
      </c>
      <c r="C26" s="98" t="s">
        <v>77</v>
      </c>
      <c r="E26" s="98" t="s">
        <v>78</v>
      </c>
    </row>
    <row r="27" spans="2:5">
      <c r="B27" s="98" t="s">
        <v>59</v>
      </c>
      <c r="C27" s="98" t="s">
        <v>79</v>
      </c>
      <c r="E27" s="98" t="s">
        <v>75</v>
      </c>
    </row>
    <row r="28" spans="2:5">
      <c r="B28" s="98" t="s">
        <v>80</v>
      </c>
      <c r="C28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F18" sqref="F18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0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29">
        <v>1E-3</v>
      </c>
      <c r="F11" s="18"/>
    </row>
    <row r="12" spans="1:20" ht="15.75" customHeight="1">
      <c r="B12" s="11" t="str">
        <f>SEC_Processes!D15</f>
        <v>MIN_EX_PV</v>
      </c>
      <c r="C12" s="11" t="str">
        <f>SEC_Comm!D12</f>
        <v>Photovoltaic</v>
      </c>
      <c r="D12" s="14" t="str">
        <f>SEC_Comm!C12</f>
        <v>PV</v>
      </c>
      <c r="E12" s="130">
        <v>1E-3</v>
      </c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5"/>
  <sheetViews>
    <sheetView tabSelected="1" zoomScale="90" zoomScaleNormal="90" workbookViewId="0">
      <selection activeCell="G24" sqref="G24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>
      <c r="B10" s="135" t="str">
        <f>SEC_Processes!D11</f>
        <v>ELE_EX_WIND_FARM</v>
      </c>
      <c r="C10" s="135" t="str">
        <f>SEC_Processes!E11</f>
        <v>Wind farm</v>
      </c>
      <c r="D10" s="136" t="str">
        <f>SEC_Comm!C10</f>
        <v>WIND</v>
      </c>
      <c r="E10" s="136" t="str">
        <f>SEC_Comm!C8</f>
        <v>ELEC_HV</v>
      </c>
      <c r="F10" s="137">
        <v>7.0000000000000007E-2</v>
      </c>
      <c r="G10" s="137">
        <v>1</v>
      </c>
      <c r="H10" s="138">
        <v>31.536000000000001</v>
      </c>
      <c r="I10" s="138">
        <v>0.2</v>
      </c>
      <c r="J10" s="139">
        <v>1</v>
      </c>
      <c r="K10" s="138">
        <v>0</v>
      </c>
    </row>
    <row r="11" spans="2:12">
      <c r="B11" s="122" t="str">
        <f>SEC_Processes!D14</f>
        <v>ELE_EX_WIND_ON</v>
      </c>
      <c r="C11" s="122" t="str">
        <f>SEC_Processes!E14</f>
        <v>Wind Turbine Onshore</v>
      </c>
      <c r="D11" s="123" t="str">
        <f>SEC_Comm!C11</f>
        <v>WIND_ON</v>
      </c>
      <c r="E11" s="123" t="str">
        <f>SEC_Comm!C8</f>
        <v>ELEC_HV</v>
      </c>
      <c r="F11" s="124">
        <v>1.345</v>
      </c>
      <c r="G11" s="124">
        <v>1</v>
      </c>
      <c r="H11" s="125">
        <v>31.536000000000001</v>
      </c>
      <c r="I11" s="125">
        <v>0.33</v>
      </c>
      <c r="J11" s="126">
        <v>1</v>
      </c>
      <c r="K11" s="127">
        <v>0</v>
      </c>
    </row>
    <row r="12" spans="2:12">
      <c r="B12" s="135" t="str">
        <f>SEC_Processes!D16</f>
        <v>ELE_EX_PV</v>
      </c>
      <c r="C12" s="135" t="str">
        <f>SEC_Processes!E16</f>
        <v>Photovoltaic</v>
      </c>
      <c r="D12" s="136" t="str">
        <f>SEC_Comm!C12</f>
        <v>PV</v>
      </c>
      <c r="E12" s="136" t="str">
        <f>SEC_Comm!C8</f>
        <v>ELEC_HV</v>
      </c>
      <c r="F12" s="137">
        <v>0.05</v>
      </c>
      <c r="G12" s="137">
        <v>1</v>
      </c>
      <c r="H12" s="138">
        <v>31.536000000000001</v>
      </c>
      <c r="I12" s="138">
        <v>0.25</v>
      </c>
      <c r="J12" s="139">
        <v>1</v>
      </c>
      <c r="K12" s="138">
        <v>0</v>
      </c>
    </row>
    <row r="13" spans="2:12" ht="13.5" thickBot="1">
      <c r="B13" s="116"/>
      <c r="C13" s="116"/>
      <c r="D13" s="117"/>
      <c r="E13" s="117"/>
      <c r="F13" s="118"/>
      <c r="G13" s="118"/>
      <c r="H13" s="119"/>
      <c r="I13" s="119"/>
      <c r="J13" s="120"/>
      <c r="K13" s="150"/>
    </row>
    <row r="15" spans="2:12">
      <c r="E15" s="121"/>
    </row>
    <row r="16" spans="2:12">
      <c r="E16" s="121"/>
    </row>
    <row r="19" spans="3:10">
      <c r="C19" s="58" t="s">
        <v>146</v>
      </c>
      <c r="D19" s="58">
        <f>F11*H11</f>
        <v>42.41592</v>
      </c>
      <c r="E19" s="58" t="s">
        <v>21</v>
      </c>
      <c r="I19" s="58">
        <f>F8*H8*I8</f>
        <v>204.98400000000001</v>
      </c>
      <c r="J19" s="58" t="s">
        <v>21</v>
      </c>
    </row>
    <row r="20" spans="3:10">
      <c r="C20" s="58" t="s">
        <v>145</v>
      </c>
      <c r="D20" s="58">
        <f>D19*I11</f>
        <v>13.997253600000001</v>
      </c>
      <c r="E20" s="58" t="s">
        <v>21</v>
      </c>
      <c r="I20" s="58">
        <f>F9*H9*I9</f>
        <v>126.14400000000001</v>
      </c>
      <c r="J20" s="58" t="s">
        <v>133</v>
      </c>
    </row>
    <row r="22" spans="3:10">
      <c r="C22" s="58" t="s">
        <v>147</v>
      </c>
      <c r="D22" s="140">
        <f>MIN_IMP!E8</f>
        <v>100</v>
      </c>
    </row>
    <row r="23" spans="3:10">
      <c r="C23" s="58" t="s">
        <v>148</v>
      </c>
      <c r="D23" s="58">
        <f>D22/G8</f>
        <v>333.33333333333337</v>
      </c>
    </row>
    <row r="24" spans="3:10">
      <c r="D24" s="58">
        <f>1</f>
        <v>1</v>
      </c>
    </row>
    <row r="25" spans="3:10">
      <c r="D25" s="141">
        <f>SUM(D23:D24)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0" zoomScaleNormal="80" workbookViewId="0">
      <selection activeCell="I41" sqref="I41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3" t="s">
        <v>119</v>
      </c>
      <c r="D17" s="133"/>
      <c r="E17" s="133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4" t="s">
        <v>126</v>
      </c>
      <c r="E6" s="134"/>
      <c r="F6" s="134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