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aless\Desktop\Lavori_Articoli\CurrentWorks\I - PPG-mixed\mixed-precision-nas\dalia-temponet-test\"/>
    </mc:Choice>
  </mc:AlternateContent>
  <xr:revisionPtr revIDLastSave="0" documentId="13_ncr:1_{FBA38189-0240-4F27-B2E0-A73DEB0C3858}" xr6:coauthVersionLast="47" xr6:coauthVersionMax="47" xr10:uidLastSave="{00000000-0000-0000-0000-000000000000}"/>
  <bookViews>
    <workbookView xWindow="-108" yWindow="-108" windowWidth="23256" windowHeight="12576" firstSheet="8" activeTab="14" xr2:uid="{00000000-000D-0000-FFFF-FFFF00000000}"/>
  </bookViews>
  <sheets>
    <sheet name="MN-dilht" sheetId="1" r:id="rId1"/>
    <sheet name="PIT" sheetId="2" r:id="rId2"/>
    <sheet name="MN-dil1" sheetId="3" r:id="rId3"/>
    <sheet name="MN-dil1-q" sheetId="21" r:id="rId4"/>
    <sheet name="MN1-PITsmall" sheetId="4" r:id="rId5"/>
    <sheet name="MN1-PITmed" sheetId="8" r:id="rId6"/>
    <sheet name="MN1-PITlarge" sheetId="9" r:id="rId7"/>
    <sheet name="MN1-PITlargest" sheetId="10" r:id="rId8"/>
    <sheet name="PIT-q" sheetId="7" r:id="rId9"/>
    <sheet name="MN-dilht-q" sheetId="6" r:id="rId10"/>
    <sheet name="MN1-PITsmall-q" sheetId="11" r:id="rId11"/>
    <sheet name="MN1-PITmed-q" sheetId="12" r:id="rId12"/>
    <sheet name="MN1-PITlarge-q" sheetId="13" r:id="rId13"/>
    <sheet name="MN1-PITlargest-q" sheetId="14" r:id="rId14"/>
    <sheet name="Network_list" sheetId="18" r:id="rId15"/>
    <sheet name="mix-quantizations" sheetId="15" r:id="rId16"/>
    <sheet name="mix-quantization-results" sheetId="17" r:id="rId17"/>
    <sheet name="Deployment" sheetId="16" r:id="rId18"/>
    <sheet name="Deployment_energy" sheetId="20" r:id="rId19"/>
    <sheet name="Foglio2" sheetId="19" r:id="rId20"/>
    <sheet name="Check-PostProc" sheetId="5" state="hidden" r:id="rId21"/>
  </sheets>
  <definedNames>
    <definedName name="_xlnm._FilterDatabase" localSheetId="14" hidden="1">Network_list!$A$1:$D$215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22" roundtripDataSignature="AMtx7mgzjve4lfz66fKfPsmt5s+JkOBrLA=="/>
    </ext>
  </extLst>
</workbook>
</file>

<file path=xl/calcChain.xml><?xml version="1.0" encoding="utf-8"?>
<calcChain xmlns="http://schemas.openxmlformats.org/spreadsheetml/2006/main">
  <c r="C244" i="18" l="1"/>
  <c r="C245" i="18"/>
  <c r="C246" i="18"/>
  <c r="C247" i="18"/>
  <c r="C248" i="18"/>
  <c r="C249" i="18"/>
  <c r="C250" i="18"/>
  <c r="C251" i="18"/>
  <c r="C252" i="18"/>
  <c r="C253" i="18"/>
  <c r="C254" i="18"/>
  <c r="C255" i="18"/>
  <c r="C256" i="18"/>
  <c r="C257" i="18"/>
  <c r="C214" i="18"/>
  <c r="C215" i="18"/>
  <c r="C216" i="18"/>
  <c r="C217" i="18"/>
  <c r="C218" i="18"/>
  <c r="C219" i="18"/>
  <c r="C220" i="18"/>
  <c r="C221" i="18"/>
  <c r="C222" i="18"/>
  <c r="C223" i="18"/>
  <c r="C224" i="18"/>
  <c r="C225" i="18"/>
  <c r="C226" i="18"/>
  <c r="C227" i="18"/>
  <c r="C228" i="18"/>
  <c r="C229" i="18"/>
  <c r="C230" i="18"/>
  <c r="C231" i="18"/>
  <c r="C232" i="18"/>
  <c r="C233" i="18"/>
  <c r="C234" i="18"/>
  <c r="C235" i="18"/>
  <c r="C236" i="18"/>
  <c r="C237" i="18"/>
  <c r="C238" i="18"/>
  <c r="C239" i="18"/>
  <c r="C240" i="18"/>
  <c r="C241" i="18"/>
  <c r="C242" i="18"/>
  <c r="C243" i="18"/>
  <c r="J41" i="16"/>
  <c r="J39" i="16"/>
  <c r="D34" i="20"/>
  <c r="E28" i="20"/>
  <c r="G28" i="20"/>
  <c r="D3" i="20"/>
  <c r="N28" i="16"/>
  <c r="N29" i="16"/>
  <c r="N30" i="16"/>
  <c r="M29" i="16"/>
  <c r="M30" i="16"/>
  <c r="M28" i="16"/>
  <c r="F20" i="16"/>
  <c r="C37" i="17"/>
  <c r="D4" i="20" l="1"/>
  <c r="D2" i="20"/>
  <c r="B3" i="20"/>
  <c r="B4" i="20"/>
  <c r="B2" i="20"/>
  <c r="F28" i="16"/>
  <c r="K22" i="16"/>
  <c r="K21" i="16"/>
  <c r="K20" i="16"/>
  <c r="J22" i="16"/>
  <c r="J21" i="16"/>
  <c r="J20" i="16"/>
  <c r="G21" i="16" l="1"/>
  <c r="I21" i="16"/>
  <c r="G20" i="16"/>
  <c r="G22" i="16"/>
  <c r="M37" i="17"/>
  <c r="L37" i="17"/>
  <c r="E37" i="17"/>
  <c r="F37" i="17"/>
  <c r="G37" i="17"/>
  <c r="H37" i="17"/>
  <c r="I37" i="17"/>
  <c r="J37" i="17"/>
  <c r="K37" i="17"/>
  <c r="N37" i="17"/>
  <c r="D37" i="17"/>
  <c r="A26" i="17"/>
  <c r="I22" i="16"/>
  <c r="I20" i="16"/>
  <c r="I12" i="16"/>
  <c r="I7" i="16"/>
  <c r="I11" i="16"/>
  <c r="C124" i="18"/>
  <c r="C110" i="18"/>
  <c r="C74" i="18"/>
  <c r="C123" i="18"/>
  <c r="C108" i="18"/>
  <c r="C72" i="18"/>
  <c r="C120" i="18"/>
  <c r="C102" i="18"/>
  <c r="C66" i="18"/>
  <c r="C115" i="18"/>
  <c r="C85" i="18"/>
  <c r="C57" i="18"/>
  <c r="C113" i="18"/>
  <c r="C79" i="18"/>
  <c r="C54" i="18"/>
  <c r="C106" i="18"/>
  <c r="C70" i="18"/>
  <c r="C46" i="18"/>
  <c r="C99" i="18"/>
  <c r="C63" i="18"/>
  <c r="C42" i="18"/>
  <c r="C100" i="18"/>
  <c r="C64" i="18"/>
  <c r="C43" i="18"/>
  <c r="C121" i="18"/>
  <c r="C103" i="18"/>
  <c r="C67" i="18"/>
  <c r="C119" i="18"/>
  <c r="C98" i="18"/>
  <c r="C62" i="18"/>
  <c r="C101" i="18"/>
  <c r="C65" i="18"/>
  <c r="C44" i="18"/>
  <c r="C105" i="18"/>
  <c r="C69" i="18"/>
  <c r="C114" i="18"/>
  <c r="C83" i="18"/>
  <c r="C56" i="18"/>
  <c r="C112" i="18"/>
  <c r="C78" i="18"/>
  <c r="C53" i="18"/>
  <c r="C104" i="18"/>
  <c r="C68" i="18"/>
  <c r="C45" i="18"/>
  <c r="C75" i="18"/>
  <c r="C50" i="18"/>
  <c r="C37" i="18"/>
  <c r="C58" i="18"/>
  <c r="C40" i="18"/>
  <c r="C29" i="18"/>
  <c r="C111" i="18"/>
  <c r="C76" i="18"/>
  <c r="C51" i="18"/>
  <c r="C107" i="18"/>
  <c r="C71" i="18"/>
  <c r="C48" i="18"/>
  <c r="C97" i="18"/>
  <c r="C60" i="18"/>
  <c r="C41" i="18"/>
  <c r="C77" i="18"/>
  <c r="C52" i="18"/>
  <c r="C38" i="18"/>
  <c r="C109" i="18"/>
  <c r="C73" i="18"/>
  <c r="C49" i="18"/>
  <c r="C80" i="18"/>
  <c r="C55" i="18"/>
  <c r="C39" i="18"/>
  <c r="C187" i="18"/>
  <c r="C160" i="18"/>
  <c r="C146" i="18"/>
  <c r="C182" i="18"/>
  <c r="C155" i="18"/>
  <c r="C140" i="18"/>
  <c r="C171" i="18"/>
  <c r="C149" i="18"/>
  <c r="C129" i="18"/>
  <c r="C186" i="18"/>
  <c r="C159" i="18"/>
  <c r="C145" i="18"/>
  <c r="C185" i="18"/>
  <c r="C158" i="18"/>
  <c r="C143" i="18"/>
  <c r="C178" i="18"/>
  <c r="C152" i="18"/>
  <c r="C136" i="18"/>
  <c r="C188" i="18"/>
  <c r="C161" i="18"/>
  <c r="C147" i="18"/>
  <c r="C183" i="18"/>
  <c r="C156" i="18"/>
  <c r="C141" i="18"/>
  <c r="C179" i="18"/>
  <c r="C153" i="18"/>
  <c r="C137" i="18"/>
  <c r="C172" i="18"/>
  <c r="C150" i="18"/>
  <c r="C130" i="18"/>
  <c r="C184" i="18"/>
  <c r="C157" i="18"/>
  <c r="C142" i="18"/>
  <c r="C181" i="18"/>
  <c r="C154" i="18"/>
  <c r="C139" i="18"/>
  <c r="C175" i="18"/>
  <c r="C151" i="18"/>
  <c r="C133" i="18"/>
  <c r="C27" i="18"/>
  <c r="C24" i="18"/>
  <c r="C18" i="18"/>
  <c r="C7" i="18"/>
  <c r="C2" i="18"/>
  <c r="C23" i="18"/>
  <c r="C21" i="18"/>
  <c r="C13" i="18"/>
  <c r="C10" i="18"/>
  <c r="C22" i="18"/>
  <c r="C11" i="18"/>
  <c r="C8" i="18"/>
  <c r="C3" i="18"/>
  <c r="C14" i="18"/>
  <c r="C12" i="18"/>
  <c r="C9" i="18"/>
  <c r="C6" i="18"/>
  <c r="C4" i="18"/>
  <c r="C5" i="18"/>
  <c r="C36" i="18"/>
  <c r="C35" i="18"/>
  <c r="C32" i="18"/>
  <c r="C28" i="18"/>
  <c r="C26" i="18"/>
  <c r="C20" i="18"/>
  <c r="C15" i="18"/>
  <c r="C16" i="18"/>
  <c r="C33" i="18"/>
  <c r="C31" i="18"/>
  <c r="C17" i="18"/>
  <c r="C19" i="18"/>
  <c r="C34" i="18"/>
  <c r="C25" i="18"/>
  <c r="C30" i="18"/>
  <c r="C95" i="18"/>
  <c r="C89" i="18"/>
  <c r="C81" i="18"/>
  <c r="C94" i="18"/>
  <c r="C93" i="18"/>
  <c r="C86" i="18"/>
  <c r="C96" i="18"/>
  <c r="C91" i="18"/>
  <c r="C87" i="18"/>
  <c r="C82" i="18"/>
  <c r="C92" i="18"/>
  <c r="C88" i="18"/>
  <c r="C84" i="18"/>
  <c r="C126" i="18"/>
  <c r="C117" i="18"/>
  <c r="C134" i="18"/>
  <c r="C128" i="18"/>
  <c r="C135" i="18"/>
  <c r="C127" i="18"/>
  <c r="C116" i="18"/>
  <c r="C132" i="18"/>
  <c r="C131" i="18"/>
  <c r="C125" i="18"/>
  <c r="C122" i="18"/>
  <c r="C118" i="18"/>
  <c r="C138" i="18"/>
  <c r="C200" i="18"/>
  <c r="C180" i="18"/>
  <c r="C206" i="18"/>
  <c r="C194" i="18"/>
  <c r="C168" i="18"/>
  <c r="C202" i="18"/>
  <c r="C190" i="18"/>
  <c r="C163" i="18"/>
  <c r="C211" i="18"/>
  <c r="C176" i="18"/>
  <c r="C208" i="18"/>
  <c r="C196" i="18"/>
  <c r="C170" i="18"/>
  <c r="C212" i="18"/>
  <c r="C199" i="18"/>
  <c r="C177" i="18"/>
  <c r="C207" i="18"/>
  <c r="C195" i="18"/>
  <c r="C169" i="18"/>
  <c r="C201" i="18"/>
  <c r="C189" i="18"/>
  <c r="C162" i="18"/>
  <c r="C210" i="18"/>
  <c r="C198" i="18"/>
  <c r="C174" i="18"/>
  <c r="C209" i="18"/>
  <c r="C197" i="18"/>
  <c r="C173" i="18"/>
  <c r="C205" i="18"/>
  <c r="C193" i="18"/>
  <c r="C167" i="18"/>
  <c r="C204" i="18"/>
  <c r="C192" i="18"/>
  <c r="C166" i="18"/>
  <c r="C203" i="18"/>
  <c r="C191" i="18"/>
  <c r="C164" i="18"/>
  <c r="C213" i="18"/>
  <c r="B33" i="17"/>
  <c r="C33" i="17"/>
  <c r="D33" i="17"/>
  <c r="E33" i="17"/>
  <c r="F33" i="17"/>
  <c r="G33" i="17"/>
  <c r="H33" i="17"/>
  <c r="I33" i="17"/>
  <c r="J33" i="17"/>
  <c r="K33" i="17"/>
  <c r="L33" i="17"/>
  <c r="A33" i="17"/>
  <c r="B32" i="17"/>
  <c r="C32" i="17"/>
  <c r="D32" i="17"/>
  <c r="E32" i="17"/>
  <c r="F32" i="17"/>
  <c r="G32" i="17"/>
  <c r="H32" i="17"/>
  <c r="I32" i="17"/>
  <c r="J32" i="17"/>
  <c r="K32" i="17"/>
  <c r="L32" i="17"/>
  <c r="A32" i="17"/>
  <c r="A31" i="17"/>
  <c r="B31" i="17"/>
  <c r="C31" i="17"/>
  <c r="M31" i="17" s="1"/>
  <c r="D31" i="17"/>
  <c r="E31" i="17"/>
  <c r="F31" i="17"/>
  <c r="G31" i="17"/>
  <c r="H31" i="17"/>
  <c r="I31" i="17"/>
  <c r="J31" i="17"/>
  <c r="K31" i="17"/>
  <c r="L31" i="17"/>
  <c r="M30" i="17"/>
  <c r="B30" i="17"/>
  <c r="C30" i="17"/>
  <c r="D30" i="17"/>
  <c r="E30" i="17"/>
  <c r="F30" i="17"/>
  <c r="G30" i="17"/>
  <c r="H30" i="17"/>
  <c r="I30" i="17"/>
  <c r="J30" i="17"/>
  <c r="K30" i="17"/>
  <c r="L30" i="17"/>
  <c r="A30" i="17"/>
  <c r="A27" i="17"/>
  <c r="B27" i="17"/>
  <c r="C27" i="17"/>
  <c r="M27" i="17" s="1"/>
  <c r="D27" i="17"/>
  <c r="E27" i="17"/>
  <c r="F27" i="17"/>
  <c r="G27" i="17"/>
  <c r="H27" i="17"/>
  <c r="I27" i="17"/>
  <c r="J27" i="17"/>
  <c r="K27" i="17"/>
  <c r="L27" i="17"/>
  <c r="A28" i="17"/>
  <c r="B28" i="17"/>
  <c r="C28" i="17"/>
  <c r="M28" i="17" s="1"/>
  <c r="D28" i="17"/>
  <c r="E28" i="17"/>
  <c r="F28" i="17"/>
  <c r="G28" i="17"/>
  <c r="H28" i="17"/>
  <c r="I28" i="17"/>
  <c r="J28" i="17"/>
  <c r="K28" i="17"/>
  <c r="L28" i="17"/>
  <c r="A29" i="17"/>
  <c r="M29" i="17" s="1"/>
  <c r="B29" i="17"/>
  <c r="C29" i="17"/>
  <c r="D29" i="17"/>
  <c r="E29" i="17"/>
  <c r="F29" i="17"/>
  <c r="G29" i="17"/>
  <c r="H29" i="17"/>
  <c r="I29" i="17"/>
  <c r="J29" i="17"/>
  <c r="K29" i="17"/>
  <c r="L29" i="17"/>
  <c r="M26" i="17"/>
  <c r="L26" i="17"/>
  <c r="K26" i="17"/>
  <c r="J26" i="17"/>
  <c r="I26" i="17"/>
  <c r="H26" i="17"/>
  <c r="G26" i="17"/>
  <c r="F26" i="17"/>
  <c r="E26" i="17"/>
  <c r="D26" i="17"/>
  <c r="B26" i="17"/>
  <c r="C26" i="17"/>
  <c r="I6" i="16"/>
  <c r="O37" i="17" l="1"/>
  <c r="M33" i="17"/>
  <c r="M32" i="17"/>
</calcChain>
</file>

<file path=xl/sharedStrings.xml><?xml version="1.0" encoding="utf-8"?>
<sst xmlns="http://schemas.openxmlformats.org/spreadsheetml/2006/main" count="1591" uniqueCount="235">
  <si>
    <t>Regularizer</t>
  </si>
  <si>
    <t>strength</t>
  </si>
  <si>
    <t>threshold</t>
  </si>
  <si>
    <t>size</t>
  </si>
  <si>
    <t>MAC</t>
  </si>
  <si>
    <t>MAE-pre</t>
  </si>
  <si>
    <t>MAE-post</t>
  </si>
  <si>
    <t>conv_0</t>
  </si>
  <si>
    <t>conv_1</t>
  </si>
  <si>
    <t>conv_2</t>
  </si>
  <si>
    <t>conv_3</t>
  </si>
  <si>
    <t>conv_4</t>
  </si>
  <si>
    <t>conv_5</t>
  </si>
  <si>
    <t>conv_6</t>
  </si>
  <si>
    <t>conv_7</t>
  </si>
  <si>
    <t>conv_8</t>
  </si>
  <si>
    <t>fc_0</t>
  </si>
  <si>
    <t>fc_1</t>
  </si>
  <si>
    <t>2</t>
  </si>
  <si>
    <t>15</t>
  </si>
  <si>
    <t>12</t>
  </si>
  <si>
    <t>1</t>
  </si>
  <si>
    <t>29</t>
  </si>
  <si>
    <t>4</t>
  </si>
  <si>
    <t>44</t>
  </si>
  <si>
    <t>24</t>
  </si>
  <si>
    <t>17</t>
  </si>
  <si>
    <t>8</t>
  </si>
  <si>
    <t>20</t>
  </si>
  <si>
    <t>11</t>
  </si>
  <si>
    <t>27</t>
  </si>
  <si>
    <t>77</t>
  </si>
  <si>
    <t>16</t>
  </si>
  <si>
    <t>48</t>
  </si>
  <si>
    <t>35</t>
  </si>
  <si>
    <t>10</t>
  </si>
  <si>
    <t>41</t>
  </si>
  <si>
    <t>89</t>
  </si>
  <si>
    <t>26</t>
  </si>
  <si>
    <t>42</t>
  </si>
  <si>
    <t>63</t>
  </si>
  <si>
    <t>30</t>
  </si>
  <si>
    <t>45</t>
  </si>
  <si>
    <t>80</t>
  </si>
  <si>
    <t>19</t>
  </si>
  <si>
    <t>21</t>
  </si>
  <si>
    <t>57</t>
  </si>
  <si>
    <t>53</t>
  </si>
  <si>
    <t>82</t>
  </si>
  <si>
    <t>28</t>
  </si>
  <si>
    <t>7</t>
  </si>
  <si>
    <t>86</t>
  </si>
  <si>
    <t>84</t>
  </si>
  <si>
    <t>32</t>
  </si>
  <si>
    <t>62</t>
  </si>
  <si>
    <t>64</t>
  </si>
  <si>
    <t>124</t>
  </si>
  <si>
    <t>125</t>
  </si>
  <si>
    <t>118</t>
  </si>
  <si>
    <t>74</t>
  </si>
  <si>
    <t>90</t>
  </si>
  <si>
    <t>121</t>
  </si>
  <si>
    <t>122</t>
  </si>
  <si>
    <t>104</t>
  </si>
  <si>
    <t>76</t>
  </si>
  <si>
    <t>61</t>
  </si>
  <si>
    <t>112</t>
  </si>
  <si>
    <t>31</t>
  </si>
  <si>
    <t>60</t>
  </si>
  <si>
    <t>110</t>
  </si>
  <si>
    <t>72</t>
  </si>
  <si>
    <t>3</t>
  </si>
  <si>
    <t>flops</t>
  </si>
  <si>
    <t>33</t>
  </si>
  <si>
    <t>114</t>
  </si>
  <si>
    <t>107</t>
  </si>
  <si>
    <t>13</t>
  </si>
  <si>
    <t>9</t>
  </si>
  <si>
    <t>14</t>
  </si>
  <si>
    <t>87</t>
  </si>
  <si>
    <t>119</t>
  </si>
  <si>
    <t>75</t>
  </si>
  <si>
    <t>88</t>
  </si>
  <si>
    <t>59</t>
  </si>
  <si>
    <t>85</t>
  </si>
  <si>
    <t>111</t>
  </si>
  <si>
    <t>54</t>
  </si>
  <si>
    <t>36</t>
  </si>
  <si>
    <t>117</t>
  </si>
  <si>
    <t>92</t>
  </si>
  <si>
    <t>5</t>
  </si>
  <si>
    <t>warmup</t>
  </si>
  <si>
    <t>0.5</t>
  </si>
  <si>
    <t>max</t>
  </si>
  <si>
    <t>1e-4</t>
  </si>
  <si>
    <t>381057</t>
  </si>
  <si>
    <t>9672832</t>
  </si>
  <si>
    <t>5.43</t>
  </si>
  <si>
    <t>128</t>
  </si>
  <si>
    <t>256</t>
  </si>
  <si>
    <t>5e-6</t>
  </si>
  <si>
    <t>935927</t>
  </si>
  <si>
    <t>34117760</t>
  </si>
  <si>
    <t>4.98</t>
  </si>
  <si>
    <t>40</t>
  </si>
  <si>
    <t>381313</t>
  </si>
  <si>
    <t>9738368</t>
  </si>
  <si>
    <t>5.44</t>
  </si>
  <si>
    <t>1e-5</t>
  </si>
  <si>
    <t>458113</t>
  </si>
  <si>
    <t>18389120</t>
  </si>
  <si>
    <t>5.18</t>
  </si>
  <si>
    <t>693633</t>
  </si>
  <si>
    <t>27302016</t>
  </si>
  <si>
    <t>4.92</t>
  </si>
  <si>
    <t>5.46</t>
  </si>
  <si>
    <t>5.24</t>
  </si>
  <si>
    <t>439681</t>
  </si>
  <si>
    <t>15767680</t>
  </si>
  <si>
    <t>5.28</t>
  </si>
  <si>
    <t>0</t>
  </si>
  <si>
    <t>5.54</t>
  </si>
  <si>
    <t>385409</t>
  </si>
  <si>
    <t>5.64</t>
  </si>
  <si>
    <t>386433</t>
  </si>
  <si>
    <t>10524800</t>
  </si>
  <si>
    <t>5.39</t>
  </si>
  <si>
    <t>6</t>
  </si>
  <si>
    <t>78</t>
  </si>
  <si>
    <t>68</t>
  </si>
  <si>
    <t>93</t>
  </si>
  <si>
    <t>58</t>
  </si>
  <si>
    <t>98</t>
  </si>
  <si>
    <t>67</t>
  </si>
  <si>
    <t>109</t>
  </si>
  <si>
    <t>38</t>
  </si>
  <si>
    <t>50</t>
  </si>
  <si>
    <t>126</t>
  </si>
  <si>
    <t>43</t>
  </si>
  <si>
    <t>18</t>
  </si>
  <si>
    <t>66</t>
  </si>
  <si>
    <t>25</t>
  </si>
  <si>
    <t>49</t>
  </si>
  <si>
    <t>34</t>
  </si>
  <si>
    <t>39</t>
  </si>
  <si>
    <t>81</t>
  </si>
  <si>
    <t>100</t>
  </si>
  <si>
    <t>ID</t>
  </si>
  <si>
    <t>MAE-Pre</t>
  </si>
  <si>
    <t>MAE-Post</t>
  </si>
  <si>
    <t>N-Bit</t>
  </si>
  <si>
    <t>Networks</t>
  </si>
  <si>
    <t>Name</t>
  </si>
  <si>
    <t>w0</t>
  </si>
  <si>
    <t>a0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</si>
  <si>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</si>
  <si>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</si>
  <si>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</si>
  <si>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</si>
  <si>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</si>
  <si>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</si>
  <si>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</si>
  <si>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</si>
  <si>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</si>
  <si>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</si>
  <si>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</si>
  <si>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</si>
  <si>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</si>
  <si>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</si>
  <si>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</si>
  <si>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</si>
  <si>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</si>
  <si>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</si>
  <si>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</si>
  <si>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</si>
  <si>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</si>
  <si>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</si>
  <si>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MN1-PITsmall</t>
  </si>
  <si>
    <t>MN1-PITmed</t>
  </si>
  <si>
    <t>MN1-PITlarge</t>
  </si>
  <si>
    <t>MN1-PITlargest</t>
  </si>
  <si>
    <t>small</t>
  </si>
  <si>
    <t>med</t>
  </si>
  <si>
    <t>big</t>
  </si>
  <si>
    <t>cd</t>
  </si>
  <si>
    <t>MACs</t>
  </si>
  <si>
    <t>Cycles</t>
  </si>
  <si>
    <t>MAC/cycles</t>
  </si>
  <si>
    <t>size weights</t>
  </si>
  <si>
    <t>memory footprint</t>
  </si>
  <si>
    <t>Network</t>
  </si>
  <si>
    <t>memory_size</t>
  </si>
  <si>
    <t>memory_size_quantized</t>
  </si>
  <si>
    <t>MAE</t>
  </si>
  <si>
    <t>mix</t>
  </si>
  <si>
    <t>L4</t>
  </si>
  <si>
    <t>u4</t>
  </si>
  <si>
    <t>type</t>
  </si>
  <si>
    <t>u8</t>
  </si>
  <si>
    <t>small2</t>
  </si>
  <si>
    <t>cycles</t>
  </si>
  <si>
    <t>MACs/cycle</t>
  </si>
  <si>
    <t>latency</t>
  </si>
  <si>
    <t>energy</t>
  </si>
  <si>
    <t>largest5</t>
  </si>
  <si>
    <t>med-big</t>
  </si>
  <si>
    <t>3562067</t>
  </si>
  <si>
    <t>STM32WB55</t>
  </si>
  <si>
    <t>power [mW]</t>
  </si>
  <si>
    <t>freq</t>
  </si>
  <si>
    <t>Model</t>
  </si>
  <si>
    <t>MN+PIT-mixed</t>
  </si>
  <si>
    <t>MN+PIT-int8</t>
  </si>
  <si>
    <t>MN+PIT-int4</t>
  </si>
  <si>
    <t>Memory [kB]</t>
  </si>
  <si>
    <t>71.6 ms</t>
  </si>
  <si>
    <t>55.66 ms</t>
  </si>
  <si>
    <t>1.90 s</t>
  </si>
  <si>
    <t>1.79 mJ</t>
  </si>
  <si>
    <t>1.39 mJ</t>
  </si>
  <si>
    <t>47.65 mJ</t>
  </si>
  <si>
    <t>7.73 BPM</t>
  </si>
  <si>
    <t>4.64 BPM</t>
  </si>
  <si>
    <t>4.41 BPM</t>
  </si>
  <si>
    <t>PPG Comm.</t>
  </si>
  <si>
    <t>Acc. Comm.</t>
  </si>
  <si>
    <t>Active</t>
  </si>
  <si>
    <t>Stop</t>
  </si>
  <si>
    <t>Time</t>
  </si>
  <si>
    <t>PPG</t>
  </si>
  <si>
    <t>ACC</t>
  </si>
  <si>
    <t>STM32WB</t>
  </si>
  <si>
    <t>19672832</t>
  </si>
  <si>
    <t>1381057</t>
  </si>
  <si>
    <t>MAE_original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</si>
</sst>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8" x14ac:knownFonts="1">
    <font>
      <sz val="11"/>
      <color theme="1"/>
      <name val="Arial"/>
    </font>
    <font>
      <b/>
      <sz val="11"/>
      <color theme="1"/>
      <name val="Calibri"/>
    </font>
    <font>
      <b/>
      <sz val="11"/>
      <color rgb="FF00B050"/>
      <name val="Calibri"/>
    </font>
    <font>
      <sz val="11"/>
      <color rgb="FFC00000"/>
      <name val="Calibri"/>
    </font>
    <font>
      <sz val="11"/>
      <color rgb="FF00B050"/>
      <name val="Calibri"/>
    </font>
    <font>
      <sz val="11"/>
      <color rgb="FF0070C0"/>
      <name val="Calibri"/>
    </font>
    <font>
      <b/>
      <sz val="11"/>
      <color theme="5"/>
      <name val="Calibri"/>
    </font>
    <font>
      <b/>
      <sz val="11"/>
      <color rgb="FFFF0000"/>
      <name val="Calibri"/>
    </font>
    <font>
      <sz val="11"/>
      <color theme="1"/>
      <name val="Calibri"/>
    </font>
    <font>
      <sz val="11"/>
      <color rgb="FF2E75B5"/>
      <name val="Calibri"/>
    </font>
    <font>
      <b/>
      <sz val="11"/>
      <color rgb="FF00B050"/>
      <name val="Calibri"/>
      <family val="2"/>
    </font>
    <font>
      <b/>
      <sz val="11"/>
      <color rgb="FF00B050"/>
      <name val="calibri"/>
      <family val="2"/>
      <scheme val="major"/>
    </font>
    <font>
      <sz val="11"/>
      <color theme="1"/>
      <name val="calibri"/>
      <family val="2"/>
      <scheme val="major"/>
    </font>
    <font>
      <b/>
      <sz val="11"/>
      <color theme="1"/>
      <name val="calibri"/>
      <family val="2"/>
      <scheme val="major"/>
    </font>
    <font>
      <sz val="11"/>
      <color rgb="FF0070C0"/>
      <name val="calibri"/>
      <family val="2"/>
      <scheme val="major"/>
    </font>
    <font>
      <sz val="8"/>
      <name val="Arial"/>
    </font>
    <font>
      <sz val="11"/>
      <color rgb="FF00B050"/>
      <name val="calibri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</font>
    <font>
      <sz val="11"/>
      <color rgb="FFC00000"/>
      <name val="Calibri"/>
      <family val="2"/>
    </font>
    <font>
      <sz val="11"/>
      <color rgb="FF2E75B5"/>
      <name val="Calibri"/>
      <family val="2"/>
    </font>
    <font>
      <sz val="11"/>
      <color rgb="FF0070C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126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0" fontId="2" fillId="0" borderId="0" xfId="0" applyFont="1"/>
    <xf numFmtId="11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vertical="center"/>
    </xf>
    <xf numFmtId="11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/>
    <xf numFmtId="0" fontId="8" fillId="0" borderId="0" xfId="0" applyFont="1"/>
    <xf numFmtId="49" fontId="1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3" fillId="0" borderId="0" xfId="0" applyNumberFormat="1" applyFont="1"/>
    <xf numFmtId="49" fontId="5" fillId="0" borderId="0" xfId="0" applyNumberFormat="1" applyFont="1"/>
    <xf numFmtId="49" fontId="10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0" xfId="0" applyFont="1" applyAlignment="1"/>
    <xf numFmtId="0" fontId="12" fillId="0" borderId="0" xfId="0" applyFont="1" applyAlignment="1"/>
    <xf numFmtId="49" fontId="12" fillId="0" borderId="0" xfId="0" applyNumberFormat="1" applyFont="1" applyAlignment="1"/>
    <xf numFmtId="49" fontId="14" fillId="0" borderId="0" xfId="0" applyNumberFormat="1" applyFont="1" applyAlignment="1"/>
    <xf numFmtId="49" fontId="0" fillId="0" borderId="0" xfId="0" applyNumberFormat="1" applyFont="1" applyAlignment="1"/>
    <xf numFmtId="49" fontId="2" fillId="0" borderId="0" xfId="0" applyNumberFormat="1" applyFont="1"/>
    <xf numFmtId="49" fontId="3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right"/>
    </xf>
    <xf numFmtId="49" fontId="6" fillId="0" borderId="0" xfId="0" applyNumberFormat="1" applyFont="1"/>
    <xf numFmtId="49" fontId="11" fillId="0" borderId="0" xfId="0" applyNumberFormat="1" applyFont="1" applyAlignment="1">
      <alignment horizontal="center"/>
    </xf>
    <xf numFmtId="49" fontId="7" fillId="0" borderId="0" xfId="0" applyNumberFormat="1" applyFont="1"/>
    <xf numFmtId="49" fontId="8" fillId="0" borderId="0" xfId="0" applyNumberFormat="1" applyFont="1"/>
    <xf numFmtId="49" fontId="13" fillId="0" borderId="0" xfId="0" applyNumberFormat="1" applyFont="1"/>
    <xf numFmtId="49" fontId="11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49" fontId="14" fillId="0" borderId="0" xfId="0" applyNumberFormat="1" applyFont="1"/>
    <xf numFmtId="0" fontId="0" fillId="0" borderId="0" xfId="0" applyFont="1" applyAlignment="1"/>
    <xf numFmtId="49" fontId="11" fillId="0" borderId="0" xfId="0" applyNumberFormat="1" applyFont="1" applyAlignment="1">
      <alignment horizontal="center" vertical="center"/>
    </xf>
    <xf numFmtId="0" fontId="12" fillId="0" borderId="0" xfId="0" applyFont="1" applyAlignment="1"/>
    <xf numFmtId="49" fontId="12" fillId="0" borderId="0" xfId="0" applyNumberFormat="1" applyFont="1" applyAlignment="1"/>
    <xf numFmtId="0" fontId="17" fillId="0" borderId="0" xfId="0" applyFont="1"/>
    <xf numFmtId="0" fontId="0" fillId="0" borderId="0" xfId="0"/>
    <xf numFmtId="49" fontId="18" fillId="0" borderId="0" xfId="0" applyNumberFormat="1" applyFont="1" applyAlignment="1">
      <alignment horizontal="center" vertical="center"/>
    </xf>
    <xf numFmtId="0" fontId="19" fillId="0" borderId="1" xfId="0" applyFont="1" applyBorder="1" applyAlignment="1">
      <alignment wrapText="1"/>
    </xf>
    <xf numFmtId="11" fontId="19" fillId="0" borderId="1" xfId="0" applyNumberFormat="1" applyFont="1" applyBorder="1" applyAlignment="1">
      <alignment wrapText="1"/>
    </xf>
    <xf numFmtId="0" fontId="18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wrapText="1"/>
    </xf>
    <xf numFmtId="11" fontId="21" fillId="0" borderId="1" xfId="0" applyNumberFormat="1" applyFont="1" applyBorder="1" applyAlignment="1">
      <alignment wrapText="1"/>
    </xf>
    <xf numFmtId="0" fontId="21" fillId="0" borderId="1" xfId="0" applyFont="1" applyBorder="1" applyAlignment="1">
      <alignment wrapText="1"/>
    </xf>
    <xf numFmtId="0" fontId="22" fillId="0" borderId="1" xfId="0" applyFont="1" applyBorder="1" applyAlignment="1">
      <alignment horizontal="center" vertical="center" wrapText="1"/>
    </xf>
    <xf numFmtId="0" fontId="23" fillId="0" borderId="0" xfId="0" applyFont="1" applyAlignment="1"/>
    <xf numFmtId="0" fontId="24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11" fontId="19" fillId="0" borderId="1" xfId="0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11" fontId="21" fillId="0" borderId="1" xfId="0" applyNumberFormat="1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2" fillId="0" borderId="4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9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25" fillId="0" borderId="0" xfId="0" applyFont="1" applyBorder="1" applyAlignment="1"/>
    <xf numFmtId="0" fontId="25" fillId="0" borderId="0" xfId="0" applyFont="1" applyBorder="1" applyAlignment="1">
      <alignment horizontal="left"/>
    </xf>
    <xf numFmtId="0" fontId="22" fillId="0" borderId="0" xfId="0" applyFont="1" applyBorder="1" applyAlignment="1">
      <alignment horizontal="left" wrapText="1"/>
    </xf>
    <xf numFmtId="0" fontId="22" fillId="0" borderId="0" xfId="0" applyFont="1" applyBorder="1" applyAlignment="1">
      <alignment horizontal="left" vertical="center" wrapText="1"/>
    </xf>
    <xf numFmtId="0" fontId="0" fillId="0" borderId="0" xfId="0" applyFont="1" applyAlignment="1">
      <alignment horizontal="left"/>
    </xf>
    <xf numFmtId="0" fontId="25" fillId="0" borderId="0" xfId="0" applyFont="1" applyAlignment="1"/>
    <xf numFmtId="0" fontId="18" fillId="0" borderId="0" xfId="0" applyFont="1" applyFill="1" applyBorder="1" applyAlignment="1">
      <alignment horizontal="center" vertical="center" wrapText="1"/>
    </xf>
    <xf numFmtId="0" fontId="0" fillId="0" borderId="0" xfId="0" applyFont="1" applyAlignment="1"/>
    <xf numFmtId="49" fontId="12" fillId="0" borderId="0" xfId="0" applyNumberFormat="1" applyFont="1" applyAlignment="1"/>
    <xf numFmtId="0" fontId="26" fillId="0" borderId="5" xfId="0" applyFont="1" applyBorder="1" applyAlignment="1">
      <alignment horizontal="left"/>
    </xf>
    <xf numFmtId="0" fontId="27" fillId="0" borderId="5" xfId="0" applyFont="1" applyBorder="1" applyAlignment="1">
      <alignment horizontal="left" wrapText="1"/>
    </xf>
    <xf numFmtId="0" fontId="27" fillId="0" borderId="5" xfId="0" applyFont="1" applyBorder="1" applyAlignment="1">
      <alignment horizontal="left" vertical="center" wrapText="1"/>
    </xf>
    <xf numFmtId="0" fontId="27" fillId="0" borderId="5" xfId="0" applyFont="1" applyBorder="1" applyAlignment="1">
      <alignment horizontal="left" vertical="center"/>
    </xf>
    <xf numFmtId="0" fontId="18" fillId="0" borderId="4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26" fillId="0" borderId="6" xfId="0" applyFont="1" applyFill="1" applyBorder="1" applyAlignment="1">
      <alignment horizontal="left"/>
    </xf>
    <xf numFmtId="0" fontId="19" fillId="0" borderId="7" xfId="0" applyFont="1" applyBorder="1" applyAlignment="1">
      <alignment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5" fillId="0" borderId="0" xfId="0" applyFont="1"/>
    <xf numFmtId="0" fontId="25" fillId="0" borderId="5" xfId="0" applyFont="1" applyBorder="1" applyAlignment="1">
      <alignment horizontal="center" vertical="center"/>
    </xf>
    <xf numFmtId="0" fontId="0" fillId="0" borderId="0" xfId="0" applyFont="1" applyAlignment="1"/>
    <xf numFmtId="49" fontId="19" fillId="0" borderId="0" xfId="0" applyNumberFormat="1" applyFont="1" applyAlignment="1">
      <alignment horizontal="center" vertical="center"/>
    </xf>
    <xf numFmtId="2" fontId="19" fillId="0" borderId="0" xfId="0" applyNumberFormat="1" applyFont="1" applyAlignment="1"/>
    <xf numFmtId="2" fontId="20" fillId="0" borderId="1" xfId="0" applyNumberFormat="1" applyFont="1" applyBorder="1" applyAlignment="1">
      <alignment horizontal="center" vertical="center" wrapText="1"/>
    </xf>
    <xf numFmtId="2" fontId="19" fillId="0" borderId="1" xfId="0" applyNumberFormat="1" applyFont="1" applyBorder="1" applyAlignment="1">
      <alignment horizontal="center" vertical="center" wrapText="1"/>
    </xf>
    <xf numFmtId="2" fontId="21" fillId="0" borderId="1" xfId="0" applyNumberFormat="1" applyFont="1" applyBorder="1" applyAlignment="1">
      <alignment horizontal="center" vertical="center" wrapText="1"/>
    </xf>
    <xf numFmtId="2" fontId="21" fillId="0" borderId="0" xfId="0" applyNumberFormat="1" applyFont="1" applyAlignment="1">
      <alignment horizontal="center" vertical="center"/>
    </xf>
    <xf numFmtId="2" fontId="21" fillId="0" borderId="0" xfId="0" applyNumberFormat="1" applyFont="1" applyAlignment="1"/>
    <xf numFmtId="2" fontId="8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19" fillId="0" borderId="0" xfId="0" applyNumberFormat="1" applyFont="1" applyAlignment="1">
      <alignment horizontal="center" vertical="center"/>
    </xf>
    <xf numFmtId="49" fontId="0" fillId="0" borderId="0" xfId="0" applyNumberFormat="1" applyFont="1" applyAlignment="1"/>
    <xf numFmtId="164" fontId="19" fillId="0" borderId="1" xfId="0" applyNumberFormat="1" applyFont="1" applyBorder="1" applyAlignment="1">
      <alignment horizontal="center" vertical="center" wrapText="1"/>
    </xf>
    <xf numFmtId="164" fontId="21" fillId="0" borderId="1" xfId="0" applyNumberFormat="1" applyFont="1" applyBorder="1" applyAlignment="1">
      <alignment horizontal="center" vertical="center" wrapText="1"/>
    </xf>
    <xf numFmtId="164" fontId="21" fillId="0" borderId="1" xfId="0" applyNumberFormat="1" applyFont="1" applyBorder="1" applyAlignment="1">
      <alignment horizontal="right" wrapText="1"/>
    </xf>
    <xf numFmtId="164" fontId="19" fillId="0" borderId="1" xfId="0" applyNumberFormat="1" applyFont="1" applyBorder="1" applyAlignment="1">
      <alignment horizontal="right" wrapText="1"/>
    </xf>
    <xf numFmtId="49" fontId="27" fillId="0" borderId="5" xfId="0" applyNumberFormat="1" applyFont="1" applyBorder="1" applyAlignment="1">
      <alignment horizontal="left"/>
    </xf>
    <xf numFmtId="164" fontId="27" fillId="0" borderId="5" xfId="0" applyNumberFormat="1" applyFont="1" applyBorder="1" applyAlignment="1">
      <alignment horizontal="left" vertical="center" wrapText="1"/>
    </xf>
    <xf numFmtId="164" fontId="27" fillId="0" borderId="5" xfId="0" applyNumberFormat="1" applyFont="1" applyBorder="1" applyAlignment="1">
      <alignment horizontal="left" wrapText="1"/>
    </xf>
    <xf numFmtId="49" fontId="2" fillId="0" borderId="0" xfId="0" applyNumberFormat="1" applyFont="1" applyAlignment="1">
      <alignment horizontal="center" vertical="center"/>
    </xf>
    <xf numFmtId="0" fontId="0" fillId="0" borderId="0" xfId="0" applyFont="1" applyAlignment="1"/>
    <xf numFmtId="49" fontId="0" fillId="0" borderId="0" xfId="0" applyNumberFormat="1" applyFont="1" applyAlignment="1"/>
    <xf numFmtId="49" fontId="11" fillId="0" borderId="0" xfId="0" applyNumberFormat="1" applyFont="1" applyAlignment="1">
      <alignment horizontal="center" vertical="center"/>
    </xf>
    <xf numFmtId="0" fontId="12" fillId="0" borderId="0" xfId="0" applyFont="1" applyAlignment="1"/>
    <xf numFmtId="49" fontId="12" fillId="0" borderId="0" xfId="0" applyNumberFormat="1" applyFont="1" applyAlignment="1"/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49" fontId="27" fillId="0" borderId="5" xfId="0" applyNumberFormat="1" applyFont="1" applyBorder="1" applyAlignment="1">
      <alignment horizontal="right"/>
    </xf>
    <xf numFmtId="49" fontId="27" fillId="0" borderId="5" xfId="0" applyNumberFormat="1" applyFont="1" applyBorder="1"/>
    <xf numFmtId="0" fontId="27" fillId="0" borderId="5" xfId="0" applyNumberFormat="1" applyFont="1" applyBorder="1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3"/>
          <c:order val="0"/>
          <c:tx>
            <c:strRef>
              <c:f>Deployment_energy!$A$2</c:f>
              <c:strCache>
                <c:ptCount val="1"/>
                <c:pt idx="0">
                  <c:v>MN+PIT-int4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9E5D-4DA8-A06F-2CC82BC0C2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89-4EDF-AC1C-829000E366D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E5D-4DA8-A06F-2CC82BC0C2FC}"/>
              </c:ext>
            </c:extLst>
          </c:dPt>
          <c:cat>
            <c:strRef>
              <c:f>Deployment_energy!$B$1:$D$1</c:f>
              <c:strCache>
                <c:ptCount val="3"/>
                <c:pt idx="0">
                  <c:v>PPG</c:v>
                </c:pt>
                <c:pt idx="1">
                  <c:v>ACC</c:v>
                </c:pt>
                <c:pt idx="2">
                  <c:v>STM32WB</c:v>
                </c:pt>
              </c:strCache>
            </c:strRef>
          </c:cat>
          <c:val>
            <c:numRef>
              <c:f>Deployment_energy!$B$2:$D$2</c:f>
              <c:numCache>
                <c:formatCode>General</c:formatCode>
                <c:ptCount val="3"/>
                <c:pt idx="0">
                  <c:v>11</c:v>
                </c:pt>
                <c:pt idx="1">
                  <c:v>0.2</c:v>
                </c:pt>
                <c:pt idx="2">
                  <c:v>2.22729504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5D-4DA8-A06F-2CC82BC0C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3"/>
          <c:order val="0"/>
          <c:tx>
            <c:strRef>
              <c:f>Deployment_energy!$A$4</c:f>
              <c:strCache>
                <c:ptCount val="1"/>
                <c:pt idx="0">
                  <c:v>MN+PIT-int8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FF6-40F2-9A01-CC8E298B78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FF6-40F2-9A01-CC8E298B7867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FF6-40F2-9A01-CC8E298B7867}"/>
              </c:ext>
            </c:extLst>
          </c:dPt>
          <c:cat>
            <c:strRef>
              <c:f>Deployment_energy!$B$1:$D$1</c:f>
              <c:strCache>
                <c:ptCount val="3"/>
                <c:pt idx="0">
                  <c:v>PPG</c:v>
                </c:pt>
                <c:pt idx="1">
                  <c:v>ACC</c:v>
                </c:pt>
                <c:pt idx="2">
                  <c:v>STM32WB</c:v>
                </c:pt>
              </c:strCache>
            </c:strRef>
          </c:cat>
          <c:val>
            <c:numRef>
              <c:f>Deployment_energy!$B$4:$D$4</c:f>
              <c:numCache>
                <c:formatCode>General</c:formatCode>
                <c:ptCount val="3"/>
                <c:pt idx="0">
                  <c:v>11</c:v>
                </c:pt>
                <c:pt idx="1">
                  <c:v>0.5</c:v>
                </c:pt>
                <c:pt idx="2">
                  <c:v>47.980899200000003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F6-40F2-9A01-CC8E298B7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3"/>
          <c:order val="0"/>
          <c:tx>
            <c:strRef>
              <c:f>Deployment_energy!$A$3</c:f>
              <c:strCache>
                <c:ptCount val="1"/>
                <c:pt idx="0">
                  <c:v>MN+PIT-mixed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AA-4F7A-8CD3-4122A1DE37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AA-4F7A-8CD3-4122A1DE3760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0AA-4F7A-8CD3-4122A1DE3760}"/>
              </c:ext>
            </c:extLst>
          </c:dPt>
          <c:cat>
            <c:strRef>
              <c:f>Deployment_energy!$B$1:$D$1</c:f>
              <c:strCache>
                <c:ptCount val="3"/>
                <c:pt idx="0">
                  <c:v>PPG</c:v>
                </c:pt>
                <c:pt idx="1">
                  <c:v>ACC</c:v>
                </c:pt>
                <c:pt idx="2">
                  <c:v>STM32WB</c:v>
                </c:pt>
              </c:strCache>
            </c:strRef>
          </c:cat>
          <c:val>
            <c:numRef>
              <c:f>Deployment_energy!$B$3:$D$3</c:f>
              <c:numCache>
                <c:formatCode>General</c:formatCode>
                <c:ptCount val="3"/>
                <c:pt idx="0">
                  <c:v>11</c:v>
                </c:pt>
                <c:pt idx="1">
                  <c:v>0.2</c:v>
                </c:pt>
                <c:pt idx="2">
                  <c:v>1.8275979839999998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0AA-4F7A-8CD3-4122A1DE3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629603</xdr:colOff>
      <xdr:row>6</xdr:row>
      <xdr:rowOff>152400</xdr:rowOff>
    </xdr:from>
    <xdr:to>
      <xdr:col>4</xdr:col>
      <xdr:colOff>847726</xdr:colOff>
      <xdr:row>16</xdr:row>
      <xdr:rowOff>167640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23A1407-6C00-4BBB-BFE6-655C1C7BF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149086</xdr:colOff>
      <xdr:row>12</xdr:row>
      <xdr:rowOff>107674</xdr:rowOff>
    </xdr:from>
    <xdr:to>
      <xdr:col>12</xdr:col>
      <xdr:colOff>442457</xdr:colOff>
      <xdr:row>22</xdr:row>
      <xdr:rowOff>122914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64F841E0-9E33-4860-BD74-CE2374C66B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5</xdr:row>
      <xdr:rowOff>0</xdr:rowOff>
    </xdr:from>
    <xdr:to>
      <xdr:col>9</xdr:col>
      <xdr:colOff>295275</xdr:colOff>
      <xdr:row>15</xdr:row>
      <xdr:rowOff>19050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17157E6E-F128-41DE-ABEA-100FF51876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2E75B5"/>
  </sheetPr>
  <dimension ref="A1:AD1000"/>
  <sheetViews>
    <sheetView topLeftCell="A5" workbookViewId="0">
      <selection activeCell="A17" sqref="A17:AB31"/>
    </sheetView>
  </sheetViews>
  <sheetFormatPr defaultColWidth="12.69921875" defaultRowHeight="15" customHeight="1" x14ac:dyDescent="0.25"/>
  <cols>
    <col min="1" max="1" width="12.69921875" style="28"/>
    <col min="2" max="2" width="9" customWidth="1"/>
    <col min="3" max="8" width="7.69921875" customWidth="1"/>
    <col min="9" max="18" width="3.69921875" customWidth="1"/>
    <col min="19" max="19" width="7" style="28" customWidth="1"/>
    <col min="20" max="20" width="6.5" customWidth="1"/>
    <col min="21" max="24" width="3.69921875" customWidth="1"/>
    <col min="25" max="25" width="6.69921875" style="28" customWidth="1"/>
    <col min="26" max="26" width="6" customWidth="1"/>
    <col min="27" max="28" width="3.69921875" customWidth="1"/>
    <col min="29" max="30" width="7.69921875" customWidth="1"/>
  </cols>
  <sheetData>
    <row r="1" spans="1:30" ht="14.25" customHeight="1" thickBot="1" x14ac:dyDescent="0.35">
      <c r="A1" s="48" t="s">
        <v>151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15" t="s">
        <v>7</v>
      </c>
      <c r="J1" s="116"/>
      <c r="K1" s="115" t="s">
        <v>8</v>
      </c>
      <c r="L1" s="116"/>
      <c r="M1" s="115" t="s">
        <v>9</v>
      </c>
      <c r="N1" s="116"/>
      <c r="O1" s="115" t="s">
        <v>10</v>
      </c>
      <c r="P1" s="116"/>
      <c r="Q1" s="115" t="s">
        <v>11</v>
      </c>
      <c r="R1" s="116"/>
      <c r="S1" s="2" t="s">
        <v>12</v>
      </c>
      <c r="U1" s="115" t="s">
        <v>13</v>
      </c>
      <c r="V1" s="116"/>
      <c r="W1" s="115" t="s">
        <v>14</v>
      </c>
      <c r="X1" s="116"/>
      <c r="Y1" s="2" t="s">
        <v>15</v>
      </c>
      <c r="AA1" s="2" t="s">
        <v>16</v>
      </c>
      <c r="AB1" s="2" t="s">
        <v>17</v>
      </c>
      <c r="AC1" s="3"/>
      <c r="AD1" s="3"/>
    </row>
    <row r="2" spans="1:30" ht="14.25" customHeight="1" thickBot="1" x14ac:dyDescent="0.35">
      <c r="A2" s="49">
        <v>1</v>
      </c>
      <c r="B2" s="4" t="s">
        <v>3</v>
      </c>
      <c r="C2" s="5">
        <v>1E-3</v>
      </c>
      <c r="D2" s="5">
        <v>0.01</v>
      </c>
      <c r="E2" s="6">
        <v>18561</v>
      </c>
      <c r="F2" s="6">
        <v>1827717</v>
      </c>
      <c r="G2" s="6">
        <v>6.01</v>
      </c>
      <c r="H2" s="61">
        <v>5.28</v>
      </c>
      <c r="I2" s="8" t="s">
        <v>18</v>
      </c>
      <c r="J2" s="8" t="s">
        <v>19</v>
      </c>
      <c r="K2" s="8" t="s">
        <v>18</v>
      </c>
      <c r="L2" s="8" t="s">
        <v>20</v>
      </c>
      <c r="M2" s="8" t="s">
        <v>21</v>
      </c>
      <c r="N2" s="8" t="s">
        <v>22</v>
      </c>
      <c r="O2" s="8" t="s">
        <v>23</v>
      </c>
      <c r="P2" s="8" t="s">
        <v>24</v>
      </c>
      <c r="Q2" s="8" t="s">
        <v>23</v>
      </c>
      <c r="R2" s="8" t="s">
        <v>25</v>
      </c>
      <c r="S2" s="50" t="s">
        <v>21</v>
      </c>
      <c r="T2" s="8" t="s">
        <v>26</v>
      </c>
      <c r="U2" s="8" t="s">
        <v>27</v>
      </c>
      <c r="V2" s="8" t="s">
        <v>28</v>
      </c>
      <c r="W2" s="8" t="s">
        <v>27</v>
      </c>
      <c r="X2" s="8" t="s">
        <v>29</v>
      </c>
      <c r="Y2" s="50" t="s">
        <v>21</v>
      </c>
      <c r="Z2" s="8" t="s">
        <v>29</v>
      </c>
      <c r="AA2" s="8" t="s">
        <v>30</v>
      </c>
      <c r="AB2" s="8" t="s">
        <v>31</v>
      </c>
      <c r="AC2" s="9"/>
      <c r="AD2" s="9"/>
    </row>
    <row r="3" spans="1:30" ht="14.25" customHeight="1" thickBot="1" x14ac:dyDescent="0.35">
      <c r="A3" s="49">
        <v>2</v>
      </c>
      <c r="B3" s="4" t="s">
        <v>3</v>
      </c>
      <c r="C3" s="5">
        <v>1E-3</v>
      </c>
      <c r="D3" s="5">
        <v>2.5000000000000001E-2</v>
      </c>
      <c r="E3" s="6">
        <v>15301</v>
      </c>
      <c r="F3" s="6">
        <v>1819958</v>
      </c>
      <c r="G3" s="6">
        <v>5.99</v>
      </c>
      <c r="H3" s="61">
        <v>6.04</v>
      </c>
      <c r="I3" s="8" t="s">
        <v>18</v>
      </c>
      <c r="J3" s="8" t="s">
        <v>32</v>
      </c>
      <c r="K3" s="8" t="s">
        <v>18</v>
      </c>
      <c r="L3" s="8" t="s">
        <v>32</v>
      </c>
      <c r="M3" s="8" t="s">
        <v>21</v>
      </c>
      <c r="N3" s="8" t="s">
        <v>32</v>
      </c>
      <c r="O3" s="8" t="s">
        <v>23</v>
      </c>
      <c r="P3" s="8" t="s">
        <v>33</v>
      </c>
      <c r="Q3" s="8" t="s">
        <v>23</v>
      </c>
      <c r="R3" s="8" t="s">
        <v>34</v>
      </c>
      <c r="S3" s="50" t="s">
        <v>21</v>
      </c>
      <c r="T3" s="8" t="s">
        <v>20</v>
      </c>
      <c r="U3" s="8" t="s">
        <v>27</v>
      </c>
      <c r="V3" s="8" t="s">
        <v>35</v>
      </c>
      <c r="W3" s="8" t="s">
        <v>27</v>
      </c>
      <c r="X3" s="8" t="s">
        <v>36</v>
      </c>
      <c r="Y3" s="50" t="s">
        <v>21</v>
      </c>
      <c r="Z3" s="8" t="s">
        <v>18</v>
      </c>
      <c r="AA3" s="8" t="s">
        <v>21</v>
      </c>
      <c r="AB3" s="8" t="s">
        <v>37</v>
      </c>
    </row>
    <row r="4" spans="1:30" ht="14.25" customHeight="1" thickBot="1" x14ac:dyDescent="0.35">
      <c r="A4" s="49">
        <v>3</v>
      </c>
      <c r="B4" s="4" t="s">
        <v>3</v>
      </c>
      <c r="C4" s="10">
        <v>5.0000000000000001E-4</v>
      </c>
      <c r="D4" s="10">
        <v>0.01</v>
      </c>
      <c r="E4" s="11">
        <v>41781</v>
      </c>
      <c r="F4" s="11">
        <v>4029921</v>
      </c>
      <c r="G4" s="11">
        <v>5.64</v>
      </c>
      <c r="H4" s="65">
        <v>5.14</v>
      </c>
      <c r="I4" s="8" t="s">
        <v>18</v>
      </c>
      <c r="J4" s="8" t="s">
        <v>38</v>
      </c>
      <c r="K4" s="8" t="s">
        <v>18</v>
      </c>
      <c r="L4" s="8" t="s">
        <v>26</v>
      </c>
      <c r="M4" s="8" t="s">
        <v>21</v>
      </c>
      <c r="N4" s="8" t="s">
        <v>39</v>
      </c>
      <c r="O4" s="8" t="s">
        <v>23</v>
      </c>
      <c r="P4" s="8" t="s">
        <v>40</v>
      </c>
      <c r="Q4" s="8" t="s">
        <v>23</v>
      </c>
      <c r="R4" s="8" t="s">
        <v>36</v>
      </c>
      <c r="S4" s="50" t="s">
        <v>21</v>
      </c>
      <c r="T4" s="8" t="s">
        <v>38</v>
      </c>
      <c r="U4" s="8" t="s">
        <v>27</v>
      </c>
      <c r="V4" s="8" t="s">
        <v>41</v>
      </c>
      <c r="W4" s="8" t="s">
        <v>27</v>
      </c>
      <c r="X4" s="8" t="s">
        <v>30</v>
      </c>
      <c r="Y4" s="50" t="s">
        <v>21</v>
      </c>
      <c r="Z4" s="8" t="s">
        <v>32</v>
      </c>
      <c r="AA4" s="8" t="s">
        <v>42</v>
      </c>
      <c r="AB4" s="8" t="s">
        <v>43</v>
      </c>
    </row>
    <row r="5" spans="1:30" ht="14.25" customHeight="1" thickBot="1" x14ac:dyDescent="0.35">
      <c r="A5" s="49">
        <v>4</v>
      </c>
      <c r="B5" s="4" t="s">
        <v>3</v>
      </c>
      <c r="C5" s="10">
        <v>5.0000000000000001E-4</v>
      </c>
      <c r="D5" s="10">
        <v>2.5000000000000001E-2</v>
      </c>
      <c r="E5" s="11">
        <v>25163</v>
      </c>
      <c r="F5" s="11">
        <v>2889147</v>
      </c>
      <c r="G5" s="11">
        <v>6.05</v>
      </c>
      <c r="H5" s="65">
        <v>5.8</v>
      </c>
      <c r="I5" s="8" t="s">
        <v>18</v>
      </c>
      <c r="J5" s="8" t="s">
        <v>44</v>
      </c>
      <c r="K5" s="8" t="s">
        <v>18</v>
      </c>
      <c r="L5" s="8" t="s">
        <v>32</v>
      </c>
      <c r="M5" s="8" t="s">
        <v>21</v>
      </c>
      <c r="N5" s="8" t="s">
        <v>45</v>
      </c>
      <c r="O5" s="8" t="s">
        <v>23</v>
      </c>
      <c r="P5" s="8" t="s">
        <v>46</v>
      </c>
      <c r="Q5" s="8" t="s">
        <v>23</v>
      </c>
      <c r="R5" s="8" t="s">
        <v>47</v>
      </c>
      <c r="S5" s="50" t="s">
        <v>21</v>
      </c>
      <c r="T5" s="8" t="s">
        <v>28</v>
      </c>
      <c r="U5" s="8" t="s">
        <v>27</v>
      </c>
      <c r="V5" s="8" t="s">
        <v>32</v>
      </c>
      <c r="W5" s="8" t="s">
        <v>27</v>
      </c>
      <c r="X5" s="8" t="s">
        <v>44</v>
      </c>
      <c r="Y5" s="50" t="s">
        <v>21</v>
      </c>
      <c r="Z5" s="8" t="s">
        <v>27</v>
      </c>
      <c r="AA5" s="8" t="s">
        <v>21</v>
      </c>
      <c r="AB5" s="8" t="s">
        <v>48</v>
      </c>
    </row>
    <row r="6" spans="1:30" ht="14.25" customHeight="1" thickBot="1" x14ac:dyDescent="0.35">
      <c r="A6" s="49">
        <v>5</v>
      </c>
      <c r="B6" s="4" t="s">
        <v>3</v>
      </c>
      <c r="C6" s="10">
        <v>5.0000000000000001E-4</v>
      </c>
      <c r="D6" s="10">
        <v>0.05</v>
      </c>
      <c r="E6" s="11">
        <v>13882</v>
      </c>
      <c r="F6" s="11">
        <v>1624192</v>
      </c>
      <c r="G6" s="11">
        <v>6.69</v>
      </c>
      <c r="H6" s="12">
        <v>100</v>
      </c>
      <c r="I6" s="8" t="s">
        <v>18</v>
      </c>
      <c r="J6" s="8" t="s">
        <v>35</v>
      </c>
      <c r="K6" s="8" t="s">
        <v>18</v>
      </c>
      <c r="L6" s="8" t="s">
        <v>49</v>
      </c>
      <c r="M6" s="8" t="s">
        <v>21</v>
      </c>
      <c r="N6" s="8" t="s">
        <v>21</v>
      </c>
      <c r="O6" s="8" t="s">
        <v>23</v>
      </c>
      <c r="P6" s="8" t="s">
        <v>50</v>
      </c>
      <c r="Q6" s="8" t="s">
        <v>23</v>
      </c>
      <c r="R6" s="8" t="s">
        <v>40</v>
      </c>
      <c r="S6" s="50" t="s">
        <v>21</v>
      </c>
      <c r="T6" s="8" t="s">
        <v>23</v>
      </c>
      <c r="U6" s="8" t="s">
        <v>27</v>
      </c>
      <c r="V6" s="8" t="s">
        <v>21</v>
      </c>
      <c r="W6" s="8" t="s">
        <v>27</v>
      </c>
      <c r="X6" s="8" t="s">
        <v>51</v>
      </c>
      <c r="Y6" s="50" t="s">
        <v>21</v>
      </c>
      <c r="Z6" s="8" t="s">
        <v>21</v>
      </c>
      <c r="AA6" s="8" t="s">
        <v>21</v>
      </c>
      <c r="AB6" s="8" t="s">
        <v>52</v>
      </c>
    </row>
    <row r="7" spans="1:30" ht="14.25" customHeight="1" thickBot="1" x14ac:dyDescent="0.35">
      <c r="A7" s="49">
        <v>6</v>
      </c>
      <c r="B7" s="4" t="s">
        <v>3</v>
      </c>
      <c r="C7" s="5">
        <v>9.9999999999999995E-7</v>
      </c>
      <c r="D7" s="5">
        <v>0.01</v>
      </c>
      <c r="E7" s="6">
        <v>247359</v>
      </c>
      <c r="F7" s="6">
        <v>12601358</v>
      </c>
      <c r="G7" s="6">
        <v>5.54</v>
      </c>
      <c r="H7" s="61">
        <v>4.93</v>
      </c>
      <c r="I7" s="8" t="s">
        <v>18</v>
      </c>
      <c r="J7" s="8" t="s">
        <v>53</v>
      </c>
      <c r="K7" s="8" t="s">
        <v>18</v>
      </c>
      <c r="L7" s="8" t="s">
        <v>53</v>
      </c>
      <c r="M7" s="8" t="s">
        <v>21</v>
      </c>
      <c r="N7" s="8" t="s">
        <v>54</v>
      </c>
      <c r="O7" s="8" t="s">
        <v>23</v>
      </c>
      <c r="P7" s="8" t="s">
        <v>55</v>
      </c>
      <c r="Q7" s="8" t="s">
        <v>23</v>
      </c>
      <c r="R7" s="8" t="s">
        <v>40</v>
      </c>
      <c r="S7" s="50" t="s">
        <v>21</v>
      </c>
      <c r="T7" s="8" t="s">
        <v>56</v>
      </c>
      <c r="U7" s="8" t="s">
        <v>27</v>
      </c>
      <c r="V7" s="8" t="s">
        <v>57</v>
      </c>
      <c r="W7" s="8" t="s">
        <v>27</v>
      </c>
      <c r="X7" s="8" t="s">
        <v>58</v>
      </c>
      <c r="Y7" s="50" t="s">
        <v>21</v>
      </c>
      <c r="Z7" s="8" t="s">
        <v>59</v>
      </c>
      <c r="AA7" s="8" t="s">
        <v>60</v>
      </c>
      <c r="AB7" s="8" t="s">
        <v>54</v>
      </c>
    </row>
    <row r="8" spans="1:30" ht="14.25" customHeight="1" thickBot="1" x14ac:dyDescent="0.35">
      <c r="A8" s="49">
        <v>7</v>
      </c>
      <c r="B8" s="4" t="s">
        <v>3</v>
      </c>
      <c r="C8" s="5">
        <v>9.9999999999999995E-7</v>
      </c>
      <c r="D8" s="5">
        <v>2.5000000000000001E-2</v>
      </c>
      <c r="E8" s="6">
        <v>232607</v>
      </c>
      <c r="F8" s="6">
        <v>12359474</v>
      </c>
      <c r="G8" s="6">
        <v>5.3</v>
      </c>
      <c r="H8" s="61">
        <v>4.6399999999999997</v>
      </c>
      <c r="I8" s="8" t="s">
        <v>18</v>
      </c>
      <c r="J8" s="8" t="s">
        <v>53</v>
      </c>
      <c r="K8" s="8" t="s">
        <v>18</v>
      </c>
      <c r="L8" s="8" t="s">
        <v>53</v>
      </c>
      <c r="M8" s="8" t="s">
        <v>21</v>
      </c>
      <c r="N8" s="8" t="s">
        <v>40</v>
      </c>
      <c r="O8" s="8" t="s">
        <v>23</v>
      </c>
      <c r="P8" s="8" t="s">
        <v>55</v>
      </c>
      <c r="Q8" s="8" t="s">
        <v>23</v>
      </c>
      <c r="R8" s="8" t="s">
        <v>55</v>
      </c>
      <c r="S8" s="50" t="s">
        <v>21</v>
      </c>
      <c r="T8" s="8" t="s">
        <v>61</v>
      </c>
      <c r="U8" s="8" t="s">
        <v>27</v>
      </c>
      <c r="V8" s="8" t="s">
        <v>62</v>
      </c>
      <c r="W8" s="8" t="s">
        <v>27</v>
      </c>
      <c r="X8" s="8" t="s">
        <v>63</v>
      </c>
      <c r="Y8" s="50" t="s">
        <v>21</v>
      </c>
      <c r="Z8" s="8" t="s">
        <v>64</v>
      </c>
      <c r="AA8" s="8" t="s">
        <v>48</v>
      </c>
      <c r="AB8" s="8" t="s">
        <v>65</v>
      </c>
    </row>
    <row r="9" spans="1:30" ht="14.25" customHeight="1" thickBot="1" x14ac:dyDescent="0.35">
      <c r="A9" s="49">
        <v>8</v>
      </c>
      <c r="B9" s="4" t="s">
        <v>3</v>
      </c>
      <c r="C9" s="5">
        <v>9.9999999999999995E-7</v>
      </c>
      <c r="D9" s="5">
        <v>0.05</v>
      </c>
      <c r="E9" s="6">
        <v>182057</v>
      </c>
      <c r="F9" s="6">
        <v>12121786</v>
      </c>
      <c r="G9" s="6">
        <v>5.66</v>
      </c>
      <c r="H9" s="61">
        <v>5.17</v>
      </c>
      <c r="I9" s="8" t="s">
        <v>18</v>
      </c>
      <c r="J9" s="8" t="s">
        <v>53</v>
      </c>
      <c r="K9" s="8" t="s">
        <v>18</v>
      </c>
      <c r="L9" s="8" t="s">
        <v>53</v>
      </c>
      <c r="M9" s="8" t="s">
        <v>21</v>
      </c>
      <c r="N9" s="8" t="s">
        <v>40</v>
      </c>
      <c r="O9" s="8" t="s">
        <v>23</v>
      </c>
      <c r="P9" s="8" t="s">
        <v>40</v>
      </c>
      <c r="Q9" s="8" t="s">
        <v>23</v>
      </c>
      <c r="R9" s="8" t="s">
        <v>55</v>
      </c>
      <c r="S9" s="50" t="s">
        <v>21</v>
      </c>
      <c r="T9" s="8" t="s">
        <v>58</v>
      </c>
      <c r="U9" s="8" t="s">
        <v>27</v>
      </c>
      <c r="V9" s="8" t="s">
        <v>56</v>
      </c>
      <c r="W9" s="8" t="s">
        <v>27</v>
      </c>
      <c r="X9" s="8" t="s">
        <v>66</v>
      </c>
      <c r="Y9" s="50" t="s">
        <v>21</v>
      </c>
      <c r="Z9" s="8" t="s">
        <v>67</v>
      </c>
      <c r="AA9" s="8" t="s">
        <v>18</v>
      </c>
      <c r="AB9" s="8" t="s">
        <v>33</v>
      </c>
    </row>
    <row r="10" spans="1:30" ht="14.25" customHeight="1" x14ac:dyDescent="0.3">
      <c r="A10" s="49">
        <v>9</v>
      </c>
      <c r="B10" s="4" t="s">
        <v>3</v>
      </c>
      <c r="C10" s="5">
        <v>9.9999999999999995E-7</v>
      </c>
      <c r="D10" s="5">
        <v>7.4999999999999997E-2</v>
      </c>
      <c r="E10" s="6">
        <v>141067</v>
      </c>
      <c r="F10" s="6">
        <v>10880196</v>
      </c>
      <c r="G10" s="6">
        <v>5.96</v>
      </c>
      <c r="H10" s="7">
        <v>100</v>
      </c>
      <c r="I10" s="8" t="s">
        <v>18</v>
      </c>
      <c r="J10" s="8" t="s">
        <v>53</v>
      </c>
      <c r="K10" s="8" t="s">
        <v>18</v>
      </c>
      <c r="L10" s="8" t="s">
        <v>53</v>
      </c>
      <c r="M10" s="8" t="s">
        <v>21</v>
      </c>
      <c r="N10" s="8" t="s">
        <v>68</v>
      </c>
      <c r="O10" s="8" t="s">
        <v>23</v>
      </c>
      <c r="P10" s="8" t="s">
        <v>55</v>
      </c>
      <c r="Q10" s="8" t="s">
        <v>23</v>
      </c>
      <c r="R10" s="8" t="s">
        <v>55</v>
      </c>
      <c r="S10" s="50" t="s">
        <v>21</v>
      </c>
      <c r="T10" s="8" t="s">
        <v>69</v>
      </c>
      <c r="U10" s="8" t="s">
        <v>27</v>
      </c>
      <c r="V10" s="8" t="s">
        <v>69</v>
      </c>
      <c r="W10" s="8" t="s">
        <v>27</v>
      </c>
      <c r="X10" s="8" t="s">
        <v>70</v>
      </c>
      <c r="Y10" s="50" t="s">
        <v>21</v>
      </c>
      <c r="Z10" s="8" t="s">
        <v>26</v>
      </c>
      <c r="AA10" s="8" t="s">
        <v>21</v>
      </c>
      <c r="AB10" s="8" t="s">
        <v>21</v>
      </c>
    </row>
    <row r="11" spans="1:30" ht="14.25" customHeight="1" thickBot="1" x14ac:dyDescent="0.35">
      <c r="A11" s="49">
        <v>10</v>
      </c>
      <c r="B11" s="4" t="s">
        <v>3</v>
      </c>
      <c r="C11" s="5">
        <v>9.9999999999999995E-7</v>
      </c>
      <c r="D11" s="5">
        <v>0.1</v>
      </c>
      <c r="E11" s="6">
        <v>24066</v>
      </c>
      <c r="F11" s="6">
        <v>3041065</v>
      </c>
      <c r="G11" s="6">
        <v>6.57</v>
      </c>
      <c r="H11" s="7">
        <v>100</v>
      </c>
      <c r="I11" s="8" t="s">
        <v>18</v>
      </c>
      <c r="J11" s="8" t="s">
        <v>53</v>
      </c>
      <c r="K11" s="8" t="s">
        <v>18</v>
      </c>
      <c r="L11" s="8" t="s">
        <v>53</v>
      </c>
      <c r="M11" s="8" t="s">
        <v>21</v>
      </c>
      <c r="N11" s="8" t="s">
        <v>32</v>
      </c>
      <c r="O11" s="8" t="s">
        <v>23</v>
      </c>
      <c r="P11" s="8" t="s">
        <v>39</v>
      </c>
      <c r="Q11" s="8" t="s">
        <v>23</v>
      </c>
      <c r="R11" s="8" t="s">
        <v>36</v>
      </c>
      <c r="S11" s="50" t="s">
        <v>21</v>
      </c>
      <c r="T11" s="8" t="s">
        <v>44</v>
      </c>
      <c r="U11" s="8" t="s">
        <v>27</v>
      </c>
      <c r="V11" s="8" t="s">
        <v>53</v>
      </c>
      <c r="W11" s="8" t="s">
        <v>27</v>
      </c>
      <c r="X11" s="8" t="s">
        <v>34</v>
      </c>
      <c r="Y11" s="50" t="s">
        <v>21</v>
      </c>
      <c r="Z11" s="8" t="s">
        <v>71</v>
      </c>
      <c r="AA11" s="8" t="s">
        <v>21</v>
      </c>
      <c r="AB11" s="8" t="s">
        <v>21</v>
      </c>
    </row>
    <row r="12" spans="1:30" ht="14.25" customHeight="1" thickBot="1" x14ac:dyDescent="0.35">
      <c r="A12" s="49">
        <v>11</v>
      </c>
      <c r="B12" s="13" t="s">
        <v>72</v>
      </c>
      <c r="C12" s="10">
        <v>1E-3</v>
      </c>
      <c r="D12" s="10">
        <v>0.01</v>
      </c>
      <c r="E12" s="11">
        <v>68037</v>
      </c>
      <c r="F12" s="11">
        <v>2480738</v>
      </c>
      <c r="G12" s="11">
        <v>5.62</v>
      </c>
      <c r="H12" s="65">
        <v>5.0199999999999996</v>
      </c>
      <c r="I12" s="8" t="s">
        <v>18</v>
      </c>
      <c r="J12" s="8" t="s">
        <v>53</v>
      </c>
      <c r="K12" s="8" t="s">
        <v>18</v>
      </c>
      <c r="L12" s="8" t="s">
        <v>53</v>
      </c>
      <c r="M12" s="8" t="s">
        <v>21</v>
      </c>
      <c r="N12" s="8" t="s">
        <v>71</v>
      </c>
      <c r="O12" s="8" t="s">
        <v>23</v>
      </c>
      <c r="P12" s="8" t="s">
        <v>73</v>
      </c>
      <c r="Q12" s="8" t="s">
        <v>23</v>
      </c>
      <c r="R12" s="8" t="s">
        <v>55</v>
      </c>
      <c r="S12" s="50" t="s">
        <v>21</v>
      </c>
      <c r="T12" s="8" t="s">
        <v>71</v>
      </c>
      <c r="U12" s="8" t="s">
        <v>27</v>
      </c>
      <c r="V12" s="8" t="s">
        <v>47</v>
      </c>
      <c r="W12" s="8" t="s">
        <v>27</v>
      </c>
      <c r="X12" s="8" t="s">
        <v>33</v>
      </c>
      <c r="Y12" s="50" t="s">
        <v>21</v>
      </c>
      <c r="Z12" s="8" t="s">
        <v>33</v>
      </c>
      <c r="AA12" s="8" t="s">
        <v>74</v>
      </c>
      <c r="AB12" s="8" t="s">
        <v>75</v>
      </c>
    </row>
    <row r="13" spans="1:30" ht="14.25" customHeight="1" thickBot="1" x14ac:dyDescent="0.35">
      <c r="A13" s="49">
        <v>12</v>
      </c>
      <c r="B13" s="13" t="s">
        <v>72</v>
      </c>
      <c r="C13" s="5">
        <v>1.0000000000000001E-5</v>
      </c>
      <c r="D13" s="5">
        <v>0.01</v>
      </c>
      <c r="E13" s="6">
        <v>5093</v>
      </c>
      <c r="F13" s="6">
        <v>86658</v>
      </c>
      <c r="G13" s="6">
        <v>6.36</v>
      </c>
      <c r="H13" s="61">
        <v>5.49</v>
      </c>
      <c r="I13" s="8" t="s">
        <v>18</v>
      </c>
      <c r="J13" s="8" t="s">
        <v>18</v>
      </c>
      <c r="K13" s="8" t="s">
        <v>18</v>
      </c>
      <c r="L13" s="8" t="s">
        <v>71</v>
      </c>
      <c r="M13" s="8" t="s">
        <v>21</v>
      </c>
      <c r="N13" s="8" t="s">
        <v>18</v>
      </c>
      <c r="O13" s="8" t="s">
        <v>23</v>
      </c>
      <c r="P13" s="8" t="s">
        <v>76</v>
      </c>
      <c r="Q13" s="8" t="s">
        <v>23</v>
      </c>
      <c r="R13" s="8" t="s">
        <v>18</v>
      </c>
      <c r="S13" s="50" t="s">
        <v>21</v>
      </c>
      <c r="T13" s="8" t="s">
        <v>18</v>
      </c>
      <c r="U13" s="8" t="s">
        <v>27</v>
      </c>
      <c r="V13" s="8" t="s">
        <v>67</v>
      </c>
      <c r="W13" s="8" t="s">
        <v>27</v>
      </c>
      <c r="X13" s="8" t="s">
        <v>23</v>
      </c>
      <c r="Y13" s="50" t="s">
        <v>21</v>
      </c>
      <c r="Z13" s="8" t="s">
        <v>77</v>
      </c>
      <c r="AA13" s="8" t="s">
        <v>49</v>
      </c>
      <c r="AB13" s="8" t="s">
        <v>31</v>
      </c>
    </row>
    <row r="14" spans="1:30" ht="14.25" customHeight="1" thickBot="1" x14ac:dyDescent="0.35">
      <c r="A14" s="49">
        <v>13</v>
      </c>
      <c r="B14" s="13" t="s">
        <v>72</v>
      </c>
      <c r="C14" s="10">
        <v>9.9999999999999995E-7</v>
      </c>
      <c r="D14" s="10">
        <v>0.01</v>
      </c>
      <c r="E14" s="11">
        <v>165118</v>
      </c>
      <c r="F14" s="11">
        <v>8141438</v>
      </c>
      <c r="G14" s="11">
        <v>5.39</v>
      </c>
      <c r="H14" s="65">
        <v>4.78</v>
      </c>
      <c r="I14" s="8" t="s">
        <v>18</v>
      </c>
      <c r="J14" s="8" t="s">
        <v>45</v>
      </c>
      <c r="K14" s="8" t="s">
        <v>18</v>
      </c>
      <c r="L14" s="8" t="s">
        <v>78</v>
      </c>
      <c r="M14" s="8" t="s">
        <v>21</v>
      </c>
      <c r="N14" s="8" t="s">
        <v>47</v>
      </c>
      <c r="O14" s="8" t="s">
        <v>23</v>
      </c>
      <c r="P14" s="8" t="s">
        <v>55</v>
      </c>
      <c r="Q14" s="8" t="s">
        <v>23</v>
      </c>
      <c r="R14" s="8" t="s">
        <v>40</v>
      </c>
      <c r="S14" s="50" t="s">
        <v>21</v>
      </c>
      <c r="T14" s="8" t="s">
        <v>79</v>
      </c>
      <c r="U14" s="8" t="s">
        <v>27</v>
      </c>
      <c r="V14" s="8" t="s">
        <v>80</v>
      </c>
      <c r="W14" s="8" t="s">
        <v>27</v>
      </c>
      <c r="X14" s="8" t="s">
        <v>81</v>
      </c>
      <c r="Y14" s="50" t="s">
        <v>21</v>
      </c>
      <c r="Z14" s="8" t="s">
        <v>68</v>
      </c>
      <c r="AA14" s="8" t="s">
        <v>82</v>
      </c>
      <c r="AB14" s="8" t="s">
        <v>40</v>
      </c>
    </row>
    <row r="15" spans="1:30" ht="14.25" customHeight="1" thickBot="1" x14ac:dyDescent="0.35">
      <c r="A15" s="49">
        <v>14</v>
      </c>
      <c r="B15" s="13" t="s">
        <v>72</v>
      </c>
      <c r="C15" s="10">
        <v>9.9999999999999995E-7</v>
      </c>
      <c r="D15" s="10">
        <v>2.5000000000000001E-2</v>
      </c>
      <c r="E15" s="11">
        <v>137340</v>
      </c>
      <c r="F15" s="11">
        <v>6973489</v>
      </c>
      <c r="G15" s="11">
        <v>5.5</v>
      </c>
      <c r="H15" s="65">
        <v>4.8</v>
      </c>
      <c r="I15" s="8" t="s">
        <v>18</v>
      </c>
      <c r="J15" s="8" t="s">
        <v>44</v>
      </c>
      <c r="K15" s="8" t="s">
        <v>18</v>
      </c>
      <c r="L15" s="8" t="s">
        <v>35</v>
      </c>
      <c r="M15" s="8" t="s">
        <v>21</v>
      </c>
      <c r="N15" s="8" t="s">
        <v>33</v>
      </c>
      <c r="O15" s="8" t="s">
        <v>23</v>
      </c>
      <c r="P15" s="8" t="s">
        <v>55</v>
      </c>
      <c r="Q15" s="8" t="s">
        <v>23</v>
      </c>
      <c r="R15" s="8" t="s">
        <v>83</v>
      </c>
      <c r="S15" s="50" t="s">
        <v>21</v>
      </c>
      <c r="T15" s="8" t="s">
        <v>84</v>
      </c>
      <c r="U15" s="8" t="s">
        <v>27</v>
      </c>
      <c r="V15" s="8" t="s">
        <v>85</v>
      </c>
      <c r="W15" s="8" t="s">
        <v>27</v>
      </c>
      <c r="X15" s="8" t="s">
        <v>54</v>
      </c>
      <c r="Y15" s="50" t="s">
        <v>21</v>
      </c>
      <c r="Z15" s="8" t="s">
        <v>33</v>
      </c>
      <c r="AA15" s="8" t="s">
        <v>79</v>
      </c>
      <c r="AB15" s="8" t="s">
        <v>86</v>
      </c>
    </row>
    <row r="16" spans="1:30" ht="14.25" customHeight="1" thickBot="1" x14ac:dyDescent="0.35">
      <c r="A16" s="49">
        <v>15</v>
      </c>
      <c r="B16" s="13" t="s">
        <v>72</v>
      </c>
      <c r="C16" s="10">
        <v>9.9999999999999995E-7</v>
      </c>
      <c r="D16" s="10">
        <v>0.05</v>
      </c>
      <c r="E16" s="11">
        <v>78498</v>
      </c>
      <c r="F16" s="11">
        <v>9145950</v>
      </c>
      <c r="G16" s="11">
        <v>6.21</v>
      </c>
      <c r="H16" s="65">
        <v>5.52</v>
      </c>
      <c r="I16" s="8" t="s">
        <v>18</v>
      </c>
      <c r="J16" s="8" t="s">
        <v>35</v>
      </c>
      <c r="K16" s="8" t="s">
        <v>18</v>
      </c>
      <c r="L16" s="8" t="s">
        <v>25</v>
      </c>
      <c r="M16" s="8" t="s">
        <v>21</v>
      </c>
      <c r="N16" s="8" t="s">
        <v>21</v>
      </c>
      <c r="O16" s="8" t="s">
        <v>23</v>
      </c>
      <c r="P16" s="8" t="s">
        <v>55</v>
      </c>
      <c r="Q16" s="8" t="s">
        <v>23</v>
      </c>
      <c r="R16" s="8" t="s">
        <v>40</v>
      </c>
      <c r="S16" s="50" t="s">
        <v>21</v>
      </c>
      <c r="T16" s="8" t="s">
        <v>87</v>
      </c>
      <c r="U16" s="8" t="s">
        <v>27</v>
      </c>
      <c r="V16" s="8" t="s">
        <v>88</v>
      </c>
      <c r="W16" s="8" t="s">
        <v>27</v>
      </c>
      <c r="X16" s="8" t="s">
        <v>89</v>
      </c>
      <c r="Y16" s="50" t="s">
        <v>21</v>
      </c>
      <c r="Z16" s="8" t="s">
        <v>90</v>
      </c>
      <c r="AA16" s="8" t="s">
        <v>18</v>
      </c>
      <c r="AB16" s="8" t="s">
        <v>34</v>
      </c>
    </row>
    <row r="17" spans="3:3" ht="14.25" customHeight="1" x14ac:dyDescent="0.25"/>
    <row r="18" spans="3:3" ht="14.25" customHeight="1" x14ac:dyDescent="0.25"/>
    <row r="19" spans="3:3" ht="14.25" customHeight="1" x14ac:dyDescent="0.25"/>
    <row r="20" spans="3:3" ht="14.25" customHeight="1" x14ac:dyDescent="0.25"/>
    <row r="21" spans="3:3" ht="14.25" customHeight="1" x14ac:dyDescent="0.25"/>
    <row r="22" spans="3:3" ht="14.25" customHeight="1" x14ac:dyDescent="0.25"/>
    <row r="23" spans="3:3" ht="14.25" customHeight="1" x14ac:dyDescent="0.25"/>
    <row r="24" spans="3:3" ht="14.25" customHeight="1" x14ac:dyDescent="0.25"/>
    <row r="25" spans="3:3" ht="14.25" customHeight="1" x14ac:dyDescent="0.25"/>
    <row r="26" spans="3:3" ht="14.25" customHeight="1" x14ac:dyDescent="0.25"/>
    <row r="27" spans="3:3" ht="14.25" customHeight="1" x14ac:dyDescent="0.25"/>
    <row r="28" spans="3:3" ht="14.25" customHeight="1" x14ac:dyDescent="0.25"/>
    <row r="29" spans="3:3" ht="14.25" customHeight="1" x14ac:dyDescent="0.25"/>
    <row r="30" spans="3:3" ht="14.25" customHeight="1" x14ac:dyDescent="0.25"/>
    <row r="31" spans="3:3" ht="14.25" customHeight="1" x14ac:dyDescent="0.25"/>
    <row r="32" spans="3:3" ht="14.25" customHeight="1" x14ac:dyDescent="0.3">
      <c r="C32" s="14"/>
    </row>
    <row r="33" spans="3:3" ht="14.25" customHeight="1" x14ac:dyDescent="0.3">
      <c r="C33" s="14"/>
    </row>
    <row r="34" spans="3:3" ht="14.25" customHeight="1" x14ac:dyDescent="0.25"/>
    <row r="35" spans="3:3" ht="14.25" customHeight="1" x14ac:dyDescent="0.25"/>
    <row r="36" spans="3:3" ht="14.25" customHeight="1" x14ac:dyDescent="0.25"/>
    <row r="37" spans="3:3" ht="14.25" customHeight="1" x14ac:dyDescent="0.25"/>
    <row r="38" spans="3:3" ht="14.25" customHeight="1" x14ac:dyDescent="0.25"/>
    <row r="39" spans="3:3" ht="14.25" customHeight="1" x14ac:dyDescent="0.25"/>
    <row r="40" spans="3:3" ht="14.25" customHeight="1" x14ac:dyDescent="0.25"/>
    <row r="41" spans="3:3" ht="14.25" customHeight="1" x14ac:dyDescent="0.25"/>
    <row r="42" spans="3:3" ht="14.25" customHeight="1" x14ac:dyDescent="0.25"/>
    <row r="43" spans="3:3" ht="14.25" customHeight="1" x14ac:dyDescent="0.25"/>
    <row r="44" spans="3:3" ht="14.25" customHeight="1" x14ac:dyDescent="0.25"/>
    <row r="45" spans="3:3" ht="14.25" customHeight="1" x14ac:dyDescent="0.25"/>
    <row r="46" spans="3:3" ht="14.25" customHeight="1" x14ac:dyDescent="0.25"/>
    <row r="47" spans="3:3" ht="14.25" customHeight="1" x14ac:dyDescent="0.25"/>
    <row r="48" spans="3:3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7">
    <mergeCell ref="U1:V1"/>
    <mergeCell ref="W1:X1"/>
    <mergeCell ref="I1:J1"/>
    <mergeCell ref="K1:L1"/>
    <mergeCell ref="M1:N1"/>
    <mergeCell ref="O1:P1"/>
    <mergeCell ref="Q1:R1"/>
  </mergeCells>
  <conditionalFormatting sqref="I3 I5 I7 I9 I11 I13 I15">
    <cfRule type="colorScale" priority="47">
      <colorScale>
        <cfvo type="min"/>
        <cfvo type="max"/>
        <color rgb="FFFFFF00"/>
        <color rgb="FFC00000"/>
      </colorScale>
    </cfRule>
  </conditionalFormatting>
  <conditionalFormatting sqref="U4 U2 U6 U8 U10 U12 U14 U16">
    <cfRule type="colorScale" priority="48">
      <colorScale>
        <cfvo type="min"/>
        <cfvo type="max"/>
        <color rgb="FFFFFF00"/>
        <color rgb="FFC00000"/>
      </colorScale>
    </cfRule>
  </conditionalFormatting>
  <conditionalFormatting sqref="U5 U3 U7 U9 U11 U13 U15">
    <cfRule type="colorScale" priority="49">
      <colorScale>
        <cfvo type="min"/>
        <cfvo type="max"/>
        <color rgb="FFFFFF00"/>
        <color rgb="FFC00000"/>
      </colorScale>
    </cfRule>
  </conditionalFormatting>
  <conditionalFormatting sqref="W2 W4 W6 W8 W10 W12 W14 W16">
    <cfRule type="colorScale" priority="50">
      <colorScale>
        <cfvo type="min"/>
        <cfvo type="max"/>
        <color rgb="FFFFFF00"/>
        <color rgb="FFC00000"/>
      </colorScale>
    </cfRule>
  </conditionalFormatting>
  <conditionalFormatting sqref="W5 W3 W7 W9 W11 W13 W15">
    <cfRule type="colorScale" priority="51">
      <colorScale>
        <cfvo type="min"/>
        <cfvo type="max"/>
        <color rgb="FFFFFF00"/>
        <color rgb="FFC00000"/>
      </colorScale>
    </cfRule>
  </conditionalFormatting>
  <conditionalFormatting sqref="I2:J2 X2:X16 V2:V16 R2:R16 P2:P16 N2:N16 L2:L16 J3:J16 I4 I6 I8 I10 I12 I14 I16">
    <cfRule type="colorScale" priority="52">
      <colorScale>
        <cfvo type="min"/>
        <cfvo type="max"/>
        <color rgb="FFFFFF00"/>
        <color rgb="FFC00000"/>
      </colorScale>
    </cfRule>
  </conditionalFormatting>
  <conditionalFormatting sqref="T2:T16">
    <cfRule type="colorScale" priority="53">
      <colorScale>
        <cfvo type="min"/>
        <cfvo type="max"/>
        <color rgb="FFFFFF00"/>
        <color rgb="FFC00000"/>
      </colorScale>
    </cfRule>
  </conditionalFormatting>
  <conditionalFormatting sqref="Z2:AB16">
    <cfRule type="colorScale" priority="54">
      <colorScale>
        <cfvo type="min"/>
        <cfvo type="max"/>
        <color rgb="FFFFFF00"/>
        <color rgb="FFC00000"/>
      </colorScale>
    </cfRule>
  </conditionalFormatting>
  <conditionalFormatting sqref="K3 K5 K7 K9 K11 K13 K15">
    <cfRule type="colorScale" priority="55">
      <colorScale>
        <cfvo type="min"/>
        <cfvo type="max"/>
        <color rgb="FFFFFF00"/>
        <color rgb="FFC00000"/>
      </colorScale>
    </cfRule>
  </conditionalFormatting>
  <conditionalFormatting sqref="K2 K4 K6 K8 K10 K12 K14 K16">
    <cfRule type="colorScale" priority="56">
      <colorScale>
        <cfvo type="min"/>
        <cfvo type="max"/>
        <color rgb="FFFFFF00"/>
        <color rgb="FFC00000"/>
      </colorScale>
    </cfRule>
  </conditionalFormatting>
  <conditionalFormatting sqref="O2 O4 O6 O8 O10 O12 O14 O16">
    <cfRule type="colorScale" priority="57">
      <colorScale>
        <cfvo type="min"/>
        <cfvo type="max"/>
        <color rgb="FFFFFF00"/>
        <color rgb="FFC00000"/>
      </colorScale>
    </cfRule>
  </conditionalFormatting>
  <conditionalFormatting sqref="O3 O5 O7 O9 O11 O13 O15">
    <cfRule type="colorScale" priority="58">
      <colorScale>
        <cfvo type="min"/>
        <cfvo type="max"/>
        <color rgb="FFFFFF00"/>
        <color rgb="FFC00000"/>
      </colorScale>
    </cfRule>
  </conditionalFormatting>
  <conditionalFormatting sqref="M4 M2 M6 M8 M10 M12 M14 M16">
    <cfRule type="colorScale" priority="59">
      <colorScale>
        <cfvo type="min"/>
        <cfvo type="max"/>
        <color rgb="FFFFFF00"/>
        <color rgb="FFC00000"/>
      </colorScale>
    </cfRule>
  </conditionalFormatting>
  <conditionalFormatting sqref="M3 M5 M7 M9 M11 M13 M15">
    <cfRule type="colorScale" priority="60">
      <colorScale>
        <cfvo type="min"/>
        <cfvo type="max"/>
        <color rgb="FFFFFF00"/>
        <color rgb="FFC00000"/>
      </colorScale>
    </cfRule>
  </conditionalFormatting>
  <conditionalFormatting sqref="Q2 Q4 Q6 Q8 Q10 Q12 Q14 Q16">
    <cfRule type="colorScale" priority="61">
      <colorScale>
        <cfvo type="min"/>
        <cfvo type="max"/>
        <color rgb="FFFFFF00"/>
        <color rgb="FFC00000"/>
      </colorScale>
    </cfRule>
  </conditionalFormatting>
  <conditionalFormatting sqref="Q3 Q5 Q7 Q9 Q11 Q13 Q15">
    <cfRule type="colorScale" priority="62">
      <colorScale>
        <cfvo type="min"/>
        <cfvo type="max"/>
        <color rgb="FFFFFF00"/>
        <color rgb="FFC00000"/>
      </colorScale>
    </cfRule>
  </conditionalFormatting>
  <conditionalFormatting sqref="S2 S11 S6:S7">
    <cfRule type="colorScale" priority="46">
      <colorScale>
        <cfvo type="min"/>
        <cfvo type="max"/>
        <color rgb="FFFFFF00"/>
        <color rgb="FFC00000"/>
      </colorScale>
    </cfRule>
  </conditionalFormatting>
  <conditionalFormatting sqref="S3:S4 S12 S8">
    <cfRule type="colorScale" priority="45">
      <colorScale>
        <cfvo type="min"/>
        <cfvo type="max"/>
        <color rgb="FFFFFF00"/>
        <color rgb="FFC00000"/>
      </colorScale>
    </cfRule>
  </conditionalFormatting>
  <conditionalFormatting sqref="S5 S15 S9">
    <cfRule type="colorScale" priority="44">
      <colorScale>
        <cfvo type="min"/>
        <cfvo type="max"/>
        <color rgb="FFFFFF00"/>
        <color rgb="FFC00000"/>
      </colorScale>
    </cfRule>
  </conditionalFormatting>
  <conditionalFormatting sqref="S13:S14 S10 S16">
    <cfRule type="colorScale" priority="43">
      <colorScale>
        <cfvo type="min"/>
        <cfvo type="max"/>
        <color rgb="FFFFFF00"/>
        <color rgb="FFC00000"/>
      </colorScale>
    </cfRule>
  </conditionalFormatting>
  <conditionalFormatting sqref="Y2 Y11 Y6:Y7">
    <cfRule type="colorScale" priority="42">
      <colorScale>
        <cfvo type="min"/>
        <cfvo type="max"/>
        <color rgb="FFFFFF00"/>
        <color rgb="FFC00000"/>
      </colorScale>
    </cfRule>
  </conditionalFormatting>
  <conditionalFormatting sqref="Y3:Y4 Y12 Y8">
    <cfRule type="colorScale" priority="41">
      <colorScale>
        <cfvo type="min"/>
        <cfvo type="max"/>
        <color rgb="FFFFFF00"/>
        <color rgb="FFC00000"/>
      </colorScale>
    </cfRule>
  </conditionalFormatting>
  <conditionalFormatting sqref="Y5 Y15 Y9">
    <cfRule type="colorScale" priority="40">
      <colorScale>
        <cfvo type="min"/>
        <cfvo type="max"/>
        <color rgb="FFFFFF00"/>
        <color rgb="FFC00000"/>
      </colorScale>
    </cfRule>
  </conditionalFormatting>
  <conditionalFormatting sqref="Y13:Y14 Y10 Y16">
    <cfRule type="colorScale" priority="39">
      <colorScale>
        <cfvo type="min"/>
        <cfvo type="max"/>
        <color rgb="FFFFFF00"/>
        <color rgb="FFC00000"/>
      </colorScale>
    </cfRule>
  </conditionalFormatting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0174A-EB6E-44A2-9FA8-5055849EABF3}">
  <dimension ref="A1:D90"/>
  <sheetViews>
    <sheetView topLeftCell="A58" workbookViewId="0">
      <selection activeCell="B68" sqref="B68"/>
    </sheetView>
  </sheetViews>
  <sheetFormatPr defaultRowHeight="14.4" x14ac:dyDescent="0.3"/>
  <cols>
    <col min="1" max="16384" width="8.796875" style="30"/>
  </cols>
  <sheetData>
    <row r="1" spans="1:4" ht="15" thickBot="1" x14ac:dyDescent="0.35">
      <c r="A1" s="59" t="s">
        <v>147</v>
      </c>
      <c r="B1" s="59" t="s">
        <v>150</v>
      </c>
      <c r="C1" s="59" t="s">
        <v>148</v>
      </c>
      <c r="D1" s="59" t="s">
        <v>149</v>
      </c>
    </row>
    <row r="2" spans="1:4" ht="15" thickBot="1" x14ac:dyDescent="0.35">
      <c r="A2" s="61">
        <v>1</v>
      </c>
      <c r="B2" s="61">
        <v>2</v>
      </c>
      <c r="C2" s="61">
        <v>13.009223</v>
      </c>
      <c r="D2" s="61">
        <v>12.314287999999999</v>
      </c>
    </row>
    <row r="3" spans="1:4" ht="15" thickBot="1" x14ac:dyDescent="0.35">
      <c r="A3" s="61">
        <v>1</v>
      </c>
      <c r="B3" s="61">
        <v>4</v>
      </c>
      <c r="C3" s="61">
        <v>6.2286453000000002</v>
      </c>
      <c r="D3" s="61">
        <v>5.8146496000000001</v>
      </c>
    </row>
    <row r="4" spans="1:4" ht="15" thickBot="1" x14ac:dyDescent="0.35">
      <c r="A4" s="61">
        <v>1</v>
      </c>
      <c r="B4" s="61">
        <v>8</v>
      </c>
      <c r="C4" s="61">
        <v>5.5131435</v>
      </c>
      <c r="D4" s="61">
        <v>4.9835377000000003</v>
      </c>
    </row>
    <row r="5" spans="1:4" ht="15" thickBot="1" x14ac:dyDescent="0.35">
      <c r="A5" s="65">
        <v>2</v>
      </c>
      <c r="B5" s="65">
        <v>2</v>
      </c>
      <c r="C5" s="65">
        <v>17.908588000000002</v>
      </c>
      <c r="D5" s="65">
        <v>17.580511000000001</v>
      </c>
    </row>
    <row r="6" spans="1:4" ht="15" thickBot="1" x14ac:dyDescent="0.35">
      <c r="A6" s="65">
        <v>2</v>
      </c>
      <c r="B6" s="65">
        <v>4</v>
      </c>
      <c r="C6" s="65">
        <v>15.055863</v>
      </c>
      <c r="D6" s="65">
        <v>14.452133999999999</v>
      </c>
    </row>
    <row r="7" spans="1:4" ht="15" thickBot="1" x14ac:dyDescent="0.35">
      <c r="A7" s="65">
        <v>2</v>
      </c>
      <c r="B7" s="65">
        <v>8</v>
      </c>
      <c r="C7" s="65">
        <v>8.0274079999999994</v>
      </c>
      <c r="D7" s="65">
        <v>7.6682829999999997</v>
      </c>
    </row>
    <row r="8" spans="1:4" ht="15" thickBot="1" x14ac:dyDescent="0.35">
      <c r="A8" s="61">
        <v>3</v>
      </c>
      <c r="B8" s="61">
        <v>2</v>
      </c>
      <c r="C8" s="61">
        <v>11.940476</v>
      </c>
      <c r="D8" s="61">
        <v>11.015248</v>
      </c>
    </row>
    <row r="9" spans="1:4" ht="15" thickBot="1" x14ac:dyDescent="0.35">
      <c r="A9" s="61">
        <v>3</v>
      </c>
      <c r="B9" s="61">
        <v>4</v>
      </c>
      <c r="C9" s="61">
        <v>5.4725960000000002</v>
      </c>
      <c r="D9" s="61">
        <v>5.0028490000000003</v>
      </c>
    </row>
    <row r="10" spans="1:4" ht="15" thickBot="1" x14ac:dyDescent="0.35">
      <c r="A10" s="61">
        <v>3</v>
      </c>
      <c r="B10" s="61">
        <v>8</v>
      </c>
      <c r="C10" s="61">
        <v>5.7269810000000003</v>
      </c>
      <c r="D10" s="61">
        <v>5.2362447000000003</v>
      </c>
    </row>
    <row r="11" spans="1:4" ht="15" thickBot="1" x14ac:dyDescent="0.35">
      <c r="A11" s="65">
        <v>4</v>
      </c>
      <c r="B11" s="65">
        <v>2</v>
      </c>
      <c r="C11" s="65">
        <v>18.482502</v>
      </c>
      <c r="D11" s="65">
        <v>18.214575</v>
      </c>
    </row>
    <row r="12" spans="1:4" ht="15" thickBot="1" x14ac:dyDescent="0.35">
      <c r="A12" s="65">
        <v>4</v>
      </c>
      <c r="B12" s="65">
        <v>4</v>
      </c>
      <c r="C12" s="65">
        <v>7.0579049999999999</v>
      </c>
      <c r="D12" s="65">
        <v>6.6265299999999998</v>
      </c>
    </row>
    <row r="13" spans="1:4" ht="15" thickBot="1" x14ac:dyDescent="0.35">
      <c r="A13" s="65">
        <v>4</v>
      </c>
      <c r="B13" s="65">
        <v>8</v>
      </c>
      <c r="C13" s="65">
        <v>8.7108799999999995</v>
      </c>
      <c r="D13" s="65">
        <v>8.2077819999999999</v>
      </c>
    </row>
    <row r="14" spans="1:4" ht="15" thickBot="1" x14ac:dyDescent="0.35">
      <c r="A14" s="61">
        <v>5</v>
      </c>
      <c r="B14" s="61">
        <v>2</v>
      </c>
      <c r="C14" s="61">
        <v>23.939181999999999</v>
      </c>
      <c r="D14" s="61">
        <v>23.909880000000001</v>
      </c>
    </row>
    <row r="15" spans="1:4" ht="15" thickBot="1" x14ac:dyDescent="0.35">
      <c r="A15" s="61">
        <v>5</v>
      </c>
      <c r="B15" s="61">
        <v>4</v>
      </c>
      <c r="C15" s="61">
        <v>9.5963720000000006</v>
      </c>
      <c r="D15" s="61">
        <v>8.9175179999999994</v>
      </c>
    </row>
    <row r="16" spans="1:4" ht="15" thickBot="1" x14ac:dyDescent="0.35">
      <c r="A16" s="61">
        <v>5</v>
      </c>
      <c r="B16" s="61">
        <v>8</v>
      </c>
      <c r="C16" s="61">
        <v>10.983525999999999</v>
      </c>
      <c r="D16" s="61">
        <v>10.591486</v>
      </c>
    </row>
    <row r="17" spans="1:4" ht="15" thickBot="1" x14ac:dyDescent="0.35">
      <c r="A17" s="65">
        <v>6</v>
      </c>
      <c r="B17" s="65">
        <v>2</v>
      </c>
      <c r="C17" s="65">
        <v>9.8590850000000003</v>
      </c>
      <c r="D17" s="65">
        <v>8.9522539999999999</v>
      </c>
    </row>
    <row r="18" spans="1:4" ht="15" thickBot="1" x14ac:dyDescent="0.35">
      <c r="A18" s="65">
        <v>6</v>
      </c>
      <c r="B18" s="65">
        <v>4</v>
      </c>
      <c r="C18" s="65">
        <v>5.4537472999999999</v>
      </c>
      <c r="D18" s="65">
        <v>4.9539720000000003</v>
      </c>
    </row>
    <row r="19" spans="1:4" ht="15" thickBot="1" x14ac:dyDescent="0.35">
      <c r="A19" s="65">
        <v>6</v>
      </c>
      <c r="B19" s="65">
        <v>8</v>
      </c>
      <c r="C19" s="65">
        <v>5.2524667000000003</v>
      </c>
      <c r="D19" s="65">
        <v>4.6426616000000003</v>
      </c>
    </row>
    <row r="20" spans="1:4" ht="15" thickBot="1" x14ac:dyDescent="0.35">
      <c r="A20" s="61">
        <v>7</v>
      </c>
      <c r="B20" s="61">
        <v>2</v>
      </c>
      <c r="C20" s="61">
        <v>11.585925</v>
      </c>
      <c r="D20" s="68">
        <v>10.4569025</v>
      </c>
    </row>
    <row r="21" spans="1:4" ht="15" thickBot="1" x14ac:dyDescent="0.35">
      <c r="A21" s="61">
        <v>7</v>
      </c>
      <c r="B21" s="61">
        <v>4</v>
      </c>
      <c r="C21" s="61">
        <v>5.5767100000000003</v>
      </c>
      <c r="D21" s="61">
        <v>5.0631465999999996</v>
      </c>
    </row>
    <row r="22" spans="1:4" ht="15" thickBot="1" x14ac:dyDescent="0.35">
      <c r="A22" s="61">
        <v>7</v>
      </c>
      <c r="B22" s="61">
        <v>8</v>
      </c>
      <c r="C22" s="61">
        <v>5.238029</v>
      </c>
      <c r="D22" s="61">
        <v>4.8067609999999998</v>
      </c>
    </row>
    <row r="23" spans="1:4" ht="15" thickBot="1" x14ac:dyDescent="0.35">
      <c r="A23" s="65">
        <v>8</v>
      </c>
      <c r="B23" s="65">
        <v>2</v>
      </c>
      <c r="C23" s="65">
        <v>16.899889999999999</v>
      </c>
      <c r="D23" s="65">
        <v>16.559593</v>
      </c>
    </row>
    <row r="24" spans="1:4" ht="15" thickBot="1" x14ac:dyDescent="0.35">
      <c r="A24" s="65">
        <v>8</v>
      </c>
      <c r="B24" s="65">
        <v>4</v>
      </c>
      <c r="C24" s="65">
        <v>6.1025919999999996</v>
      </c>
      <c r="D24" s="65">
        <v>5.5192356</v>
      </c>
    </row>
    <row r="25" spans="1:4" ht="15" thickBot="1" x14ac:dyDescent="0.35">
      <c r="A25" s="65">
        <v>8</v>
      </c>
      <c r="B25" s="65">
        <v>8</v>
      </c>
      <c r="C25" s="65">
        <v>5.7065530000000004</v>
      </c>
      <c r="D25" s="65">
        <v>5.2911897000000003</v>
      </c>
    </row>
    <row r="26" spans="1:4" ht="15" thickBot="1" x14ac:dyDescent="0.35">
      <c r="A26" s="61">
        <v>9</v>
      </c>
      <c r="B26" s="61">
        <v>2</v>
      </c>
      <c r="C26" s="61">
        <v>19.986391000000001</v>
      </c>
      <c r="D26" s="61">
        <v>19.656313000000001</v>
      </c>
    </row>
    <row r="27" spans="1:4" ht="15" thickBot="1" x14ac:dyDescent="0.35">
      <c r="A27" s="61">
        <v>9</v>
      </c>
      <c r="B27" s="61">
        <v>4</v>
      </c>
      <c r="C27" s="61">
        <v>21.736183</v>
      </c>
      <c r="D27" s="61">
        <v>19.616952999999999</v>
      </c>
    </row>
    <row r="28" spans="1:4" ht="15" thickBot="1" x14ac:dyDescent="0.35">
      <c r="A28" s="61">
        <v>9</v>
      </c>
      <c r="B28" s="61">
        <v>8</v>
      </c>
      <c r="C28" s="61">
        <v>69.029539999999997</v>
      </c>
      <c r="D28" s="61">
        <v>69.031819999999996</v>
      </c>
    </row>
    <row r="29" spans="1:4" ht="15" thickBot="1" x14ac:dyDescent="0.35">
      <c r="A29" s="65">
        <v>10</v>
      </c>
      <c r="B29" s="65">
        <v>2</v>
      </c>
      <c r="C29" s="65">
        <v>20.088291000000002</v>
      </c>
      <c r="D29" s="65">
        <v>19.931550999999999</v>
      </c>
    </row>
    <row r="30" spans="1:4" ht="15" thickBot="1" x14ac:dyDescent="0.35">
      <c r="A30" s="65">
        <v>10</v>
      </c>
      <c r="B30" s="65">
        <v>4</v>
      </c>
      <c r="C30" s="65">
        <v>18.348887999999999</v>
      </c>
      <c r="D30" s="65">
        <v>18.348887999999999</v>
      </c>
    </row>
    <row r="31" spans="1:4" ht="15" thickBot="1" x14ac:dyDescent="0.35">
      <c r="A31" s="65">
        <v>10</v>
      </c>
      <c r="B31" s="65">
        <v>8</v>
      </c>
      <c r="C31" s="65">
        <v>23.15053</v>
      </c>
      <c r="D31" s="65">
        <v>23.112791000000001</v>
      </c>
    </row>
    <row r="32" spans="1:4" ht="15" thickBot="1" x14ac:dyDescent="0.35">
      <c r="A32" s="61">
        <v>11</v>
      </c>
      <c r="B32" s="61">
        <v>2</v>
      </c>
      <c r="C32" s="61">
        <v>17.383880000000001</v>
      </c>
      <c r="D32" s="61">
        <v>16.895128</v>
      </c>
    </row>
    <row r="33" spans="1:4" ht="15" thickBot="1" x14ac:dyDescent="0.35">
      <c r="A33" s="61">
        <v>11</v>
      </c>
      <c r="B33" s="61">
        <v>4</v>
      </c>
      <c r="C33" s="61">
        <v>6.0885350000000003</v>
      </c>
      <c r="D33" s="61">
        <v>5.6595506999999996</v>
      </c>
    </row>
    <row r="34" spans="1:4" ht="15" thickBot="1" x14ac:dyDescent="0.35">
      <c r="A34" s="61">
        <v>11</v>
      </c>
      <c r="B34" s="61">
        <v>8</v>
      </c>
      <c r="C34" s="61">
        <v>5.5545583000000001</v>
      </c>
      <c r="D34" s="61">
        <v>5.0917890000000003</v>
      </c>
    </row>
    <row r="35" spans="1:4" ht="15" thickBot="1" x14ac:dyDescent="0.35">
      <c r="A35" s="65">
        <v>12</v>
      </c>
      <c r="B35" s="65">
        <v>2</v>
      </c>
      <c r="C35" s="65">
        <v>18.475463999999999</v>
      </c>
      <c r="D35" s="65">
        <v>18.293030000000002</v>
      </c>
    </row>
    <row r="36" spans="1:4" ht="15" thickBot="1" x14ac:dyDescent="0.35">
      <c r="A36" s="65">
        <v>12</v>
      </c>
      <c r="B36" s="65">
        <v>4</v>
      </c>
      <c r="C36" s="65">
        <v>7.2706236999999998</v>
      </c>
      <c r="D36" s="65">
        <v>6.5459657</v>
      </c>
    </row>
    <row r="37" spans="1:4" ht="15" thickBot="1" x14ac:dyDescent="0.35">
      <c r="A37" s="65">
        <v>12</v>
      </c>
      <c r="B37" s="65">
        <v>8</v>
      </c>
      <c r="C37" s="65">
        <v>6.5046115000000002</v>
      </c>
      <c r="D37" s="65">
        <v>5.9380592999999999</v>
      </c>
    </row>
    <row r="38" spans="1:4" ht="15" thickBot="1" x14ac:dyDescent="0.35">
      <c r="A38" s="61">
        <v>13</v>
      </c>
      <c r="B38" s="61">
        <v>2</v>
      </c>
      <c r="C38" s="61">
        <v>11.343909</v>
      </c>
      <c r="D38" s="61">
        <v>10.551494999999999</v>
      </c>
    </row>
    <row r="39" spans="1:4" ht="15" thickBot="1" x14ac:dyDescent="0.35">
      <c r="A39" s="61">
        <v>13</v>
      </c>
      <c r="B39" s="61">
        <v>4</v>
      </c>
      <c r="C39" s="61">
        <v>5.8138975999999998</v>
      </c>
      <c r="D39" s="61">
        <v>5.1936270000000002</v>
      </c>
    </row>
    <row r="40" spans="1:4" ht="15" thickBot="1" x14ac:dyDescent="0.35">
      <c r="A40" s="61">
        <v>13</v>
      </c>
      <c r="B40" s="61">
        <v>8</v>
      </c>
      <c r="C40" s="61">
        <v>5.1201962999999999</v>
      </c>
      <c r="D40" s="61">
        <v>4.6920276000000003</v>
      </c>
    </row>
    <row r="41" spans="1:4" ht="15" thickBot="1" x14ac:dyDescent="0.35">
      <c r="A41" s="65">
        <v>14</v>
      </c>
      <c r="B41" s="65">
        <v>2</v>
      </c>
      <c r="C41" s="65">
        <v>10.893858</v>
      </c>
      <c r="D41" s="65">
        <v>10.044748</v>
      </c>
    </row>
    <row r="42" spans="1:4" ht="15" thickBot="1" x14ac:dyDescent="0.35">
      <c r="A42" s="65">
        <v>14</v>
      </c>
      <c r="B42" s="65">
        <v>4</v>
      </c>
      <c r="C42" s="65">
        <v>5.7549443</v>
      </c>
      <c r="D42" s="65">
        <v>5.2254085999999997</v>
      </c>
    </row>
    <row r="43" spans="1:4" ht="15" thickBot="1" x14ac:dyDescent="0.35">
      <c r="A43" s="65">
        <v>14</v>
      </c>
      <c r="B43" s="65">
        <v>8</v>
      </c>
      <c r="C43" s="65">
        <v>5.2838817000000002</v>
      </c>
      <c r="D43" s="65">
        <v>4.8093360000000001</v>
      </c>
    </row>
    <row r="44" spans="1:4" ht="15" thickBot="1" x14ac:dyDescent="0.35">
      <c r="A44" s="61">
        <v>15</v>
      </c>
      <c r="B44" s="61">
        <v>2</v>
      </c>
      <c r="C44" s="61">
        <v>20.939261999999999</v>
      </c>
      <c r="D44" s="61">
        <v>20.973645999999999</v>
      </c>
    </row>
    <row r="45" spans="1:4" ht="15" thickBot="1" x14ac:dyDescent="0.35">
      <c r="A45" s="61">
        <v>15</v>
      </c>
      <c r="B45" s="61">
        <v>4</v>
      </c>
      <c r="C45" s="61">
        <v>6.8423543000000002</v>
      </c>
      <c r="D45" s="61">
        <v>6.1685604999999999</v>
      </c>
    </row>
    <row r="46" spans="1:4" ht="15" thickBot="1" x14ac:dyDescent="0.35">
      <c r="A46" s="61">
        <v>15</v>
      </c>
      <c r="B46" s="61">
        <v>8</v>
      </c>
      <c r="C46" s="61">
        <v>5.5758413999999998</v>
      </c>
      <c r="D46" s="61">
        <v>5.0056013999999998</v>
      </c>
    </row>
    <row r="47" spans="1:4" ht="15" thickBot="1" x14ac:dyDescent="0.35">
      <c r="A47" s="61">
        <v>16</v>
      </c>
      <c r="B47" s="61">
        <v>2</v>
      </c>
      <c r="C47" s="108">
        <v>15.496620999999999</v>
      </c>
      <c r="D47" s="108">
        <v>15.051691</v>
      </c>
    </row>
    <row r="48" spans="1:4" ht="15" thickBot="1" x14ac:dyDescent="0.35">
      <c r="A48" s="61">
        <v>16</v>
      </c>
      <c r="B48" s="61">
        <v>8</v>
      </c>
      <c r="C48" s="108">
        <v>5.7764790000000001</v>
      </c>
      <c r="D48" s="108">
        <v>5.3926644000000001</v>
      </c>
    </row>
    <row r="49" spans="1:4" ht="15" thickBot="1" x14ac:dyDescent="0.35">
      <c r="A49" s="65">
        <v>17</v>
      </c>
      <c r="B49" s="65">
        <v>2</v>
      </c>
      <c r="C49" s="109">
        <v>15.413311</v>
      </c>
      <c r="D49" s="109">
        <v>14.754794</v>
      </c>
    </row>
    <row r="50" spans="1:4" ht="15" thickBot="1" x14ac:dyDescent="0.35">
      <c r="A50" s="65">
        <v>17</v>
      </c>
      <c r="B50" s="65">
        <v>4</v>
      </c>
      <c r="C50" s="109">
        <v>6.4657536000000002</v>
      </c>
      <c r="D50" s="109">
        <v>5.8582897000000003</v>
      </c>
    </row>
    <row r="51" spans="1:4" ht="15" thickBot="1" x14ac:dyDescent="0.35">
      <c r="A51" s="65">
        <v>17</v>
      </c>
      <c r="B51" s="65">
        <v>8</v>
      </c>
      <c r="C51" s="109">
        <v>5.9580926999999999</v>
      </c>
      <c r="D51" s="109">
        <v>5.4061149999999998</v>
      </c>
    </row>
    <row r="52" spans="1:4" ht="15" thickBot="1" x14ac:dyDescent="0.35">
      <c r="A52" s="61">
        <v>18</v>
      </c>
      <c r="B52" s="61">
        <v>2</v>
      </c>
      <c r="C52" s="108">
        <v>27.838395999999999</v>
      </c>
      <c r="D52" s="108">
        <v>27.741</v>
      </c>
    </row>
    <row r="53" spans="1:4" ht="15" thickBot="1" x14ac:dyDescent="0.35">
      <c r="A53" s="61">
        <v>18</v>
      </c>
      <c r="B53" s="61">
        <v>4</v>
      </c>
      <c r="C53" s="108">
        <v>14.699268</v>
      </c>
      <c r="D53" s="108">
        <v>14.26614</v>
      </c>
    </row>
    <row r="54" spans="1:4" ht="15" thickBot="1" x14ac:dyDescent="0.35">
      <c r="A54" s="61">
        <v>18</v>
      </c>
      <c r="B54" s="61">
        <v>8</v>
      </c>
      <c r="C54" s="108">
        <v>9.8600019999999997</v>
      </c>
      <c r="D54" s="108">
        <v>9.4060480000000002</v>
      </c>
    </row>
    <row r="55" spans="1:4" ht="15" thickBot="1" x14ac:dyDescent="0.35">
      <c r="A55" s="65">
        <v>19</v>
      </c>
      <c r="B55" s="65">
        <v>2</v>
      </c>
      <c r="C55" s="109">
        <v>33.086075000000001</v>
      </c>
      <c r="D55" s="109">
        <v>33.081249999999997</v>
      </c>
    </row>
    <row r="56" spans="1:4" ht="15" thickBot="1" x14ac:dyDescent="0.35">
      <c r="A56" s="65">
        <v>19</v>
      </c>
      <c r="B56" s="65">
        <v>4</v>
      </c>
      <c r="C56" s="109">
        <v>14.870706999999999</v>
      </c>
      <c r="D56" s="109">
        <v>14.259152</v>
      </c>
    </row>
    <row r="57" spans="1:4" ht="15" thickBot="1" x14ac:dyDescent="0.35">
      <c r="A57" s="65">
        <v>19</v>
      </c>
      <c r="B57" s="65">
        <v>8</v>
      </c>
      <c r="C57" s="109">
        <v>8.7420910000000003</v>
      </c>
      <c r="D57" s="109">
        <v>8.4302119999999992</v>
      </c>
    </row>
    <row r="58" spans="1:4" ht="15" thickBot="1" x14ac:dyDescent="0.35">
      <c r="A58" s="61">
        <v>20</v>
      </c>
      <c r="B58" s="61">
        <v>2</v>
      </c>
      <c r="C58" s="108">
        <v>22.272107999999999</v>
      </c>
      <c r="D58" s="108">
        <v>22.139800000000001</v>
      </c>
    </row>
    <row r="59" spans="1:4" ht="15" thickBot="1" x14ac:dyDescent="0.35">
      <c r="A59" s="61">
        <v>20</v>
      </c>
      <c r="B59" s="61">
        <v>4</v>
      </c>
      <c r="C59" s="108">
        <v>18.477053000000002</v>
      </c>
      <c r="D59" s="108">
        <v>18.4451</v>
      </c>
    </row>
    <row r="60" spans="1:4" ht="15" thickBot="1" x14ac:dyDescent="0.35">
      <c r="A60" s="61">
        <v>20</v>
      </c>
      <c r="B60" s="61">
        <v>8</v>
      </c>
      <c r="C60" s="108">
        <v>69.406999999999996</v>
      </c>
      <c r="D60" s="108">
        <v>69.406999999999996</v>
      </c>
    </row>
    <row r="61" spans="1:4" ht="15" thickBot="1" x14ac:dyDescent="0.35">
      <c r="A61" s="65">
        <v>21</v>
      </c>
      <c r="B61" s="65">
        <v>2</v>
      </c>
      <c r="C61" s="109">
        <v>21.496497999999999</v>
      </c>
      <c r="D61" s="109">
        <v>21.496497999999999</v>
      </c>
    </row>
    <row r="62" spans="1:4" ht="15" thickBot="1" x14ac:dyDescent="0.35">
      <c r="A62" s="65">
        <v>21</v>
      </c>
      <c r="B62" s="65">
        <v>4</v>
      </c>
      <c r="C62" s="109">
        <v>38.053913000000001</v>
      </c>
      <c r="D62" s="109">
        <v>37.447685</v>
      </c>
    </row>
    <row r="63" spans="1:4" ht="15" thickBot="1" x14ac:dyDescent="0.35">
      <c r="A63" s="65">
        <v>21</v>
      </c>
      <c r="B63" s="65">
        <v>8</v>
      </c>
      <c r="C63" s="109">
        <v>18.569355000000002</v>
      </c>
      <c r="D63" s="109">
        <v>18.568214000000001</v>
      </c>
    </row>
    <row r="64" spans="1:4" ht="15" thickBot="1" x14ac:dyDescent="0.35">
      <c r="A64" s="61">
        <v>22</v>
      </c>
      <c r="B64" s="61">
        <v>2</v>
      </c>
      <c r="C64" s="108">
        <v>10.247351999999999</v>
      </c>
      <c r="D64" s="108">
        <v>9.2999709999999993</v>
      </c>
    </row>
    <row r="65" spans="1:4" ht="15" thickBot="1" x14ac:dyDescent="0.35">
      <c r="A65" s="61">
        <v>22</v>
      </c>
      <c r="B65" s="61">
        <v>4</v>
      </c>
      <c r="C65" s="108">
        <v>5.3587639999999999</v>
      </c>
      <c r="D65" s="108">
        <v>4.743277</v>
      </c>
    </row>
    <row r="66" spans="1:4" ht="15" thickBot="1" x14ac:dyDescent="0.35">
      <c r="A66" s="61">
        <v>22</v>
      </c>
      <c r="B66" s="61">
        <v>8</v>
      </c>
      <c r="C66" s="108">
        <v>4.948664</v>
      </c>
      <c r="D66" s="108">
        <v>4.5068435999999998</v>
      </c>
    </row>
    <row r="67" spans="1:4" ht="15" thickBot="1" x14ac:dyDescent="0.35">
      <c r="A67" s="65">
        <v>23</v>
      </c>
      <c r="B67" s="65">
        <v>2</v>
      </c>
      <c r="C67" s="109">
        <v>11.798164999999999</v>
      </c>
      <c r="D67" s="109">
        <v>11.032658</v>
      </c>
    </row>
    <row r="68" spans="1:4" ht="15" thickBot="1" x14ac:dyDescent="0.35">
      <c r="A68" s="65">
        <v>23</v>
      </c>
      <c r="B68" s="65">
        <v>4</v>
      </c>
      <c r="C68" s="109">
        <v>5.4290479999999999</v>
      </c>
      <c r="D68" s="109">
        <v>4.8466395999999996</v>
      </c>
    </row>
    <row r="69" spans="1:4" ht="15" thickBot="1" x14ac:dyDescent="0.35">
      <c r="A69" s="65">
        <v>23</v>
      </c>
      <c r="B69" s="65">
        <v>8</v>
      </c>
      <c r="C69" s="109">
        <v>5.0496692999999997</v>
      </c>
      <c r="D69" s="109">
        <v>4.5924624999999999</v>
      </c>
    </row>
    <row r="70" spans="1:4" ht="15" thickBot="1" x14ac:dyDescent="0.35">
      <c r="A70" s="61">
        <v>24</v>
      </c>
      <c r="B70" s="61">
        <v>2</v>
      </c>
      <c r="C70" s="108">
        <v>22.21294</v>
      </c>
      <c r="D70" s="108">
        <v>21.951533999999999</v>
      </c>
    </row>
    <row r="71" spans="1:4" ht="15" thickBot="1" x14ac:dyDescent="0.35">
      <c r="A71" s="61">
        <v>24</v>
      </c>
      <c r="B71" s="61">
        <v>4</v>
      </c>
      <c r="C71" s="108">
        <v>5.978688</v>
      </c>
      <c r="D71" s="108">
        <v>5.4734553999999997</v>
      </c>
    </row>
    <row r="72" spans="1:4" ht="15" thickBot="1" x14ac:dyDescent="0.35">
      <c r="A72" s="61">
        <v>24</v>
      </c>
      <c r="B72" s="61">
        <v>8</v>
      </c>
      <c r="C72" s="108">
        <v>4.8764289999999999</v>
      </c>
      <c r="D72" s="108">
        <v>4.4645123</v>
      </c>
    </row>
    <row r="73" spans="1:4" ht="15" thickBot="1" x14ac:dyDescent="0.35">
      <c r="A73" s="65">
        <v>25</v>
      </c>
      <c r="B73" s="65">
        <v>2</v>
      </c>
      <c r="C73" s="109">
        <v>21.436831999999999</v>
      </c>
      <c r="D73" s="109">
        <v>21.346685000000001</v>
      </c>
    </row>
    <row r="74" spans="1:4" ht="15" thickBot="1" x14ac:dyDescent="0.35">
      <c r="A74" s="65">
        <v>25</v>
      </c>
      <c r="B74" s="65">
        <v>4</v>
      </c>
      <c r="C74" s="109">
        <v>9.4269219999999994</v>
      </c>
      <c r="D74" s="109">
        <v>8.7320639999999994</v>
      </c>
    </row>
    <row r="75" spans="1:4" ht="15" thickBot="1" x14ac:dyDescent="0.35">
      <c r="A75" s="65">
        <v>25</v>
      </c>
      <c r="B75" s="65">
        <v>8</v>
      </c>
      <c r="C75" s="109">
        <v>7.4339589999999998</v>
      </c>
      <c r="D75" s="109">
        <v>6.8124623</v>
      </c>
    </row>
    <row r="76" spans="1:4" ht="15" thickBot="1" x14ac:dyDescent="0.35">
      <c r="A76" s="61">
        <v>26</v>
      </c>
      <c r="B76" s="61">
        <v>2</v>
      </c>
      <c r="C76" s="108">
        <v>15.184813</v>
      </c>
      <c r="D76" s="108">
        <v>14.450779000000001</v>
      </c>
    </row>
    <row r="77" spans="1:4" ht="15" thickBot="1" x14ac:dyDescent="0.35">
      <c r="A77" s="61">
        <v>26</v>
      </c>
      <c r="B77" s="61">
        <v>4</v>
      </c>
      <c r="C77" s="108">
        <v>6.7161483999999998</v>
      </c>
      <c r="D77" s="108">
        <v>6.2652583000000002</v>
      </c>
    </row>
    <row r="78" spans="1:4" ht="15" thickBot="1" x14ac:dyDescent="0.35">
      <c r="A78" s="61">
        <v>26</v>
      </c>
      <c r="B78" s="61">
        <v>8</v>
      </c>
      <c r="C78" s="108">
        <v>6.052219</v>
      </c>
      <c r="D78" s="108">
        <v>5.6189270000000002</v>
      </c>
    </row>
    <row r="79" spans="1:4" ht="15" thickBot="1" x14ac:dyDescent="0.35">
      <c r="A79" s="65">
        <v>27</v>
      </c>
      <c r="B79" s="65">
        <v>2</v>
      </c>
      <c r="C79" s="109">
        <v>27.181448</v>
      </c>
      <c r="D79" s="109">
        <v>26.889040000000001</v>
      </c>
    </row>
    <row r="80" spans="1:4" ht="15" thickBot="1" x14ac:dyDescent="0.35">
      <c r="A80" s="65">
        <v>27</v>
      </c>
      <c r="B80" s="65">
        <v>4</v>
      </c>
      <c r="C80" s="109">
        <v>6.6183247999999999</v>
      </c>
      <c r="D80" s="109">
        <v>6.1044479999999997</v>
      </c>
    </row>
    <row r="81" spans="1:4" ht="15" thickBot="1" x14ac:dyDescent="0.35">
      <c r="A81" s="65">
        <v>27</v>
      </c>
      <c r="B81" s="65">
        <v>8</v>
      </c>
      <c r="C81" s="109">
        <v>5.3323216000000002</v>
      </c>
      <c r="D81" s="109">
        <v>4.8379960000000004</v>
      </c>
    </row>
    <row r="82" spans="1:4" ht="15" thickBot="1" x14ac:dyDescent="0.35">
      <c r="A82" s="61">
        <v>28</v>
      </c>
      <c r="B82" s="61">
        <v>2</v>
      </c>
      <c r="C82" s="108">
        <v>10.281513</v>
      </c>
      <c r="D82" s="108">
        <v>9.2514769999999995</v>
      </c>
    </row>
    <row r="83" spans="1:4" ht="15" thickBot="1" x14ac:dyDescent="0.35">
      <c r="A83" s="61">
        <v>28</v>
      </c>
      <c r="B83" s="61">
        <v>4</v>
      </c>
      <c r="C83" s="108">
        <v>5.3679404000000002</v>
      </c>
      <c r="D83" s="108">
        <v>4.7618814</v>
      </c>
    </row>
    <row r="84" spans="1:4" ht="15" thickBot="1" x14ac:dyDescent="0.35">
      <c r="A84" s="61">
        <v>28</v>
      </c>
      <c r="B84" s="61">
        <v>8</v>
      </c>
      <c r="C84" s="108">
        <v>5.2490582000000003</v>
      </c>
      <c r="D84" s="108">
        <v>4.7618536999999996</v>
      </c>
    </row>
    <row r="85" spans="1:4" ht="15" thickBot="1" x14ac:dyDescent="0.35">
      <c r="A85" s="65">
        <v>29</v>
      </c>
      <c r="B85" s="65">
        <v>2</v>
      </c>
      <c r="C85" s="110">
        <v>11.077999999999999</v>
      </c>
      <c r="D85" s="110">
        <v>10.073</v>
      </c>
    </row>
    <row r="86" spans="1:4" ht="15" thickBot="1" x14ac:dyDescent="0.35">
      <c r="A86" s="65">
        <v>29</v>
      </c>
      <c r="B86" s="65">
        <v>4</v>
      </c>
      <c r="C86" s="110">
        <v>6.0880000000000001</v>
      </c>
      <c r="D86" s="110">
        <v>5.4539999999999997</v>
      </c>
    </row>
    <row r="87" spans="1:4" ht="15" thickBot="1" x14ac:dyDescent="0.35">
      <c r="A87" s="65">
        <v>29</v>
      </c>
      <c r="B87" s="65">
        <v>8</v>
      </c>
      <c r="C87" s="110">
        <v>5.0919999999999996</v>
      </c>
      <c r="D87" s="110">
        <v>4.641</v>
      </c>
    </row>
    <row r="88" spans="1:4" ht="15" thickBot="1" x14ac:dyDescent="0.35">
      <c r="A88" s="61">
        <v>30</v>
      </c>
      <c r="B88" s="61">
        <v>2</v>
      </c>
      <c r="C88" s="111">
        <v>22.67</v>
      </c>
      <c r="D88" s="111">
        <v>22.555</v>
      </c>
    </row>
    <row r="89" spans="1:4" ht="15" thickBot="1" x14ac:dyDescent="0.35">
      <c r="A89" s="61">
        <v>30</v>
      </c>
      <c r="B89" s="61">
        <v>4</v>
      </c>
      <c r="C89" s="111">
        <v>7.34</v>
      </c>
      <c r="D89" s="111">
        <v>6.73</v>
      </c>
    </row>
    <row r="90" spans="1:4" ht="15" thickBot="1" x14ac:dyDescent="0.35">
      <c r="A90" s="61">
        <v>30</v>
      </c>
      <c r="B90" s="61">
        <v>8</v>
      </c>
      <c r="C90" s="111">
        <v>7.43</v>
      </c>
      <c r="D90" s="111">
        <v>7.17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0B984-2CFC-42E3-BF29-0B65BD5888C2}">
  <dimension ref="A1:D40"/>
  <sheetViews>
    <sheetView workbookViewId="0">
      <selection activeCell="D6" sqref="D6"/>
    </sheetView>
  </sheetViews>
  <sheetFormatPr defaultRowHeight="13.8" x14ac:dyDescent="0.25"/>
  <sheetData>
    <row r="1" spans="1:4" ht="15" thickBot="1" x14ac:dyDescent="0.3">
      <c r="A1" s="59" t="s">
        <v>147</v>
      </c>
      <c r="B1" s="59" t="s">
        <v>150</v>
      </c>
      <c r="C1" s="59" t="s">
        <v>148</v>
      </c>
      <c r="D1" s="59" t="s">
        <v>149</v>
      </c>
    </row>
    <row r="2" spans="1:4" ht="15" thickBot="1" x14ac:dyDescent="0.3">
      <c r="A2" s="61">
        <v>1</v>
      </c>
      <c r="B2" s="61">
        <v>2</v>
      </c>
      <c r="C2" s="61">
        <v>19.899550000000001</v>
      </c>
      <c r="D2" s="61">
        <v>19.825178000000001</v>
      </c>
    </row>
    <row r="3" spans="1:4" ht="15" thickBot="1" x14ac:dyDescent="0.3">
      <c r="A3" s="61">
        <v>1</v>
      </c>
      <c r="B3" s="61">
        <v>4</v>
      </c>
      <c r="C3" s="61">
        <v>10.02318</v>
      </c>
      <c r="D3" s="61">
        <v>9.3993889999999993</v>
      </c>
    </row>
    <row r="4" spans="1:4" ht="15" thickBot="1" x14ac:dyDescent="0.3">
      <c r="A4" s="61">
        <v>1</v>
      </c>
      <c r="B4" s="61">
        <v>8</v>
      </c>
      <c r="C4" s="61">
        <v>9.162236</v>
      </c>
      <c r="D4" s="61">
        <v>8.6784999999999997</v>
      </c>
    </row>
    <row r="5" spans="1:4" ht="15" thickBot="1" x14ac:dyDescent="0.3">
      <c r="A5" s="65">
        <v>2</v>
      </c>
      <c r="B5" s="65">
        <v>2</v>
      </c>
      <c r="C5" s="65">
        <v>17.800719999999998</v>
      </c>
      <c r="D5" s="65">
        <v>17.747463</v>
      </c>
    </row>
    <row r="6" spans="1:4" ht="15" thickBot="1" x14ac:dyDescent="0.3">
      <c r="A6" s="65">
        <v>2</v>
      </c>
      <c r="B6" s="65">
        <v>4</v>
      </c>
      <c r="C6" s="65">
        <v>8.449579</v>
      </c>
      <c r="D6" s="65">
        <v>7.725517</v>
      </c>
    </row>
    <row r="7" spans="1:4" ht="15" thickBot="1" x14ac:dyDescent="0.3">
      <c r="A7" s="65">
        <v>2</v>
      </c>
      <c r="B7" s="65">
        <v>8</v>
      </c>
      <c r="C7" s="65">
        <v>7.2920129999999999</v>
      </c>
      <c r="D7" s="65">
        <v>6.7604220000000002</v>
      </c>
    </row>
    <row r="8" spans="1:4" ht="15" thickBot="1" x14ac:dyDescent="0.3">
      <c r="A8" s="61">
        <v>3</v>
      </c>
      <c r="B8" s="61">
        <v>2</v>
      </c>
      <c r="C8" s="61">
        <v>19.671451999999999</v>
      </c>
      <c r="D8" s="61">
        <v>19.575946999999999</v>
      </c>
    </row>
    <row r="9" spans="1:4" ht="15" thickBot="1" x14ac:dyDescent="0.3">
      <c r="A9" s="61">
        <v>3</v>
      </c>
      <c r="B9" s="61">
        <v>4</v>
      </c>
      <c r="C9" s="61">
        <v>8.298292</v>
      </c>
      <c r="D9" s="61">
        <v>7.6392015999999998</v>
      </c>
    </row>
    <row r="10" spans="1:4" ht="15" thickBot="1" x14ac:dyDescent="0.3">
      <c r="A10" s="61">
        <v>3</v>
      </c>
      <c r="B10" s="61">
        <v>8</v>
      </c>
      <c r="C10" s="61">
        <v>6.9761069999999998</v>
      </c>
      <c r="D10" s="61">
        <v>6.4735746000000001</v>
      </c>
    </row>
    <row r="11" spans="1:4" ht="15" thickBot="1" x14ac:dyDescent="0.3">
      <c r="A11" s="65">
        <v>4</v>
      </c>
      <c r="B11" s="65">
        <v>2</v>
      </c>
      <c r="C11" s="65">
        <v>23.927842999999999</v>
      </c>
      <c r="D11" s="65">
        <v>23.835218000000001</v>
      </c>
    </row>
    <row r="12" spans="1:4" ht="15" thickBot="1" x14ac:dyDescent="0.3">
      <c r="A12" s="65">
        <v>4</v>
      </c>
      <c r="B12" s="65">
        <v>4</v>
      </c>
      <c r="C12" s="65">
        <v>9.8388270000000002</v>
      </c>
      <c r="D12" s="65">
        <v>9.2591400000000004</v>
      </c>
    </row>
    <row r="13" spans="1:4" ht="15" thickBot="1" x14ac:dyDescent="0.3">
      <c r="A13" s="65">
        <v>4</v>
      </c>
      <c r="B13" s="65">
        <v>8</v>
      </c>
      <c r="C13" s="65">
        <v>8.1314329999999995</v>
      </c>
      <c r="D13" s="65">
        <v>7.6417026999999997</v>
      </c>
    </row>
    <row r="14" spans="1:4" ht="15" thickBot="1" x14ac:dyDescent="0.3">
      <c r="A14" s="61">
        <v>5</v>
      </c>
      <c r="B14" s="61">
        <v>2</v>
      </c>
      <c r="C14" s="61">
        <v>24.006018000000001</v>
      </c>
      <c r="D14" s="61">
        <v>24.000256</v>
      </c>
    </row>
    <row r="15" spans="1:4" ht="15" thickBot="1" x14ac:dyDescent="0.3">
      <c r="A15" s="61">
        <v>5</v>
      </c>
      <c r="B15" s="61">
        <v>4</v>
      </c>
      <c r="C15" s="61">
        <v>8.4725629999999992</v>
      </c>
      <c r="D15" s="61">
        <v>7.8121090000000004</v>
      </c>
    </row>
    <row r="16" spans="1:4" ht="15" thickBot="1" x14ac:dyDescent="0.3">
      <c r="A16" s="61">
        <v>5</v>
      </c>
      <c r="B16" s="61">
        <v>8</v>
      </c>
      <c r="C16" s="61">
        <v>8.7112850000000002</v>
      </c>
      <c r="D16" s="61">
        <v>8.2778779999999994</v>
      </c>
    </row>
    <row r="17" spans="1:4" ht="15" thickBot="1" x14ac:dyDescent="0.3">
      <c r="A17" s="65">
        <v>6</v>
      </c>
      <c r="B17" s="65">
        <v>2</v>
      </c>
      <c r="C17" s="65">
        <v>18.569983000000001</v>
      </c>
      <c r="D17" s="65">
        <v>18.425055</v>
      </c>
    </row>
    <row r="18" spans="1:4" ht="15" thickBot="1" x14ac:dyDescent="0.3">
      <c r="A18" s="65">
        <v>6</v>
      </c>
      <c r="B18" s="65">
        <v>4</v>
      </c>
      <c r="C18" s="65">
        <v>9.0497464999999995</v>
      </c>
      <c r="D18" s="65">
        <v>8.2805579999999992</v>
      </c>
    </row>
    <row r="19" spans="1:4" ht="15" thickBot="1" x14ac:dyDescent="0.3">
      <c r="A19" s="65">
        <v>6</v>
      </c>
      <c r="B19" s="65">
        <v>8</v>
      </c>
      <c r="C19" s="65">
        <v>8.1070379999999993</v>
      </c>
      <c r="D19" s="65">
        <v>7.4114459999999998</v>
      </c>
    </row>
    <row r="20" spans="1:4" ht="15" thickBot="1" x14ac:dyDescent="0.3">
      <c r="A20" s="61">
        <v>7</v>
      </c>
      <c r="B20" s="61">
        <v>2</v>
      </c>
      <c r="C20" s="61">
        <v>20.938010999999999</v>
      </c>
      <c r="D20" s="61">
        <v>20.814035000000001</v>
      </c>
    </row>
    <row r="21" spans="1:4" ht="15" thickBot="1" x14ac:dyDescent="0.3">
      <c r="A21" s="61">
        <v>7</v>
      </c>
      <c r="B21" s="61">
        <v>4</v>
      </c>
      <c r="C21" s="61">
        <v>10.008139999999999</v>
      </c>
      <c r="D21" s="61">
        <v>9.2670480000000008</v>
      </c>
    </row>
    <row r="22" spans="1:4" ht="15" thickBot="1" x14ac:dyDescent="0.3">
      <c r="A22" s="61">
        <v>7</v>
      </c>
      <c r="B22" s="61">
        <v>8</v>
      </c>
      <c r="C22" s="61">
        <v>8.1358770000000007</v>
      </c>
      <c r="D22" s="61">
        <v>7.6383239999999999</v>
      </c>
    </row>
    <row r="23" spans="1:4" ht="15" thickBot="1" x14ac:dyDescent="0.3">
      <c r="A23" s="65">
        <v>8</v>
      </c>
      <c r="B23" s="65">
        <v>2</v>
      </c>
      <c r="C23" s="65">
        <v>26.769928</v>
      </c>
      <c r="D23" s="65">
        <v>26.520524999999999</v>
      </c>
    </row>
    <row r="24" spans="1:4" ht="15" thickBot="1" x14ac:dyDescent="0.3">
      <c r="A24" s="65">
        <v>8</v>
      </c>
      <c r="B24" s="65">
        <v>4</v>
      </c>
      <c r="C24" s="65">
        <v>9.0275630000000007</v>
      </c>
      <c r="D24" s="65">
        <v>8.3277330000000003</v>
      </c>
    </row>
    <row r="25" spans="1:4" ht="15" thickBot="1" x14ac:dyDescent="0.3">
      <c r="A25" s="65">
        <v>8</v>
      </c>
      <c r="B25" s="65">
        <v>8</v>
      </c>
      <c r="C25" s="65">
        <v>6.7343729999999997</v>
      </c>
      <c r="D25" s="65">
        <v>6.0411571999999998</v>
      </c>
    </row>
    <row r="26" spans="1:4" ht="15" thickBot="1" x14ac:dyDescent="0.3">
      <c r="A26" s="61">
        <v>9</v>
      </c>
      <c r="B26" s="61">
        <v>2</v>
      </c>
      <c r="C26" s="61">
        <v>32.960673999999997</v>
      </c>
      <c r="D26" s="61">
        <v>32.960673999999997</v>
      </c>
    </row>
    <row r="27" spans="1:4" ht="15" thickBot="1" x14ac:dyDescent="0.3">
      <c r="A27" s="61">
        <v>9</v>
      </c>
      <c r="B27" s="61">
        <v>4</v>
      </c>
      <c r="C27" s="61">
        <v>9.030977</v>
      </c>
      <c r="D27" s="61">
        <v>8.2962500000000006</v>
      </c>
    </row>
    <row r="28" spans="1:4" ht="15" thickBot="1" x14ac:dyDescent="0.3">
      <c r="A28" s="61">
        <v>9</v>
      </c>
      <c r="B28" s="61">
        <v>8</v>
      </c>
      <c r="C28" s="61">
        <v>7.5932389999999996</v>
      </c>
      <c r="D28" s="61">
        <v>6.9747496</v>
      </c>
    </row>
    <row r="29" spans="1:4" ht="15" thickBot="1" x14ac:dyDescent="0.3">
      <c r="A29" s="65">
        <v>10</v>
      </c>
      <c r="B29" s="65">
        <v>2</v>
      </c>
      <c r="C29" s="65">
        <v>28.251425000000001</v>
      </c>
      <c r="D29" s="65">
        <v>28.141573000000001</v>
      </c>
    </row>
    <row r="30" spans="1:4" ht="15" thickBot="1" x14ac:dyDescent="0.3">
      <c r="A30" s="65">
        <v>10</v>
      </c>
      <c r="B30" s="65">
        <v>4</v>
      </c>
      <c r="C30" s="65">
        <v>9.2096269999999993</v>
      </c>
      <c r="D30" s="65">
        <v>8.7036499999999997</v>
      </c>
    </row>
    <row r="31" spans="1:4" ht="15" thickBot="1" x14ac:dyDescent="0.3">
      <c r="A31" s="65">
        <v>10</v>
      </c>
      <c r="B31" s="65">
        <v>8</v>
      </c>
      <c r="C31" s="65">
        <v>8.0887180000000001</v>
      </c>
      <c r="D31" s="65">
        <v>7.5560755999999998</v>
      </c>
    </row>
    <row r="32" spans="1:4" ht="15" thickBot="1" x14ac:dyDescent="0.3">
      <c r="A32" s="61">
        <v>11</v>
      </c>
      <c r="B32" s="61">
        <v>2</v>
      </c>
      <c r="C32" s="61">
        <v>16.731596</v>
      </c>
      <c r="D32" s="61">
        <v>16.588621</v>
      </c>
    </row>
    <row r="33" spans="1:4" ht="15" thickBot="1" x14ac:dyDescent="0.3">
      <c r="A33" s="61">
        <v>11</v>
      </c>
      <c r="B33" s="61">
        <v>4</v>
      </c>
      <c r="C33" s="61">
        <v>8.6777119999999996</v>
      </c>
      <c r="D33" s="61">
        <v>8.1182809999999996</v>
      </c>
    </row>
    <row r="34" spans="1:4" ht="15" thickBot="1" x14ac:dyDescent="0.3">
      <c r="A34" s="61">
        <v>11</v>
      </c>
      <c r="B34" s="61">
        <v>8</v>
      </c>
      <c r="C34" s="61">
        <v>7.3782806000000001</v>
      </c>
      <c r="D34" s="61">
        <v>6.8175983000000002</v>
      </c>
    </row>
    <row r="35" spans="1:4" ht="15" thickBot="1" x14ac:dyDescent="0.3">
      <c r="A35" s="65">
        <v>12</v>
      </c>
      <c r="B35" s="65">
        <v>2</v>
      </c>
      <c r="C35" s="65">
        <v>23.338932</v>
      </c>
      <c r="D35" s="65">
        <v>23.328485000000001</v>
      </c>
    </row>
    <row r="36" spans="1:4" ht="15" thickBot="1" x14ac:dyDescent="0.3">
      <c r="A36" s="65">
        <v>12</v>
      </c>
      <c r="B36" s="65">
        <v>4</v>
      </c>
      <c r="C36" s="65">
        <v>10.913899000000001</v>
      </c>
      <c r="D36" s="65">
        <v>10.308621</v>
      </c>
    </row>
    <row r="37" spans="1:4" ht="15" thickBot="1" x14ac:dyDescent="0.3">
      <c r="A37" s="65">
        <v>12</v>
      </c>
      <c r="B37" s="65">
        <v>8</v>
      </c>
      <c r="C37" s="65">
        <v>7.8432016000000004</v>
      </c>
      <c r="D37" s="65">
        <v>7.2528644</v>
      </c>
    </row>
    <row r="38" spans="1:4" ht="15" thickBot="1" x14ac:dyDescent="0.3">
      <c r="A38" s="61">
        <v>13</v>
      </c>
      <c r="B38" s="61">
        <v>2</v>
      </c>
      <c r="C38" s="61">
        <v>18.980474000000001</v>
      </c>
      <c r="D38" s="61">
        <v>18.827131000000001</v>
      </c>
    </row>
    <row r="39" spans="1:4" ht="15" thickBot="1" x14ac:dyDescent="0.3">
      <c r="A39" s="61">
        <v>13</v>
      </c>
      <c r="B39" s="61">
        <v>4</v>
      </c>
      <c r="C39" s="61">
        <v>9.3750889999999991</v>
      </c>
      <c r="D39" s="61">
        <v>8.6737300000000008</v>
      </c>
    </row>
    <row r="40" spans="1:4" ht="15" thickBot="1" x14ac:dyDescent="0.3">
      <c r="A40" s="61">
        <v>13</v>
      </c>
      <c r="B40" s="61">
        <v>8</v>
      </c>
      <c r="C40" s="61">
        <v>7.8607253999999998</v>
      </c>
      <c r="D40" s="61">
        <v>7.2050640000000001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7EF5E-6A1E-4D2C-91BE-D72BB736C253}">
  <dimension ref="A1:D40"/>
  <sheetViews>
    <sheetView topLeftCell="A19" workbookViewId="0">
      <selection activeCell="B15" sqref="B15:D15"/>
    </sheetView>
  </sheetViews>
  <sheetFormatPr defaultRowHeight="13.8" x14ac:dyDescent="0.25"/>
  <sheetData>
    <row r="1" spans="1:4" ht="15" thickBot="1" x14ac:dyDescent="0.3">
      <c r="A1" s="59" t="s">
        <v>147</v>
      </c>
      <c r="B1" s="59" t="s">
        <v>150</v>
      </c>
      <c r="C1" s="59" t="s">
        <v>148</v>
      </c>
      <c r="D1" s="59" t="s">
        <v>149</v>
      </c>
    </row>
    <row r="2" spans="1:4" ht="15" thickBot="1" x14ac:dyDescent="0.3">
      <c r="A2" s="61">
        <v>1</v>
      </c>
      <c r="B2" s="61">
        <v>2</v>
      </c>
      <c r="C2" s="61">
        <v>16.784009999999999</v>
      </c>
      <c r="D2" s="61">
        <v>16.619952999999999</v>
      </c>
    </row>
    <row r="3" spans="1:4" ht="15" thickBot="1" x14ac:dyDescent="0.3">
      <c r="A3" s="61">
        <v>1</v>
      </c>
      <c r="B3" s="61">
        <v>4</v>
      </c>
      <c r="C3" s="61">
        <v>6.6154989999999998</v>
      </c>
      <c r="D3" s="61">
        <v>6.0779852999999999</v>
      </c>
    </row>
    <row r="4" spans="1:4" ht="15" thickBot="1" x14ac:dyDescent="0.3">
      <c r="A4" s="61">
        <v>1</v>
      </c>
      <c r="B4" s="61">
        <v>8</v>
      </c>
      <c r="C4" s="61">
        <v>6.2606463000000003</v>
      </c>
      <c r="D4" s="61">
        <v>5.7559642999999996</v>
      </c>
    </row>
    <row r="5" spans="1:4" ht="15" thickBot="1" x14ac:dyDescent="0.3">
      <c r="A5" s="65">
        <v>2</v>
      </c>
      <c r="B5" s="65">
        <v>2</v>
      </c>
      <c r="C5" s="65">
        <v>17.610787999999999</v>
      </c>
      <c r="D5" s="65">
        <v>17.383790999999999</v>
      </c>
    </row>
    <row r="6" spans="1:4" ht="15" thickBot="1" x14ac:dyDescent="0.3">
      <c r="A6" s="65">
        <v>2</v>
      </c>
      <c r="B6" s="65">
        <v>4</v>
      </c>
      <c r="C6" s="65">
        <v>6.4698960000000003</v>
      </c>
      <c r="D6" s="65">
        <v>5.8709207000000001</v>
      </c>
    </row>
    <row r="7" spans="1:4" ht="15" thickBot="1" x14ac:dyDescent="0.3">
      <c r="A7" s="65">
        <v>2</v>
      </c>
      <c r="B7" s="65">
        <v>8</v>
      </c>
      <c r="C7" s="65">
        <v>5.5803010000000004</v>
      </c>
      <c r="D7" s="65">
        <v>4.8884797000000004</v>
      </c>
    </row>
    <row r="8" spans="1:4" ht="15" thickBot="1" x14ac:dyDescent="0.3">
      <c r="A8" s="61">
        <v>3</v>
      </c>
      <c r="B8" s="61">
        <v>2</v>
      </c>
      <c r="C8" s="61">
        <v>16.715485000000001</v>
      </c>
      <c r="D8" s="61">
        <v>16.311116999999999</v>
      </c>
    </row>
    <row r="9" spans="1:4" ht="15" thickBot="1" x14ac:dyDescent="0.3">
      <c r="A9" s="61">
        <v>3</v>
      </c>
      <c r="B9" s="61">
        <v>4</v>
      </c>
      <c r="C9" s="61">
        <v>6.0803529999999997</v>
      </c>
      <c r="D9" s="61">
        <v>5.5697292999999997</v>
      </c>
    </row>
    <row r="10" spans="1:4" ht="15" thickBot="1" x14ac:dyDescent="0.3">
      <c r="A10" s="61">
        <v>3</v>
      </c>
      <c r="B10" s="61">
        <v>8</v>
      </c>
      <c r="C10" s="61">
        <v>5.9977117</v>
      </c>
      <c r="D10" s="61">
        <v>5.5632023999999998</v>
      </c>
    </row>
    <row r="11" spans="1:4" ht="15" thickBot="1" x14ac:dyDescent="0.3">
      <c r="A11" s="65">
        <v>4</v>
      </c>
      <c r="B11" s="65">
        <v>2</v>
      </c>
      <c r="C11" s="65">
        <v>19.207332999999998</v>
      </c>
      <c r="D11" s="65">
        <v>18.945103</v>
      </c>
    </row>
    <row r="12" spans="1:4" ht="15" thickBot="1" x14ac:dyDescent="0.3">
      <c r="A12" s="65">
        <v>4</v>
      </c>
      <c r="B12" s="65">
        <v>4</v>
      </c>
      <c r="C12" s="65">
        <v>6.7692500000000004</v>
      </c>
      <c r="D12" s="65">
        <v>6.2813569999999999</v>
      </c>
    </row>
    <row r="13" spans="1:4" ht="15" thickBot="1" x14ac:dyDescent="0.3">
      <c r="A13" s="65">
        <v>4</v>
      </c>
      <c r="B13" s="65">
        <v>8</v>
      </c>
      <c r="C13" s="65">
        <v>5.7711915999999999</v>
      </c>
      <c r="D13" s="65">
        <v>5.2470407000000003</v>
      </c>
    </row>
    <row r="14" spans="1:4" ht="15" thickBot="1" x14ac:dyDescent="0.3">
      <c r="A14" s="61">
        <v>5</v>
      </c>
      <c r="B14" s="61">
        <v>2</v>
      </c>
      <c r="C14" s="61">
        <v>25.800336999999999</v>
      </c>
      <c r="D14" s="61">
        <v>25.524329999999999</v>
      </c>
    </row>
    <row r="15" spans="1:4" ht="15" thickBot="1" x14ac:dyDescent="0.3">
      <c r="A15" s="61">
        <v>5</v>
      </c>
      <c r="B15" s="61">
        <v>4</v>
      </c>
      <c r="C15" s="61">
        <v>6.6133522999999999</v>
      </c>
      <c r="D15" s="61">
        <v>5.9774510000000003</v>
      </c>
    </row>
    <row r="16" spans="1:4" ht="15" thickBot="1" x14ac:dyDescent="0.3">
      <c r="A16" s="61">
        <v>5</v>
      </c>
      <c r="B16" s="61">
        <v>8</v>
      </c>
      <c r="C16" s="61">
        <v>5.6929803000000003</v>
      </c>
      <c r="D16" s="61">
        <v>5.1341558000000003</v>
      </c>
    </row>
    <row r="17" spans="1:4" ht="15" thickBot="1" x14ac:dyDescent="0.3">
      <c r="A17" s="65">
        <v>6</v>
      </c>
      <c r="B17" s="65">
        <v>2</v>
      </c>
      <c r="C17" s="65">
        <v>16.153175000000001</v>
      </c>
      <c r="D17" s="65">
        <v>15.791046</v>
      </c>
    </row>
    <row r="18" spans="1:4" ht="15" thickBot="1" x14ac:dyDescent="0.3">
      <c r="A18" s="65">
        <v>6</v>
      </c>
      <c r="B18" s="65">
        <v>4</v>
      </c>
      <c r="C18" s="65">
        <v>6.0033779999999997</v>
      </c>
      <c r="D18" s="65">
        <v>5.4896493</v>
      </c>
    </row>
    <row r="19" spans="1:4" ht="15" thickBot="1" x14ac:dyDescent="0.3">
      <c r="A19" s="65">
        <v>6</v>
      </c>
      <c r="B19" s="65">
        <v>8</v>
      </c>
      <c r="C19" s="65">
        <v>5.5733446999999998</v>
      </c>
      <c r="D19" s="65">
        <v>5.142366</v>
      </c>
    </row>
    <row r="20" spans="1:4" ht="15" thickBot="1" x14ac:dyDescent="0.3">
      <c r="A20" s="61">
        <v>7</v>
      </c>
      <c r="B20" s="61">
        <v>2</v>
      </c>
      <c r="C20" s="61">
        <v>15.471762</v>
      </c>
      <c r="D20" s="61">
        <v>15.156262999999999</v>
      </c>
    </row>
    <row r="21" spans="1:4" ht="15" thickBot="1" x14ac:dyDescent="0.3">
      <c r="A21" s="61">
        <v>7</v>
      </c>
      <c r="B21" s="61">
        <v>4</v>
      </c>
      <c r="C21" s="61">
        <v>7.6111307000000004</v>
      </c>
      <c r="D21" s="61">
        <v>6.9091535000000004</v>
      </c>
    </row>
    <row r="22" spans="1:4" ht="15" thickBot="1" x14ac:dyDescent="0.3">
      <c r="A22" s="61">
        <v>7</v>
      </c>
      <c r="B22" s="61">
        <v>8</v>
      </c>
      <c r="C22" s="61">
        <v>6.8427157000000003</v>
      </c>
      <c r="D22" s="61">
        <v>6.3261924</v>
      </c>
    </row>
    <row r="23" spans="1:4" ht="15" thickBot="1" x14ac:dyDescent="0.3">
      <c r="A23" s="65">
        <v>8</v>
      </c>
      <c r="B23" s="65">
        <v>2</v>
      </c>
      <c r="C23" s="65">
        <v>16.034593999999998</v>
      </c>
      <c r="D23" s="65">
        <v>15.828263</v>
      </c>
    </row>
    <row r="24" spans="1:4" ht="15" thickBot="1" x14ac:dyDescent="0.3">
      <c r="A24" s="65">
        <v>8</v>
      </c>
      <c r="B24" s="65">
        <v>4</v>
      </c>
      <c r="C24" s="65">
        <v>7.2089780000000001</v>
      </c>
      <c r="D24" s="65">
        <v>6.5110270000000003</v>
      </c>
    </row>
    <row r="25" spans="1:4" ht="15" thickBot="1" x14ac:dyDescent="0.3">
      <c r="A25" s="65">
        <v>8</v>
      </c>
      <c r="B25" s="65">
        <v>8</v>
      </c>
      <c r="C25" s="65">
        <v>5.5834583999999996</v>
      </c>
      <c r="D25" s="65">
        <v>5.1814312999999999</v>
      </c>
    </row>
    <row r="26" spans="1:4" ht="15" thickBot="1" x14ac:dyDescent="0.3">
      <c r="A26" s="61">
        <v>9</v>
      </c>
      <c r="B26" s="61">
        <v>2</v>
      </c>
      <c r="C26" s="61">
        <v>16.535132999999998</v>
      </c>
      <c r="D26" s="61">
        <v>16.061727999999999</v>
      </c>
    </row>
    <row r="27" spans="1:4" ht="15" thickBot="1" x14ac:dyDescent="0.3">
      <c r="A27" s="61">
        <v>9</v>
      </c>
      <c r="B27" s="61">
        <v>4</v>
      </c>
      <c r="C27" s="61">
        <v>6.5065875000000002</v>
      </c>
      <c r="D27" s="61">
        <v>6.0251726999999997</v>
      </c>
    </row>
    <row r="28" spans="1:4" ht="15" thickBot="1" x14ac:dyDescent="0.3">
      <c r="A28" s="61">
        <v>9</v>
      </c>
      <c r="B28" s="61">
        <v>8</v>
      </c>
      <c r="C28" s="61">
        <v>6.2097709999999999</v>
      </c>
      <c r="D28" s="61">
        <v>5.6442129999999997</v>
      </c>
    </row>
    <row r="29" spans="1:4" ht="15" thickBot="1" x14ac:dyDescent="0.3">
      <c r="A29" s="65">
        <v>10</v>
      </c>
      <c r="B29" s="65">
        <v>2</v>
      </c>
      <c r="C29" s="65">
        <v>21.983250000000002</v>
      </c>
      <c r="D29" s="65">
        <v>21.878699999999998</v>
      </c>
    </row>
    <row r="30" spans="1:4" ht="15" thickBot="1" x14ac:dyDescent="0.3">
      <c r="A30" s="65">
        <v>10</v>
      </c>
      <c r="B30" s="65">
        <v>4</v>
      </c>
      <c r="C30" s="65">
        <v>6.0936475000000003</v>
      </c>
      <c r="D30" s="65">
        <v>5.5540079999999996</v>
      </c>
    </row>
    <row r="31" spans="1:4" ht="15" thickBot="1" x14ac:dyDescent="0.3">
      <c r="A31" s="65">
        <v>10</v>
      </c>
      <c r="B31" s="65">
        <v>8</v>
      </c>
      <c r="C31" s="65">
        <v>5.6323350000000003</v>
      </c>
      <c r="D31" s="65">
        <v>5.1794944000000003</v>
      </c>
    </row>
    <row r="32" spans="1:4" ht="15" thickBot="1" x14ac:dyDescent="0.3">
      <c r="A32" s="61">
        <v>11</v>
      </c>
      <c r="B32" s="61">
        <v>2</v>
      </c>
      <c r="C32" s="61">
        <v>15.65109</v>
      </c>
      <c r="D32" s="61">
        <v>15.478928</v>
      </c>
    </row>
    <row r="33" spans="1:4" ht="15" thickBot="1" x14ac:dyDescent="0.3">
      <c r="A33" s="61">
        <v>11</v>
      </c>
      <c r="B33" s="61">
        <v>4</v>
      </c>
      <c r="C33" s="61">
        <v>7.2601775999999996</v>
      </c>
      <c r="D33" s="61">
        <v>6.5443569999999998</v>
      </c>
    </row>
    <row r="34" spans="1:4" ht="15" thickBot="1" x14ac:dyDescent="0.3">
      <c r="A34" s="61">
        <v>11</v>
      </c>
      <c r="B34" s="61">
        <v>8</v>
      </c>
      <c r="C34" s="61">
        <v>5.7378530000000003</v>
      </c>
      <c r="D34" s="61">
        <v>5.3037676999999999</v>
      </c>
    </row>
    <row r="35" spans="1:4" ht="15" thickBot="1" x14ac:dyDescent="0.3">
      <c r="A35" s="65">
        <v>12</v>
      </c>
      <c r="B35" s="65">
        <v>2</v>
      </c>
      <c r="C35" s="65">
        <v>16.162738999999998</v>
      </c>
      <c r="D35" s="69">
        <v>15.1731415</v>
      </c>
    </row>
    <row r="36" spans="1:4" ht="15" thickBot="1" x14ac:dyDescent="0.3">
      <c r="A36" s="65">
        <v>12</v>
      </c>
      <c r="B36" s="65">
        <v>4</v>
      </c>
      <c r="C36" s="65">
        <v>7.0410870000000001</v>
      </c>
      <c r="D36" s="65">
        <v>6.3874019999999998</v>
      </c>
    </row>
    <row r="37" spans="1:4" ht="15" thickBot="1" x14ac:dyDescent="0.3">
      <c r="A37" s="65">
        <v>12</v>
      </c>
      <c r="B37" s="65">
        <v>8</v>
      </c>
      <c r="C37" s="65">
        <v>5.6586933000000004</v>
      </c>
      <c r="D37" s="65">
        <v>5.1471385999999999</v>
      </c>
    </row>
    <row r="38" spans="1:4" ht="15" thickBot="1" x14ac:dyDescent="0.3">
      <c r="A38" s="61">
        <v>13</v>
      </c>
      <c r="B38" s="61">
        <v>2</v>
      </c>
      <c r="C38" s="61">
        <v>20.307376999999999</v>
      </c>
      <c r="D38" s="61">
        <v>19.885607</v>
      </c>
    </row>
    <row r="39" spans="1:4" ht="15" thickBot="1" x14ac:dyDescent="0.3">
      <c r="A39" s="61">
        <v>13</v>
      </c>
      <c r="B39" s="61">
        <v>4</v>
      </c>
      <c r="C39" s="61">
        <v>5.9120974999999998</v>
      </c>
      <c r="D39" s="61">
        <v>5.3997206999999996</v>
      </c>
    </row>
    <row r="40" spans="1:4" ht="15" thickBot="1" x14ac:dyDescent="0.3">
      <c r="A40" s="61">
        <v>13</v>
      </c>
      <c r="B40" s="61">
        <v>8</v>
      </c>
      <c r="C40" s="61">
        <v>5.2613060000000003</v>
      </c>
      <c r="D40" s="61">
        <v>4.7469659999999996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8A301-D156-4358-821D-3382BB8B7C10}">
  <dimension ref="A1:D36"/>
  <sheetViews>
    <sheetView topLeftCell="A4" workbookViewId="0">
      <selection activeCell="D2" sqref="D2:D32"/>
    </sheetView>
  </sheetViews>
  <sheetFormatPr defaultRowHeight="13.8" x14ac:dyDescent="0.25"/>
  <sheetData>
    <row r="1" spans="1:4" ht="15" thickBot="1" x14ac:dyDescent="0.3">
      <c r="A1" s="59" t="s">
        <v>147</v>
      </c>
      <c r="B1" s="59" t="s">
        <v>150</v>
      </c>
      <c r="C1" s="59" t="s">
        <v>148</v>
      </c>
      <c r="D1" s="59" t="s">
        <v>149</v>
      </c>
    </row>
    <row r="2" spans="1:4" ht="15" thickBot="1" x14ac:dyDescent="0.3">
      <c r="A2" s="61">
        <v>1</v>
      </c>
      <c r="B2" s="61">
        <v>2</v>
      </c>
      <c r="C2" s="61">
        <v>11.632925</v>
      </c>
      <c r="D2" s="61">
        <v>10.847966</v>
      </c>
    </row>
    <row r="3" spans="1:4" ht="15" thickBot="1" x14ac:dyDescent="0.3">
      <c r="A3" s="61">
        <v>1</v>
      </c>
      <c r="B3" s="61">
        <v>4</v>
      </c>
      <c r="C3" s="61">
        <v>6.1673140000000002</v>
      </c>
      <c r="D3" s="61">
        <v>5.6737989999999998</v>
      </c>
    </row>
    <row r="4" spans="1:4" ht="15" thickBot="1" x14ac:dyDescent="0.3">
      <c r="A4" s="61">
        <v>1</v>
      </c>
      <c r="B4" s="61">
        <v>8</v>
      </c>
      <c r="C4" s="61">
        <v>5.8151900000000003</v>
      </c>
      <c r="D4" s="61">
        <v>5.3568353999999996</v>
      </c>
    </row>
    <row r="5" spans="1:4" ht="15" thickBot="1" x14ac:dyDescent="0.3">
      <c r="A5" s="65">
        <v>2</v>
      </c>
      <c r="B5" s="65">
        <v>2</v>
      </c>
      <c r="C5" s="65">
        <v>11.624629000000001</v>
      </c>
      <c r="D5" s="65">
        <v>10.797751</v>
      </c>
    </row>
    <row r="6" spans="1:4" ht="15" thickBot="1" x14ac:dyDescent="0.3">
      <c r="A6" s="65">
        <v>2</v>
      </c>
      <c r="B6" s="65">
        <v>4</v>
      </c>
      <c r="C6" s="65">
        <v>6.0023439999999999</v>
      </c>
      <c r="D6" s="65">
        <v>5.3901630000000003</v>
      </c>
    </row>
    <row r="7" spans="1:4" ht="15" thickBot="1" x14ac:dyDescent="0.3">
      <c r="A7" s="65">
        <v>2</v>
      </c>
      <c r="B7" s="65">
        <v>8</v>
      </c>
      <c r="C7" s="65">
        <v>5.5951056000000001</v>
      </c>
      <c r="D7" s="65">
        <v>5.0197824999999998</v>
      </c>
    </row>
    <row r="8" spans="1:4" ht="15" thickBot="1" x14ac:dyDescent="0.3">
      <c r="A8" s="61">
        <v>3</v>
      </c>
      <c r="B8" s="61">
        <v>2</v>
      </c>
      <c r="C8" s="61">
        <v>10.513394999999999</v>
      </c>
      <c r="D8" s="61">
        <v>9.6330659999999995</v>
      </c>
    </row>
    <row r="9" spans="1:4" ht="15" thickBot="1" x14ac:dyDescent="0.3">
      <c r="A9" s="61">
        <v>3</v>
      </c>
      <c r="B9" s="61">
        <v>4</v>
      </c>
      <c r="C9" s="61">
        <v>5.509061</v>
      </c>
      <c r="D9" s="61">
        <v>5.0432606</v>
      </c>
    </row>
    <row r="10" spans="1:4" ht="15" thickBot="1" x14ac:dyDescent="0.3">
      <c r="A10" s="61">
        <v>3</v>
      </c>
      <c r="B10" s="61">
        <v>8</v>
      </c>
      <c r="C10" s="61">
        <v>5.2488275</v>
      </c>
      <c r="D10" s="61">
        <v>4.754867</v>
      </c>
    </row>
    <row r="11" spans="1:4" ht="15" thickBot="1" x14ac:dyDescent="0.3">
      <c r="A11" s="65">
        <v>4</v>
      </c>
      <c r="B11" s="65">
        <v>2</v>
      </c>
      <c r="C11" s="65">
        <v>11.179653999999999</v>
      </c>
      <c r="D11" s="65">
        <v>10.380763999999999</v>
      </c>
    </row>
    <row r="12" spans="1:4" ht="15" thickBot="1" x14ac:dyDescent="0.3">
      <c r="A12" s="65">
        <v>4</v>
      </c>
      <c r="B12" s="65">
        <v>4</v>
      </c>
      <c r="C12" s="65">
        <v>5.5806518000000001</v>
      </c>
      <c r="D12" s="65">
        <v>4.9970759999999999</v>
      </c>
    </row>
    <row r="13" spans="1:4" ht="15" thickBot="1" x14ac:dyDescent="0.3">
      <c r="A13" s="65">
        <v>4</v>
      </c>
      <c r="B13" s="65">
        <v>8</v>
      </c>
      <c r="C13" s="65">
        <v>5.0507846000000001</v>
      </c>
      <c r="D13" s="65">
        <v>4.4948139999999999</v>
      </c>
    </row>
    <row r="14" spans="1:4" ht="15" thickBot="1" x14ac:dyDescent="0.3">
      <c r="A14" s="61">
        <v>5</v>
      </c>
      <c r="B14" s="61">
        <v>2</v>
      </c>
      <c r="C14" s="61">
        <v>10.304703</v>
      </c>
      <c r="D14" s="61">
        <v>9.3919060000000005</v>
      </c>
    </row>
    <row r="15" spans="1:4" ht="15" thickBot="1" x14ac:dyDescent="0.3">
      <c r="A15" s="61">
        <v>5</v>
      </c>
      <c r="B15" s="61">
        <v>4</v>
      </c>
      <c r="C15" s="61">
        <v>5.5241303000000004</v>
      </c>
      <c r="D15" s="61">
        <v>4.9248570000000003</v>
      </c>
    </row>
    <row r="16" spans="1:4" ht="15" thickBot="1" x14ac:dyDescent="0.3">
      <c r="A16" s="61">
        <v>5</v>
      </c>
      <c r="B16" s="61">
        <v>8</v>
      </c>
      <c r="C16" s="61">
        <v>5.3027319999999998</v>
      </c>
      <c r="D16" s="61">
        <v>4.7577959999999999</v>
      </c>
    </row>
    <row r="17" spans="1:4" ht="15" thickBot="1" x14ac:dyDescent="0.3">
      <c r="A17" s="65">
        <v>6</v>
      </c>
      <c r="B17" s="65">
        <v>2</v>
      </c>
      <c r="C17" s="65">
        <v>10.66423</v>
      </c>
      <c r="D17" s="65">
        <v>9.8220414999999992</v>
      </c>
    </row>
    <row r="18" spans="1:4" ht="15" thickBot="1" x14ac:dyDescent="0.3">
      <c r="A18" s="65">
        <v>6</v>
      </c>
      <c r="B18" s="65">
        <v>4</v>
      </c>
      <c r="C18" s="65">
        <v>5.4926715000000002</v>
      </c>
      <c r="D18" s="65">
        <v>4.8451395000000002</v>
      </c>
    </row>
    <row r="19" spans="1:4" ht="15" thickBot="1" x14ac:dyDescent="0.3">
      <c r="A19" s="65">
        <v>6</v>
      </c>
      <c r="B19" s="65">
        <v>8</v>
      </c>
      <c r="C19" s="65">
        <v>5.1848960000000002</v>
      </c>
      <c r="D19" s="65">
        <v>4.7412190000000001</v>
      </c>
    </row>
    <row r="20" spans="1:4" ht="15" thickBot="1" x14ac:dyDescent="0.3">
      <c r="A20" s="61">
        <v>7</v>
      </c>
      <c r="B20" s="61">
        <v>2</v>
      </c>
      <c r="C20" s="61">
        <v>10.644258499999999</v>
      </c>
      <c r="D20" s="61">
        <v>9.8347909999999992</v>
      </c>
    </row>
    <row r="21" spans="1:4" ht="15" thickBot="1" x14ac:dyDescent="0.3">
      <c r="A21" s="61">
        <v>7</v>
      </c>
      <c r="B21" s="61">
        <v>4</v>
      </c>
      <c r="C21" s="61">
        <v>5.4528613000000004</v>
      </c>
      <c r="D21" s="61">
        <v>4.9336260000000003</v>
      </c>
    </row>
    <row r="22" spans="1:4" ht="15" thickBot="1" x14ac:dyDescent="0.3">
      <c r="A22" s="61">
        <v>7</v>
      </c>
      <c r="B22" s="61">
        <v>8</v>
      </c>
      <c r="C22" s="61">
        <v>4.9659930000000001</v>
      </c>
      <c r="D22" s="61">
        <v>4.4630456000000001</v>
      </c>
    </row>
    <row r="23" spans="1:4" ht="15" thickBot="1" x14ac:dyDescent="0.3">
      <c r="A23" s="65">
        <v>8</v>
      </c>
      <c r="B23" s="65">
        <v>2</v>
      </c>
      <c r="C23" s="65">
        <v>10.883037</v>
      </c>
      <c r="D23" s="65">
        <v>10.032285999999999</v>
      </c>
    </row>
    <row r="24" spans="1:4" ht="15" thickBot="1" x14ac:dyDescent="0.3">
      <c r="A24" s="65">
        <v>8</v>
      </c>
      <c r="B24" s="65">
        <v>4</v>
      </c>
      <c r="C24" s="65">
        <v>5.6086673999999999</v>
      </c>
      <c r="D24" s="65">
        <v>5.1130285000000004</v>
      </c>
    </row>
    <row r="25" spans="1:4" ht="15" thickBot="1" x14ac:dyDescent="0.3">
      <c r="A25" s="65">
        <v>8</v>
      </c>
      <c r="B25" s="65">
        <v>8</v>
      </c>
      <c r="C25" s="65">
        <v>4.8899875000000002</v>
      </c>
      <c r="D25" s="65">
        <v>4.4224033</v>
      </c>
    </row>
    <row r="26" spans="1:4" ht="15" thickBot="1" x14ac:dyDescent="0.3">
      <c r="A26" s="61">
        <v>9</v>
      </c>
      <c r="B26" s="61">
        <v>2</v>
      </c>
      <c r="C26" s="61">
        <v>10.748721</v>
      </c>
      <c r="D26" s="61">
        <v>9.7881110000000007</v>
      </c>
    </row>
    <row r="27" spans="1:4" ht="15" thickBot="1" x14ac:dyDescent="0.3">
      <c r="A27" s="61">
        <v>9</v>
      </c>
      <c r="B27" s="61">
        <v>4</v>
      </c>
      <c r="C27" s="61">
        <v>5.3360729999999998</v>
      </c>
      <c r="D27" s="61">
        <v>4.7469615999999997</v>
      </c>
    </row>
    <row r="28" spans="1:4" ht="15" thickBot="1" x14ac:dyDescent="0.3">
      <c r="A28" s="61">
        <v>9</v>
      </c>
      <c r="B28" s="61">
        <v>8</v>
      </c>
      <c r="C28" s="61">
        <v>5.4344109999999999</v>
      </c>
      <c r="D28" s="61">
        <v>4.9729514000000004</v>
      </c>
    </row>
    <row r="29" spans="1:4" ht="15" thickBot="1" x14ac:dyDescent="0.3">
      <c r="A29" s="65">
        <v>10</v>
      </c>
      <c r="B29" s="65">
        <v>2</v>
      </c>
      <c r="C29" s="65">
        <v>10.11763</v>
      </c>
      <c r="D29" s="65">
        <v>9.2071880000000004</v>
      </c>
    </row>
    <row r="30" spans="1:4" ht="15" thickBot="1" x14ac:dyDescent="0.3">
      <c r="A30" s="65">
        <v>10</v>
      </c>
      <c r="B30" s="65">
        <v>4</v>
      </c>
      <c r="C30" s="65">
        <v>5.9923076999999996</v>
      </c>
      <c r="D30" s="65">
        <v>5.4657309999999999</v>
      </c>
    </row>
    <row r="31" spans="1:4" ht="15" thickBot="1" x14ac:dyDescent="0.3">
      <c r="A31" s="65">
        <v>10</v>
      </c>
      <c r="B31" s="65">
        <v>8</v>
      </c>
      <c r="C31" s="65">
        <v>5.5722012999999997</v>
      </c>
      <c r="D31" s="65">
        <v>4.9845404999999996</v>
      </c>
    </row>
    <row r="32" spans="1:4" ht="15" thickBot="1" x14ac:dyDescent="0.3">
      <c r="A32" s="61">
        <v>11</v>
      </c>
      <c r="B32" s="61">
        <v>2</v>
      </c>
      <c r="C32" s="61">
        <v>11.818803000000001</v>
      </c>
      <c r="D32" s="61">
        <v>11.062116</v>
      </c>
    </row>
    <row r="33" spans="1:4" ht="15" thickBot="1" x14ac:dyDescent="0.3">
      <c r="A33" s="61">
        <v>11</v>
      </c>
      <c r="B33" s="61">
        <v>4</v>
      </c>
      <c r="C33" s="61">
        <v>5.7458476999999997</v>
      </c>
      <c r="D33" s="61">
        <v>5.2479586999999999</v>
      </c>
    </row>
    <row r="34" spans="1:4" ht="15" thickBot="1" x14ac:dyDescent="0.3">
      <c r="A34" s="61">
        <v>11</v>
      </c>
      <c r="B34" s="61">
        <v>8</v>
      </c>
      <c r="C34" s="61">
        <v>5.0425709999999997</v>
      </c>
      <c r="D34" s="61">
        <v>4.5982380000000003</v>
      </c>
    </row>
    <row r="35" spans="1:4" ht="15" thickBot="1" x14ac:dyDescent="0.3">
      <c r="A35" s="65">
        <v>12</v>
      </c>
      <c r="B35" s="65">
        <v>2</v>
      </c>
      <c r="C35" s="65">
        <v>13.229853</v>
      </c>
      <c r="D35" s="65">
        <v>12.260831</v>
      </c>
    </row>
    <row r="36" spans="1:4" ht="15" thickBot="1" x14ac:dyDescent="0.3">
      <c r="A36" s="65">
        <v>12</v>
      </c>
      <c r="B36" s="65">
        <v>4</v>
      </c>
      <c r="C36" s="65">
        <v>5.7821335999999999</v>
      </c>
      <c r="D36" s="65">
        <v>5.2954819999999998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355CE-339F-4CDD-88AE-86FF3153E45B}">
  <dimension ref="A1:D34"/>
  <sheetViews>
    <sheetView workbookViewId="0">
      <selection activeCell="D16" sqref="A16:D16"/>
    </sheetView>
  </sheetViews>
  <sheetFormatPr defaultRowHeight="13.8" x14ac:dyDescent="0.25"/>
  <sheetData>
    <row r="1" spans="1:4" ht="15" thickBot="1" x14ac:dyDescent="0.3">
      <c r="A1" s="59" t="s">
        <v>147</v>
      </c>
      <c r="B1" s="59" t="s">
        <v>150</v>
      </c>
      <c r="C1" s="59" t="s">
        <v>148</v>
      </c>
      <c r="D1" s="59" t="s">
        <v>149</v>
      </c>
    </row>
    <row r="2" spans="1:4" ht="15" thickBot="1" x14ac:dyDescent="0.3">
      <c r="A2" s="61">
        <v>1</v>
      </c>
      <c r="B2" s="61">
        <v>2</v>
      </c>
      <c r="C2" s="61">
        <v>11.811482</v>
      </c>
      <c r="D2" s="61">
        <v>10.905424</v>
      </c>
    </row>
    <row r="3" spans="1:4" ht="15" thickBot="1" x14ac:dyDescent="0.3">
      <c r="A3" s="61">
        <v>1</v>
      </c>
      <c r="B3" s="61">
        <v>4</v>
      </c>
      <c r="C3" s="61">
        <v>5.8150550000000001</v>
      </c>
      <c r="D3" s="61">
        <v>5.2782806999999998</v>
      </c>
    </row>
    <row r="4" spans="1:4" ht="15" thickBot="1" x14ac:dyDescent="0.3">
      <c r="A4" s="61">
        <v>1</v>
      </c>
      <c r="B4" s="61">
        <v>8</v>
      </c>
      <c r="C4" s="61">
        <v>5.987063</v>
      </c>
      <c r="D4" s="61">
        <v>5.4558799999999996</v>
      </c>
    </row>
    <row r="5" spans="1:4" ht="15" thickBot="1" x14ac:dyDescent="0.3">
      <c r="A5" s="65">
        <v>2</v>
      </c>
      <c r="B5" s="65">
        <v>2</v>
      </c>
      <c r="C5" s="65">
        <v>11.107863</v>
      </c>
      <c r="D5" s="65">
        <v>10.00277</v>
      </c>
    </row>
    <row r="6" spans="1:4" ht="15" thickBot="1" x14ac:dyDescent="0.3">
      <c r="A6" s="65">
        <v>2</v>
      </c>
      <c r="B6" s="65">
        <v>4</v>
      </c>
      <c r="C6" s="65">
        <v>5.8346666999999997</v>
      </c>
      <c r="D6" s="65">
        <v>5.3233684999999999</v>
      </c>
    </row>
    <row r="7" spans="1:4" ht="15" thickBot="1" x14ac:dyDescent="0.3">
      <c r="A7" s="65">
        <v>2</v>
      </c>
      <c r="B7" s="65">
        <v>8</v>
      </c>
      <c r="C7" s="65">
        <v>5.3439649999999999</v>
      </c>
      <c r="D7" s="65">
        <v>4.8442717000000002</v>
      </c>
    </row>
    <row r="8" spans="1:4" ht="15" thickBot="1" x14ac:dyDescent="0.3">
      <c r="A8" s="61">
        <v>3</v>
      </c>
      <c r="B8" s="61">
        <v>2</v>
      </c>
      <c r="C8" s="61">
        <v>10.680982999999999</v>
      </c>
      <c r="D8" s="61">
        <v>10.001332</v>
      </c>
    </row>
    <row r="9" spans="1:4" ht="15" thickBot="1" x14ac:dyDescent="0.3">
      <c r="A9" s="61">
        <v>3</v>
      </c>
      <c r="B9" s="61">
        <v>4</v>
      </c>
      <c r="C9" s="61">
        <v>5.6653019999999996</v>
      </c>
      <c r="D9" s="61">
        <v>5.0966389999999997</v>
      </c>
    </row>
    <row r="10" spans="1:4" ht="15" thickBot="1" x14ac:dyDescent="0.3">
      <c r="A10" s="61">
        <v>3</v>
      </c>
      <c r="B10" s="61">
        <v>8</v>
      </c>
      <c r="C10" s="61">
        <v>5.1492066000000003</v>
      </c>
      <c r="D10" s="61">
        <v>4.684596</v>
      </c>
    </row>
    <row r="11" spans="1:4" ht="15" thickBot="1" x14ac:dyDescent="0.3">
      <c r="A11" s="65">
        <v>4</v>
      </c>
      <c r="B11" s="65">
        <v>2</v>
      </c>
      <c r="C11" s="65">
        <v>10.5763035</v>
      </c>
      <c r="D11" s="65">
        <v>9.4958740000000006</v>
      </c>
    </row>
    <row r="12" spans="1:4" ht="15" thickBot="1" x14ac:dyDescent="0.3">
      <c r="A12" s="65">
        <v>4</v>
      </c>
      <c r="B12" s="65">
        <v>4</v>
      </c>
      <c r="C12" s="65">
        <v>5.3634662999999998</v>
      </c>
      <c r="D12" s="65">
        <v>4.8296749999999999</v>
      </c>
    </row>
    <row r="13" spans="1:4" ht="15" thickBot="1" x14ac:dyDescent="0.3">
      <c r="A13" s="65">
        <v>4</v>
      </c>
      <c r="B13" s="65">
        <v>8</v>
      </c>
      <c r="C13" s="65">
        <v>5.4515669999999998</v>
      </c>
      <c r="D13" s="65">
        <v>4.9620740000000003</v>
      </c>
    </row>
    <row r="14" spans="1:4" ht="15" thickBot="1" x14ac:dyDescent="0.3">
      <c r="A14" s="61">
        <v>5</v>
      </c>
      <c r="B14" s="61">
        <v>2</v>
      </c>
      <c r="C14" s="61">
        <v>11.317136</v>
      </c>
      <c r="D14" s="61">
        <v>10.524215999999999</v>
      </c>
    </row>
    <row r="15" spans="1:4" ht="15" thickBot="1" x14ac:dyDescent="0.3">
      <c r="A15" s="61">
        <v>5</v>
      </c>
      <c r="B15" s="61">
        <v>4</v>
      </c>
      <c r="C15" s="61">
        <v>5.5024037000000003</v>
      </c>
      <c r="D15" s="61">
        <v>4.921468</v>
      </c>
    </row>
    <row r="16" spans="1:4" ht="15" thickBot="1" x14ac:dyDescent="0.3">
      <c r="A16" s="61">
        <v>5</v>
      </c>
      <c r="B16" s="61">
        <v>8</v>
      </c>
      <c r="C16" s="61">
        <v>4.8046980000000001</v>
      </c>
      <c r="D16" s="61">
        <v>4.4098724999999996</v>
      </c>
    </row>
    <row r="17" spans="1:4" ht="15" thickBot="1" x14ac:dyDescent="0.3">
      <c r="A17" s="65">
        <v>6</v>
      </c>
      <c r="B17" s="65">
        <v>2</v>
      </c>
      <c r="C17" s="65">
        <v>10.195377000000001</v>
      </c>
      <c r="D17" s="65">
        <v>9.1130790000000008</v>
      </c>
    </row>
    <row r="18" spans="1:4" ht="15" thickBot="1" x14ac:dyDescent="0.3">
      <c r="A18" s="65">
        <v>6</v>
      </c>
      <c r="B18" s="65">
        <v>4</v>
      </c>
      <c r="C18" s="65">
        <v>5.9407886999999997</v>
      </c>
      <c r="D18" s="65">
        <v>5.4012913999999999</v>
      </c>
    </row>
    <row r="19" spans="1:4" ht="15" thickBot="1" x14ac:dyDescent="0.3">
      <c r="A19" s="65">
        <v>6</v>
      </c>
      <c r="B19" s="65">
        <v>8</v>
      </c>
      <c r="C19" s="65">
        <v>5.4110937000000003</v>
      </c>
      <c r="D19" s="65">
        <v>4.9346620000000003</v>
      </c>
    </row>
    <row r="20" spans="1:4" ht="15" thickBot="1" x14ac:dyDescent="0.3">
      <c r="A20" s="61">
        <v>7</v>
      </c>
      <c r="B20" s="61">
        <v>2</v>
      </c>
      <c r="C20" s="61">
        <v>10.698522000000001</v>
      </c>
      <c r="D20" s="61">
        <v>9.7193769999999997</v>
      </c>
    </row>
    <row r="21" spans="1:4" ht="15" thickBot="1" x14ac:dyDescent="0.3">
      <c r="A21" s="61">
        <v>7</v>
      </c>
      <c r="B21" s="61">
        <v>4</v>
      </c>
      <c r="C21" s="61">
        <v>5.772049</v>
      </c>
      <c r="D21" s="61">
        <v>5.2676699999999999</v>
      </c>
    </row>
    <row r="22" spans="1:4" ht="15" thickBot="1" x14ac:dyDescent="0.3">
      <c r="A22" s="61">
        <v>7</v>
      </c>
      <c r="B22" s="61">
        <v>8</v>
      </c>
      <c r="C22" s="61">
        <v>5.4929899999999998</v>
      </c>
      <c r="D22" s="61">
        <v>4.9492510000000003</v>
      </c>
    </row>
    <row r="23" spans="1:4" ht="15" thickBot="1" x14ac:dyDescent="0.3">
      <c r="A23" s="65">
        <v>8</v>
      </c>
      <c r="B23" s="65">
        <v>2</v>
      </c>
      <c r="C23" s="65">
        <v>11.030284999999999</v>
      </c>
      <c r="D23" s="69">
        <v>10.322618500000001</v>
      </c>
    </row>
    <row r="24" spans="1:4" ht="15" thickBot="1" x14ac:dyDescent="0.3">
      <c r="A24" s="65">
        <v>8</v>
      </c>
      <c r="B24" s="65">
        <v>4</v>
      </c>
      <c r="C24" s="65">
        <v>5.5553713</v>
      </c>
      <c r="D24" s="65">
        <v>4.8788122999999999</v>
      </c>
    </row>
    <row r="25" spans="1:4" ht="15" thickBot="1" x14ac:dyDescent="0.3">
      <c r="A25" s="65">
        <v>8</v>
      </c>
      <c r="B25" s="65">
        <v>8</v>
      </c>
      <c r="C25" s="65">
        <v>5.0845365999999999</v>
      </c>
      <c r="D25" s="65">
        <v>4.6757749999999998</v>
      </c>
    </row>
    <row r="26" spans="1:4" ht="15" thickBot="1" x14ac:dyDescent="0.3">
      <c r="A26" s="61">
        <v>9</v>
      </c>
      <c r="B26" s="61">
        <v>2</v>
      </c>
      <c r="C26" s="61">
        <v>10.116394</v>
      </c>
      <c r="D26" s="61">
        <v>9.2253720000000001</v>
      </c>
    </row>
    <row r="27" spans="1:4" ht="15" thickBot="1" x14ac:dyDescent="0.3">
      <c r="A27" s="61">
        <v>9</v>
      </c>
      <c r="B27" s="61">
        <v>4</v>
      </c>
      <c r="C27" s="61">
        <v>5.3273826</v>
      </c>
      <c r="D27" s="61">
        <v>4.8689799999999996</v>
      </c>
    </row>
    <row r="28" spans="1:4" ht="15" thickBot="1" x14ac:dyDescent="0.3">
      <c r="A28" s="61">
        <v>9</v>
      </c>
      <c r="B28" s="61">
        <v>8</v>
      </c>
      <c r="C28" s="61">
        <v>5.070341</v>
      </c>
      <c r="D28" s="61">
        <v>4.5490050000000002</v>
      </c>
    </row>
    <row r="29" spans="1:4" ht="15" thickBot="1" x14ac:dyDescent="0.3">
      <c r="A29" s="65">
        <v>10</v>
      </c>
      <c r="B29" s="65">
        <v>2</v>
      </c>
      <c r="C29" s="65">
        <v>11.5229435</v>
      </c>
      <c r="D29" s="65">
        <v>10.62524</v>
      </c>
    </row>
    <row r="30" spans="1:4" ht="15" thickBot="1" x14ac:dyDescent="0.3">
      <c r="A30" s="65">
        <v>10</v>
      </c>
      <c r="B30" s="65">
        <v>4</v>
      </c>
      <c r="C30" s="65">
        <v>5.7101439999999997</v>
      </c>
      <c r="D30" s="65">
        <v>5.0675936000000004</v>
      </c>
    </row>
    <row r="31" spans="1:4" ht="15" thickBot="1" x14ac:dyDescent="0.3">
      <c r="A31" s="65">
        <v>10</v>
      </c>
      <c r="B31" s="65">
        <v>8</v>
      </c>
      <c r="C31" s="65">
        <v>5.3762616999999997</v>
      </c>
      <c r="D31" s="65">
        <v>4.9041986</v>
      </c>
    </row>
    <row r="32" spans="1:4" ht="15" thickBot="1" x14ac:dyDescent="0.3">
      <c r="A32" s="61">
        <v>11</v>
      </c>
      <c r="B32" s="61">
        <v>2</v>
      </c>
      <c r="C32" s="61">
        <v>11.348561999999999</v>
      </c>
      <c r="D32" s="61">
        <v>10.494821</v>
      </c>
    </row>
    <row r="33" spans="1:4" ht="15" thickBot="1" x14ac:dyDescent="0.3">
      <c r="A33" s="61">
        <v>11</v>
      </c>
      <c r="B33" s="61">
        <v>4</v>
      </c>
      <c r="C33" s="61">
        <v>5.6377300000000004</v>
      </c>
      <c r="D33" s="61">
        <v>5.0376816</v>
      </c>
    </row>
    <row r="34" spans="1:4" ht="15" thickBot="1" x14ac:dyDescent="0.3">
      <c r="A34" s="61">
        <v>11</v>
      </c>
      <c r="B34" s="61">
        <v>8</v>
      </c>
      <c r="C34" s="61">
        <v>4.9514183999999997</v>
      </c>
      <c r="D34" s="61">
        <v>4.5907660000000003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E7408-9EBC-4DCB-B3F5-2DA157376BE6}">
  <dimension ref="A1:L257"/>
  <sheetViews>
    <sheetView tabSelected="1" topLeftCell="A187" workbookViewId="0">
      <selection activeCell="A193" sqref="A193:XFD193"/>
    </sheetView>
  </sheetViews>
  <sheetFormatPr defaultRowHeight="13.8" x14ac:dyDescent="0.25"/>
  <cols>
    <col min="1" max="1" width="8.796875" style="82"/>
    <col min="2" max="2" width="12.69921875" style="82" customWidth="1"/>
    <col min="3" max="3" width="20.796875" style="82" customWidth="1"/>
    <col min="4" max="5" width="8.796875" style="82"/>
  </cols>
  <sheetData>
    <row r="1" spans="1:5" x14ac:dyDescent="0.25">
      <c r="A1" s="82" t="s">
        <v>190</v>
      </c>
      <c r="B1" s="82" t="s">
        <v>191</v>
      </c>
      <c r="C1" s="82" t="s">
        <v>192</v>
      </c>
      <c r="D1" s="82" t="s">
        <v>193</v>
      </c>
      <c r="E1" s="82" t="s">
        <v>234</v>
      </c>
    </row>
    <row r="2" spans="1:5" ht="14.4" x14ac:dyDescent="0.3">
      <c r="A2" s="83">
        <v>32</v>
      </c>
      <c r="B2" s="84">
        <v>411997</v>
      </c>
      <c r="C2" s="84">
        <f t="shared" ref="C2:C46" si="0">B2/8*A2</f>
        <v>1647988</v>
      </c>
      <c r="D2" s="84">
        <v>4.51</v>
      </c>
      <c r="E2" s="83">
        <v>7.9</v>
      </c>
    </row>
    <row r="3" spans="1:5" ht="14.4" x14ac:dyDescent="0.3">
      <c r="A3" s="83">
        <v>32</v>
      </c>
      <c r="B3" s="84">
        <v>407965</v>
      </c>
      <c r="C3" s="84">
        <f t="shared" si="0"/>
        <v>1631860</v>
      </c>
      <c r="D3" s="84">
        <v>4.4400000000000004</v>
      </c>
      <c r="E3" s="83">
        <v>6.14</v>
      </c>
    </row>
    <row r="4" spans="1:5" ht="14.4" x14ac:dyDescent="0.3">
      <c r="A4" s="84">
        <v>32</v>
      </c>
      <c r="B4" s="84">
        <v>385885</v>
      </c>
      <c r="C4" s="84">
        <f t="shared" si="0"/>
        <v>1543540</v>
      </c>
      <c r="D4" s="84">
        <v>4.5999999999999996</v>
      </c>
      <c r="E4" s="83">
        <v>5.48</v>
      </c>
    </row>
    <row r="5" spans="1:5" ht="14.4" x14ac:dyDescent="0.3">
      <c r="A5" s="84">
        <v>32</v>
      </c>
      <c r="B5" s="84">
        <v>379957</v>
      </c>
      <c r="C5" s="84">
        <f t="shared" si="0"/>
        <v>1519828</v>
      </c>
      <c r="D5" s="84">
        <v>4.67</v>
      </c>
      <c r="E5" s="83">
        <v>6.55</v>
      </c>
    </row>
    <row r="6" spans="1:5" ht="14.4" x14ac:dyDescent="0.3">
      <c r="A6" s="84">
        <v>32</v>
      </c>
      <c r="B6" s="84">
        <v>273361</v>
      </c>
      <c r="C6" s="84">
        <f t="shared" si="0"/>
        <v>1093444</v>
      </c>
      <c r="D6" s="84">
        <v>4.4000000000000004</v>
      </c>
      <c r="E6" s="83">
        <v>6.49</v>
      </c>
    </row>
    <row r="7" spans="1:5" ht="14.4" x14ac:dyDescent="0.3">
      <c r="A7" s="83">
        <v>32</v>
      </c>
      <c r="B7" s="84">
        <v>269165</v>
      </c>
      <c r="C7" s="84">
        <f t="shared" si="0"/>
        <v>1076660</v>
      </c>
      <c r="D7" s="84">
        <v>4.3600000000000003</v>
      </c>
      <c r="E7" s="83">
        <v>6.84</v>
      </c>
    </row>
    <row r="8" spans="1:5" ht="14.4" x14ac:dyDescent="0.3">
      <c r="A8" s="83">
        <v>32</v>
      </c>
      <c r="B8" s="84">
        <v>253293</v>
      </c>
      <c r="C8" s="84">
        <f t="shared" si="0"/>
        <v>1013172</v>
      </c>
      <c r="D8" s="84">
        <v>4.53</v>
      </c>
      <c r="E8" s="83">
        <v>6.43</v>
      </c>
    </row>
    <row r="9" spans="1:5" ht="14.4" x14ac:dyDescent="0.3">
      <c r="A9" s="83">
        <v>32</v>
      </c>
      <c r="B9" s="84">
        <v>251485</v>
      </c>
      <c r="C9" s="84">
        <f t="shared" si="0"/>
        <v>1005940</v>
      </c>
      <c r="D9" s="84">
        <v>4.8</v>
      </c>
      <c r="E9" s="83">
        <v>5.67</v>
      </c>
    </row>
    <row r="10" spans="1:5" ht="14.4" x14ac:dyDescent="0.3">
      <c r="A10" s="84">
        <v>32</v>
      </c>
      <c r="B10" s="84">
        <v>251245</v>
      </c>
      <c r="C10" s="84">
        <f t="shared" si="0"/>
        <v>1004980</v>
      </c>
      <c r="D10" s="84">
        <v>4.8600000000000003</v>
      </c>
      <c r="E10" s="83">
        <v>6.98</v>
      </c>
    </row>
    <row r="11" spans="1:5" ht="14.4" x14ac:dyDescent="0.3">
      <c r="A11" s="83">
        <v>32</v>
      </c>
      <c r="B11" s="84">
        <v>235225</v>
      </c>
      <c r="C11" s="84">
        <f t="shared" si="0"/>
        <v>940900</v>
      </c>
      <c r="D11" s="84">
        <v>4.57</v>
      </c>
      <c r="E11" s="83">
        <v>6.07</v>
      </c>
    </row>
    <row r="12" spans="1:5" ht="14.4" x14ac:dyDescent="0.3">
      <c r="A12" s="83">
        <v>32</v>
      </c>
      <c r="B12" s="84">
        <v>227381</v>
      </c>
      <c r="C12" s="84">
        <f t="shared" si="0"/>
        <v>909524</v>
      </c>
      <c r="D12" s="84">
        <v>4.6900000000000004</v>
      </c>
      <c r="E12" s="83">
        <v>6.58</v>
      </c>
    </row>
    <row r="13" spans="1:5" ht="14.4" x14ac:dyDescent="0.3">
      <c r="A13" s="84">
        <v>32</v>
      </c>
      <c r="B13" s="83">
        <v>181647</v>
      </c>
      <c r="C13" s="84">
        <f t="shared" si="0"/>
        <v>726588</v>
      </c>
      <c r="D13" s="84">
        <v>4.6500000000000004</v>
      </c>
      <c r="E13" s="83">
        <v>5.99</v>
      </c>
    </row>
    <row r="14" spans="1:5" ht="14.4" x14ac:dyDescent="0.3">
      <c r="A14" s="83">
        <v>32</v>
      </c>
      <c r="B14" s="84">
        <v>177611</v>
      </c>
      <c r="C14" s="84">
        <f t="shared" si="0"/>
        <v>710444</v>
      </c>
      <c r="D14" s="84">
        <v>4.71</v>
      </c>
      <c r="E14" s="83">
        <v>6.04</v>
      </c>
    </row>
    <row r="15" spans="1:5" ht="14.4" x14ac:dyDescent="0.3">
      <c r="A15" s="83">
        <v>32</v>
      </c>
      <c r="B15" s="84">
        <v>169523</v>
      </c>
      <c r="C15" s="84">
        <f t="shared" si="0"/>
        <v>678092</v>
      </c>
      <c r="D15" s="84">
        <v>4.84</v>
      </c>
      <c r="E15" s="84">
        <v>19.825178000000001</v>
      </c>
    </row>
    <row r="16" spans="1:5" ht="14.4" x14ac:dyDescent="0.3">
      <c r="A16" s="83">
        <v>32</v>
      </c>
      <c r="B16" s="84">
        <v>169523</v>
      </c>
      <c r="C16" s="84">
        <f t="shared" si="0"/>
        <v>678092</v>
      </c>
      <c r="D16" s="84">
        <v>4.7300000000000004</v>
      </c>
      <c r="E16" s="84">
        <v>9.3993889999999993</v>
      </c>
    </row>
    <row r="17" spans="1:5" ht="14.4" x14ac:dyDescent="0.3">
      <c r="A17" s="83">
        <v>32</v>
      </c>
      <c r="B17" s="84">
        <v>166403</v>
      </c>
      <c r="C17" s="84">
        <f t="shared" si="0"/>
        <v>665612</v>
      </c>
      <c r="D17" s="84">
        <v>4.7300000000000004</v>
      </c>
      <c r="E17" s="84">
        <v>8.6784999999999997</v>
      </c>
    </row>
    <row r="18" spans="1:5" ht="14.4" x14ac:dyDescent="0.3">
      <c r="A18" s="83">
        <v>32</v>
      </c>
      <c r="B18" s="84">
        <v>158863</v>
      </c>
      <c r="C18" s="84">
        <f t="shared" si="0"/>
        <v>635452</v>
      </c>
      <c r="D18" s="84">
        <v>5.3</v>
      </c>
      <c r="E18" s="84">
        <v>17.747463</v>
      </c>
    </row>
    <row r="19" spans="1:5" ht="14.4" x14ac:dyDescent="0.3">
      <c r="A19" s="83">
        <v>32</v>
      </c>
      <c r="B19" s="84">
        <v>155603</v>
      </c>
      <c r="C19" s="84">
        <f t="shared" si="0"/>
        <v>622412</v>
      </c>
      <c r="D19" s="84">
        <v>4.6900000000000004</v>
      </c>
      <c r="E19" s="84">
        <v>7.725517</v>
      </c>
    </row>
    <row r="20" spans="1:5" ht="14.4" x14ac:dyDescent="0.3">
      <c r="A20" s="83">
        <v>32</v>
      </c>
      <c r="B20" s="84">
        <v>152483</v>
      </c>
      <c r="C20" s="84">
        <f t="shared" si="0"/>
        <v>609932</v>
      </c>
      <c r="D20" s="84">
        <v>4.7300000000000004</v>
      </c>
      <c r="E20" s="84">
        <v>6.7604220000000002</v>
      </c>
    </row>
    <row r="21" spans="1:5" ht="14.4" x14ac:dyDescent="0.3">
      <c r="A21" s="83">
        <v>32</v>
      </c>
      <c r="B21" s="84">
        <v>141099</v>
      </c>
      <c r="C21" s="84">
        <f t="shared" si="0"/>
        <v>564396</v>
      </c>
      <c r="D21" s="84">
        <v>4.88</v>
      </c>
      <c r="E21" s="84">
        <v>19.575946999999999</v>
      </c>
    </row>
    <row r="22" spans="1:5" ht="14.4" x14ac:dyDescent="0.3">
      <c r="A22" s="83">
        <v>32</v>
      </c>
      <c r="B22" s="84">
        <v>137131</v>
      </c>
      <c r="C22" s="84">
        <f t="shared" si="0"/>
        <v>548524</v>
      </c>
      <c r="D22" s="84">
        <v>4.76</v>
      </c>
      <c r="E22" s="84">
        <v>7.6392015999999998</v>
      </c>
    </row>
    <row r="23" spans="1:5" ht="14.4" x14ac:dyDescent="0.3">
      <c r="A23" s="83">
        <v>32</v>
      </c>
      <c r="B23" s="84">
        <v>132102</v>
      </c>
      <c r="C23" s="84">
        <f t="shared" si="0"/>
        <v>528408</v>
      </c>
      <c r="D23" s="84">
        <v>5.07</v>
      </c>
      <c r="E23" s="84">
        <v>6.4735746000000001</v>
      </c>
    </row>
    <row r="24" spans="1:5" ht="14.4" x14ac:dyDescent="0.3">
      <c r="A24" s="83">
        <v>32</v>
      </c>
      <c r="B24" s="84">
        <v>124715</v>
      </c>
      <c r="C24" s="84">
        <f t="shared" si="0"/>
        <v>498860</v>
      </c>
      <c r="D24" s="84">
        <v>4.99</v>
      </c>
      <c r="E24" s="84">
        <v>23.835218000000001</v>
      </c>
    </row>
    <row r="25" spans="1:5" ht="14.4" x14ac:dyDescent="0.25">
      <c r="A25" s="84">
        <v>32</v>
      </c>
      <c r="B25" s="84">
        <v>124547</v>
      </c>
      <c r="C25" s="84">
        <f t="shared" si="0"/>
        <v>498188</v>
      </c>
      <c r="D25" s="84">
        <v>4.8</v>
      </c>
      <c r="E25" s="84">
        <v>9.2591400000000004</v>
      </c>
    </row>
    <row r="26" spans="1:5" ht="14.4" x14ac:dyDescent="0.3">
      <c r="A26" s="83">
        <v>32</v>
      </c>
      <c r="B26" s="84">
        <v>118951</v>
      </c>
      <c r="C26" s="84">
        <f t="shared" si="0"/>
        <v>475804</v>
      </c>
      <c r="D26" s="84">
        <v>4.8</v>
      </c>
      <c r="E26" s="84">
        <v>7.6417026999999997</v>
      </c>
    </row>
    <row r="27" spans="1:5" ht="14.4" x14ac:dyDescent="0.3">
      <c r="A27" s="83">
        <v>32</v>
      </c>
      <c r="B27" s="84">
        <v>116548</v>
      </c>
      <c r="C27" s="84">
        <f t="shared" si="0"/>
        <v>466192</v>
      </c>
      <c r="D27" s="84">
        <v>5.01</v>
      </c>
      <c r="E27" s="84">
        <v>24.000256</v>
      </c>
    </row>
    <row r="28" spans="1:5" ht="14.4" x14ac:dyDescent="0.3">
      <c r="A28" s="83">
        <v>32</v>
      </c>
      <c r="B28" s="84">
        <v>112687</v>
      </c>
      <c r="C28" s="84">
        <f t="shared" si="0"/>
        <v>450748</v>
      </c>
      <c r="D28" s="84">
        <v>4.59</v>
      </c>
      <c r="E28" s="84">
        <v>7.8121090000000004</v>
      </c>
    </row>
    <row r="29" spans="1:5" ht="14.4" x14ac:dyDescent="0.25">
      <c r="A29" s="84">
        <v>8</v>
      </c>
      <c r="B29" s="84">
        <v>411997</v>
      </c>
      <c r="C29" s="84">
        <f t="shared" si="0"/>
        <v>411997</v>
      </c>
      <c r="D29" s="84">
        <v>4.4098724999999996</v>
      </c>
      <c r="E29" s="84">
        <v>8.2778779999999994</v>
      </c>
    </row>
    <row r="30" spans="1:5" ht="14.4" x14ac:dyDescent="0.25">
      <c r="A30" s="84">
        <v>32</v>
      </c>
      <c r="B30" s="84">
        <v>93403</v>
      </c>
      <c r="C30" s="84">
        <f t="shared" si="0"/>
        <v>373612</v>
      </c>
      <c r="D30" s="84">
        <v>4.7</v>
      </c>
      <c r="E30" s="84">
        <v>18.425055</v>
      </c>
    </row>
    <row r="31" spans="1:5" ht="14.4" x14ac:dyDescent="0.3">
      <c r="A31" s="83">
        <v>32</v>
      </c>
      <c r="B31" s="84">
        <v>84971</v>
      </c>
      <c r="C31" s="84">
        <f t="shared" si="0"/>
        <v>339884</v>
      </c>
      <c r="D31" s="84">
        <v>4.92</v>
      </c>
      <c r="E31" s="84">
        <v>8.2805579999999992</v>
      </c>
    </row>
    <row r="32" spans="1:5" ht="14.4" x14ac:dyDescent="0.3">
      <c r="A32" s="83">
        <v>32</v>
      </c>
      <c r="B32" s="84">
        <v>79693</v>
      </c>
      <c r="C32" s="84">
        <f t="shared" si="0"/>
        <v>318772</v>
      </c>
      <c r="D32" s="84">
        <v>5.0199999999999996</v>
      </c>
      <c r="E32" s="84">
        <v>7.4114459999999998</v>
      </c>
    </row>
    <row r="33" spans="1:5" ht="14.4" x14ac:dyDescent="0.3">
      <c r="A33" s="83">
        <v>32</v>
      </c>
      <c r="B33" s="84">
        <v>79693</v>
      </c>
      <c r="C33" s="84">
        <f t="shared" si="0"/>
        <v>318772</v>
      </c>
      <c r="D33" s="84">
        <v>4.74</v>
      </c>
      <c r="E33" s="84">
        <v>20.814035000000001</v>
      </c>
    </row>
    <row r="34" spans="1:5" ht="14.4" x14ac:dyDescent="0.3">
      <c r="A34" s="83">
        <v>32</v>
      </c>
      <c r="B34" s="84">
        <v>74606</v>
      </c>
      <c r="C34" s="84">
        <f t="shared" si="0"/>
        <v>298424</v>
      </c>
      <c r="D34" s="84">
        <v>4.82</v>
      </c>
      <c r="E34" s="84">
        <v>9.2670480000000008</v>
      </c>
    </row>
    <row r="35" spans="1:5" ht="14.4" x14ac:dyDescent="0.3">
      <c r="A35" s="83">
        <v>32</v>
      </c>
      <c r="B35" s="84">
        <v>68815</v>
      </c>
      <c r="C35" s="84">
        <f t="shared" si="0"/>
        <v>275260</v>
      </c>
      <c r="D35" s="84">
        <v>5.08</v>
      </c>
      <c r="E35" s="84">
        <v>7.6383239999999999</v>
      </c>
    </row>
    <row r="36" spans="1:5" ht="14.4" x14ac:dyDescent="0.3">
      <c r="A36" s="83">
        <v>32</v>
      </c>
      <c r="B36" s="84">
        <v>68032</v>
      </c>
      <c r="C36" s="84">
        <f t="shared" si="0"/>
        <v>272128</v>
      </c>
      <c r="D36" s="84">
        <v>5.18</v>
      </c>
      <c r="E36" s="84">
        <v>26.520524999999999</v>
      </c>
    </row>
    <row r="37" spans="1:5" ht="14.4" x14ac:dyDescent="0.25">
      <c r="A37" s="84">
        <v>8</v>
      </c>
      <c r="B37" s="84">
        <v>269165</v>
      </c>
      <c r="C37" s="84">
        <f t="shared" si="0"/>
        <v>269165</v>
      </c>
      <c r="D37" s="84">
        <v>4.9620740000000003</v>
      </c>
      <c r="E37" s="84">
        <v>8.3277330000000003</v>
      </c>
    </row>
    <row r="38" spans="1:5" ht="14.4" x14ac:dyDescent="0.25">
      <c r="A38" s="84">
        <v>8</v>
      </c>
      <c r="B38" s="84">
        <v>251245</v>
      </c>
      <c r="C38" s="84">
        <f t="shared" si="0"/>
        <v>251245</v>
      </c>
      <c r="D38" s="84">
        <v>4.5490050000000002</v>
      </c>
      <c r="E38" s="84">
        <v>6.0411571999999998</v>
      </c>
    </row>
    <row r="39" spans="1:5" ht="14.4" x14ac:dyDescent="0.25">
      <c r="A39" s="84">
        <v>8</v>
      </c>
      <c r="B39" s="84">
        <v>235225</v>
      </c>
      <c r="C39" s="84">
        <f t="shared" si="0"/>
        <v>235225</v>
      </c>
      <c r="D39" s="84">
        <v>4.5907660000000003</v>
      </c>
      <c r="E39" s="84">
        <v>32.960673999999997</v>
      </c>
    </row>
    <row r="40" spans="1:5" ht="14.4" x14ac:dyDescent="0.25">
      <c r="A40" s="84">
        <v>4</v>
      </c>
      <c r="B40" s="84">
        <v>411997</v>
      </c>
      <c r="C40" s="84">
        <f t="shared" si="0"/>
        <v>205998.5</v>
      </c>
      <c r="D40" s="84">
        <v>4.921468</v>
      </c>
      <c r="E40" s="84">
        <v>8.2962500000000006</v>
      </c>
    </row>
    <row r="41" spans="1:5" ht="14.4" x14ac:dyDescent="0.3">
      <c r="A41" s="84">
        <v>8</v>
      </c>
      <c r="B41" s="83">
        <v>181647</v>
      </c>
      <c r="C41" s="84">
        <f t="shared" si="0"/>
        <v>181647</v>
      </c>
      <c r="D41" s="84">
        <v>4.6757749999999998</v>
      </c>
      <c r="E41" s="84">
        <v>6.9747496</v>
      </c>
    </row>
    <row r="42" spans="1:5" ht="14.4" x14ac:dyDescent="0.25">
      <c r="A42" s="84">
        <v>8</v>
      </c>
      <c r="B42" s="84">
        <v>169523</v>
      </c>
      <c r="C42" s="84">
        <f t="shared" si="0"/>
        <v>169523</v>
      </c>
      <c r="D42" s="84">
        <v>4.4630456000000001</v>
      </c>
      <c r="E42" s="84">
        <v>28.141573000000001</v>
      </c>
    </row>
    <row r="43" spans="1:5" ht="14.4" x14ac:dyDescent="0.25">
      <c r="A43" s="84">
        <v>8</v>
      </c>
      <c r="B43" s="84">
        <v>169523</v>
      </c>
      <c r="C43" s="84">
        <f t="shared" si="0"/>
        <v>169523</v>
      </c>
      <c r="D43" s="84">
        <v>4.4224033</v>
      </c>
      <c r="E43" s="84">
        <v>8.7036499999999997</v>
      </c>
    </row>
    <row r="44" spans="1:5" ht="14.4" x14ac:dyDescent="0.25">
      <c r="A44" s="84">
        <v>8</v>
      </c>
      <c r="B44" s="84">
        <v>166403</v>
      </c>
      <c r="C44" s="84">
        <f t="shared" si="0"/>
        <v>166403</v>
      </c>
      <c r="D44" s="84">
        <v>4.5982380000000003</v>
      </c>
      <c r="E44" s="84">
        <v>7.5560755999999998</v>
      </c>
    </row>
    <row r="45" spans="1:5" ht="14.4" x14ac:dyDescent="0.25">
      <c r="A45" s="84">
        <v>8</v>
      </c>
      <c r="B45" s="84">
        <v>158863</v>
      </c>
      <c r="C45" s="84">
        <f t="shared" si="0"/>
        <v>158863</v>
      </c>
      <c r="D45" s="84">
        <v>4.684596</v>
      </c>
      <c r="E45" s="84">
        <v>16.588621</v>
      </c>
    </row>
    <row r="46" spans="1:5" ht="14.4" x14ac:dyDescent="0.25">
      <c r="A46" s="84">
        <v>8</v>
      </c>
      <c r="B46" s="84">
        <v>152483</v>
      </c>
      <c r="C46" s="84">
        <f t="shared" si="0"/>
        <v>152483</v>
      </c>
      <c r="D46" s="84">
        <v>4.7412190000000001</v>
      </c>
      <c r="E46" s="84">
        <v>8.1182809999999996</v>
      </c>
    </row>
    <row r="47" spans="1:5" ht="14.4" x14ac:dyDescent="0.25">
      <c r="A47" s="82" t="s">
        <v>194</v>
      </c>
      <c r="B47" s="84">
        <v>269165</v>
      </c>
      <c r="C47" s="82">
        <v>142885</v>
      </c>
      <c r="D47" s="82">
        <v>4.5129999999999999</v>
      </c>
      <c r="E47" s="84">
        <v>6.8175983000000002</v>
      </c>
    </row>
    <row r="48" spans="1:5" ht="14.4" x14ac:dyDescent="0.25">
      <c r="A48" s="84">
        <v>8</v>
      </c>
      <c r="B48" s="84">
        <v>141099</v>
      </c>
      <c r="C48" s="84">
        <f t="shared" ref="C48:C58" si="1">B48/8*A48</f>
        <v>141099</v>
      </c>
      <c r="D48" s="84">
        <v>4.9492510000000003</v>
      </c>
      <c r="E48" s="84">
        <v>23.328485000000001</v>
      </c>
    </row>
    <row r="49" spans="1:5" ht="14.4" x14ac:dyDescent="0.25">
      <c r="A49" s="84">
        <v>8</v>
      </c>
      <c r="B49" s="84">
        <v>137131</v>
      </c>
      <c r="C49" s="84">
        <f t="shared" si="1"/>
        <v>137131</v>
      </c>
      <c r="D49" s="84">
        <v>4.9041986</v>
      </c>
      <c r="E49" s="84">
        <v>10.308621</v>
      </c>
    </row>
    <row r="50" spans="1:5" ht="14.4" x14ac:dyDescent="0.25">
      <c r="A50" s="84">
        <v>4</v>
      </c>
      <c r="B50" s="84">
        <v>269165</v>
      </c>
      <c r="C50" s="84">
        <f t="shared" si="1"/>
        <v>134582.5</v>
      </c>
      <c r="D50" s="84">
        <v>4.8296749999999999</v>
      </c>
      <c r="E50" s="84">
        <v>7.2528644</v>
      </c>
    </row>
    <row r="51" spans="1:5" ht="14.4" x14ac:dyDescent="0.25">
      <c r="A51" s="84">
        <v>8</v>
      </c>
      <c r="B51" s="84">
        <v>132102</v>
      </c>
      <c r="C51" s="84">
        <f t="shared" si="1"/>
        <v>132102</v>
      </c>
      <c r="D51" s="84">
        <v>4.9346620000000003</v>
      </c>
      <c r="E51" s="84">
        <v>18.827131000000001</v>
      </c>
    </row>
    <row r="52" spans="1:5" ht="14.4" x14ac:dyDescent="0.25">
      <c r="A52" s="84">
        <v>4</v>
      </c>
      <c r="B52" s="84">
        <v>251245</v>
      </c>
      <c r="C52" s="84">
        <f t="shared" si="1"/>
        <v>125622.5</v>
      </c>
      <c r="D52" s="84">
        <v>4.8689799999999996</v>
      </c>
      <c r="E52" s="84">
        <v>8.6737300000000008</v>
      </c>
    </row>
    <row r="53" spans="1:5" ht="14.4" x14ac:dyDescent="0.25">
      <c r="A53" s="84">
        <v>8</v>
      </c>
      <c r="B53" s="84">
        <v>124715</v>
      </c>
      <c r="C53" s="84">
        <f t="shared" si="1"/>
        <v>124715</v>
      </c>
      <c r="D53" s="84">
        <v>4.8442717000000002</v>
      </c>
      <c r="E53" s="84">
        <v>7.2050640000000001</v>
      </c>
    </row>
    <row r="54" spans="1:5" ht="14.4" x14ac:dyDescent="0.3">
      <c r="A54" s="84">
        <v>8</v>
      </c>
      <c r="B54" s="84">
        <v>118951</v>
      </c>
      <c r="C54" s="84">
        <f t="shared" si="1"/>
        <v>118951</v>
      </c>
      <c r="D54" s="84">
        <v>4.7577959999999999</v>
      </c>
      <c r="E54" s="83">
        <v>5.56</v>
      </c>
    </row>
    <row r="55" spans="1:5" ht="14.4" x14ac:dyDescent="0.3">
      <c r="A55" s="84">
        <v>4</v>
      </c>
      <c r="B55" s="84">
        <v>235225</v>
      </c>
      <c r="C55" s="84">
        <f t="shared" si="1"/>
        <v>117612.5</v>
      </c>
      <c r="D55" s="84">
        <v>5.0376816</v>
      </c>
      <c r="E55" s="83">
        <v>4.83</v>
      </c>
    </row>
    <row r="56" spans="1:5" ht="14.4" x14ac:dyDescent="0.3">
      <c r="A56" s="84">
        <v>8</v>
      </c>
      <c r="B56" s="84">
        <v>116548</v>
      </c>
      <c r="C56" s="84">
        <f t="shared" si="1"/>
        <v>116548</v>
      </c>
      <c r="D56" s="84">
        <v>5.4558799999999996</v>
      </c>
      <c r="E56" s="83">
        <v>4.9000000000000004</v>
      </c>
    </row>
    <row r="57" spans="1:5" ht="14.4" x14ac:dyDescent="0.3">
      <c r="A57" s="84">
        <v>8</v>
      </c>
      <c r="B57" s="84">
        <v>112687</v>
      </c>
      <c r="C57" s="84">
        <f t="shared" si="1"/>
        <v>112687</v>
      </c>
      <c r="D57" s="84">
        <v>4.4948139999999999</v>
      </c>
      <c r="E57" s="83">
        <v>5.24</v>
      </c>
    </row>
    <row r="58" spans="1:5" ht="14.4" x14ac:dyDescent="0.3">
      <c r="A58" s="84">
        <v>2</v>
      </c>
      <c r="B58" s="84">
        <v>411997</v>
      </c>
      <c r="C58" s="84">
        <f t="shared" si="1"/>
        <v>102999.25</v>
      </c>
      <c r="D58" s="84">
        <v>10.524215999999999</v>
      </c>
      <c r="E58" s="83">
        <v>5.22</v>
      </c>
    </row>
    <row r="59" spans="1:5" ht="14.4" x14ac:dyDescent="0.3">
      <c r="A59" s="82" t="s">
        <v>194</v>
      </c>
      <c r="B59" s="84">
        <v>269165</v>
      </c>
      <c r="C59" s="82">
        <v>91320</v>
      </c>
      <c r="D59" s="82">
        <v>4.6870000000000003</v>
      </c>
      <c r="E59" s="83">
        <v>4.76</v>
      </c>
    </row>
    <row r="60" spans="1:5" ht="14.4" x14ac:dyDescent="0.3">
      <c r="A60" s="84">
        <v>4</v>
      </c>
      <c r="B60" s="83">
        <v>181647</v>
      </c>
      <c r="C60" s="84">
        <f>B60/8*A60</f>
        <v>90823.5</v>
      </c>
      <c r="D60" s="84">
        <v>4.8788122999999999</v>
      </c>
      <c r="E60" s="83">
        <v>5.42</v>
      </c>
    </row>
    <row r="61" spans="1:5" ht="14.4" x14ac:dyDescent="0.3">
      <c r="A61" s="82" t="s">
        <v>194</v>
      </c>
      <c r="B61" s="84">
        <v>112687</v>
      </c>
      <c r="C61" s="82">
        <v>88780</v>
      </c>
      <c r="D61" s="82">
        <v>4.6829999999999998</v>
      </c>
      <c r="E61" s="83">
        <v>5.1100000000000003</v>
      </c>
    </row>
    <row r="62" spans="1:5" ht="14.4" x14ac:dyDescent="0.3">
      <c r="A62" s="84">
        <v>8</v>
      </c>
      <c r="B62" s="84">
        <v>84971</v>
      </c>
      <c r="C62" s="84">
        <f t="shared" ref="C62:C89" si="2">B62/8*A62</f>
        <v>84971</v>
      </c>
      <c r="D62" s="84">
        <v>4.9845404999999996</v>
      </c>
      <c r="E62" s="83">
        <v>4.74</v>
      </c>
    </row>
    <row r="63" spans="1:5" ht="14.4" x14ac:dyDescent="0.3">
      <c r="A63" s="84">
        <v>4</v>
      </c>
      <c r="B63" s="84">
        <v>169523</v>
      </c>
      <c r="C63" s="84">
        <f t="shared" si="2"/>
        <v>84761.5</v>
      </c>
      <c r="D63" s="84">
        <v>4.9336260000000003</v>
      </c>
      <c r="E63" s="83">
        <v>5.1100000000000003</v>
      </c>
    </row>
    <row r="64" spans="1:5" ht="14.4" x14ac:dyDescent="0.3">
      <c r="A64" s="84">
        <v>4</v>
      </c>
      <c r="B64" s="84">
        <v>169523</v>
      </c>
      <c r="C64" s="84">
        <f t="shared" si="2"/>
        <v>84761.5</v>
      </c>
      <c r="D64" s="84">
        <v>5.1130285000000004</v>
      </c>
      <c r="E64" s="83">
        <v>5.41</v>
      </c>
    </row>
    <row r="65" spans="1:5" ht="14.4" x14ac:dyDescent="0.3">
      <c r="A65" s="84">
        <v>4</v>
      </c>
      <c r="B65" s="84">
        <v>166403</v>
      </c>
      <c r="C65" s="84">
        <f t="shared" si="2"/>
        <v>83201.5</v>
      </c>
      <c r="D65" s="84">
        <v>5.2479586999999999</v>
      </c>
      <c r="E65" s="83">
        <v>4.88</v>
      </c>
    </row>
    <row r="66" spans="1:5" ht="14.4" x14ac:dyDescent="0.3">
      <c r="A66" s="84">
        <v>8</v>
      </c>
      <c r="B66" s="84">
        <v>79693</v>
      </c>
      <c r="C66" s="84">
        <f t="shared" si="2"/>
        <v>79693</v>
      </c>
      <c r="D66" s="84">
        <v>4.754867</v>
      </c>
      <c r="E66" s="83">
        <v>4.8</v>
      </c>
    </row>
    <row r="67" spans="1:5" ht="14.4" x14ac:dyDescent="0.25">
      <c r="A67" s="84">
        <v>8</v>
      </c>
      <c r="B67" s="84">
        <v>79693</v>
      </c>
      <c r="C67" s="84">
        <f t="shared" si="2"/>
        <v>79693</v>
      </c>
      <c r="D67" s="84">
        <v>4.9729514000000004</v>
      </c>
      <c r="E67" s="84">
        <v>5.18</v>
      </c>
    </row>
    <row r="68" spans="1:5" ht="14.4" x14ac:dyDescent="0.25">
      <c r="A68" s="84">
        <v>4</v>
      </c>
      <c r="B68" s="84">
        <v>158863</v>
      </c>
      <c r="C68" s="84">
        <f t="shared" si="2"/>
        <v>79431.5</v>
      </c>
      <c r="D68" s="84">
        <v>5.0966389999999997</v>
      </c>
      <c r="E68" s="84">
        <v>5.08</v>
      </c>
    </row>
    <row r="69" spans="1:5" ht="14.4" x14ac:dyDescent="0.25">
      <c r="A69" s="84">
        <v>4</v>
      </c>
      <c r="B69" s="84">
        <v>155603</v>
      </c>
      <c r="C69" s="84">
        <f t="shared" si="2"/>
        <v>77801.5</v>
      </c>
      <c r="D69" s="84">
        <v>5.2954819999999998</v>
      </c>
      <c r="E69" s="84">
        <v>5.0199999999999996</v>
      </c>
    </row>
    <row r="70" spans="1:5" ht="14.4" x14ac:dyDescent="0.25">
      <c r="A70" s="84">
        <v>4</v>
      </c>
      <c r="B70" s="84">
        <v>152483</v>
      </c>
      <c r="C70" s="84">
        <f t="shared" si="2"/>
        <v>76241.5</v>
      </c>
      <c r="D70" s="84">
        <v>4.8451395000000002</v>
      </c>
      <c r="E70" s="84">
        <v>4.59</v>
      </c>
    </row>
    <row r="71" spans="1:5" ht="14.4" x14ac:dyDescent="0.25">
      <c r="A71" s="84">
        <v>4</v>
      </c>
      <c r="B71" s="84">
        <v>141099</v>
      </c>
      <c r="C71" s="84">
        <f t="shared" si="2"/>
        <v>70549.5</v>
      </c>
      <c r="D71" s="84">
        <v>5.2676699999999999</v>
      </c>
      <c r="E71" s="84">
        <v>4.8</v>
      </c>
    </row>
    <row r="72" spans="1:5" ht="14.4" x14ac:dyDescent="0.25">
      <c r="A72" s="84">
        <v>8</v>
      </c>
      <c r="B72" s="84">
        <v>68815</v>
      </c>
      <c r="C72" s="84">
        <f t="shared" si="2"/>
        <v>68815</v>
      </c>
      <c r="D72" s="84">
        <v>5.0197824999999998</v>
      </c>
      <c r="E72" s="84">
        <v>4.7300000000000004</v>
      </c>
    </row>
    <row r="73" spans="1:5" ht="14.4" x14ac:dyDescent="0.25">
      <c r="A73" s="84">
        <v>4</v>
      </c>
      <c r="B73" s="84">
        <v>137131</v>
      </c>
      <c r="C73" s="84">
        <f t="shared" si="2"/>
        <v>68565.5</v>
      </c>
      <c r="D73" s="84">
        <v>5.0675936000000004</v>
      </c>
      <c r="E73" s="84">
        <v>4.84</v>
      </c>
    </row>
    <row r="74" spans="1:5" ht="14.4" x14ac:dyDescent="0.25">
      <c r="A74" s="84">
        <v>8</v>
      </c>
      <c r="B74" s="84">
        <v>68032</v>
      </c>
      <c r="C74" s="84">
        <f t="shared" si="2"/>
        <v>68032</v>
      </c>
      <c r="D74" s="84">
        <v>5.3568353999999996</v>
      </c>
      <c r="E74" s="84">
        <v>4.7300000000000004</v>
      </c>
    </row>
    <row r="75" spans="1:5" ht="14.4" x14ac:dyDescent="0.25">
      <c r="A75" s="84">
        <v>2</v>
      </c>
      <c r="B75" s="84">
        <v>269165</v>
      </c>
      <c r="C75" s="84">
        <f t="shared" si="2"/>
        <v>67291.25</v>
      </c>
      <c r="D75" s="84">
        <v>9.4958740000000006</v>
      </c>
      <c r="E75" s="84">
        <v>4.74</v>
      </c>
    </row>
    <row r="76" spans="1:5" ht="14.4" x14ac:dyDescent="0.25">
      <c r="A76" s="84">
        <v>4</v>
      </c>
      <c r="B76" s="84">
        <v>132102</v>
      </c>
      <c r="C76" s="84">
        <f t="shared" si="2"/>
        <v>66051</v>
      </c>
      <c r="D76" s="84">
        <v>5.4012913999999999</v>
      </c>
      <c r="E76" s="84">
        <v>4.92</v>
      </c>
    </row>
    <row r="77" spans="1:5" ht="14.4" x14ac:dyDescent="0.25">
      <c r="A77" s="84">
        <v>2</v>
      </c>
      <c r="B77" s="84">
        <v>251245</v>
      </c>
      <c r="C77" s="84">
        <f t="shared" si="2"/>
        <v>62811.25</v>
      </c>
      <c r="D77" s="84">
        <v>9.2253720000000001</v>
      </c>
      <c r="E77" s="84">
        <v>4.7300000000000004</v>
      </c>
    </row>
    <row r="78" spans="1:5" ht="14.4" x14ac:dyDescent="0.25">
      <c r="A78" s="84">
        <v>4</v>
      </c>
      <c r="B78" s="84">
        <v>124715</v>
      </c>
      <c r="C78" s="84">
        <f t="shared" si="2"/>
        <v>62357.5</v>
      </c>
      <c r="D78" s="84">
        <v>5.3233684999999999</v>
      </c>
      <c r="E78" s="84">
        <v>4.6900000000000004</v>
      </c>
    </row>
    <row r="79" spans="1:5" ht="14.4" x14ac:dyDescent="0.25">
      <c r="A79" s="84">
        <v>4</v>
      </c>
      <c r="B79" s="84">
        <v>118951</v>
      </c>
      <c r="C79" s="84">
        <f t="shared" si="2"/>
        <v>59475.5</v>
      </c>
      <c r="D79" s="84">
        <v>4.9248570000000003</v>
      </c>
      <c r="E79" s="84">
        <v>4.82</v>
      </c>
    </row>
    <row r="80" spans="1:5" ht="14.4" x14ac:dyDescent="0.25">
      <c r="A80" s="84">
        <v>2</v>
      </c>
      <c r="B80" s="84">
        <v>235225</v>
      </c>
      <c r="C80" s="84">
        <f t="shared" si="2"/>
        <v>58806.25</v>
      </c>
      <c r="D80" s="84">
        <v>10.494821</v>
      </c>
      <c r="E80" s="84">
        <v>4.8</v>
      </c>
    </row>
    <row r="81" spans="1:5" ht="14.4" x14ac:dyDescent="0.3">
      <c r="A81" s="83">
        <v>32</v>
      </c>
      <c r="B81" s="83">
        <v>14645</v>
      </c>
      <c r="C81" s="84">
        <f t="shared" si="2"/>
        <v>58580</v>
      </c>
      <c r="D81" s="83">
        <v>4.9000000000000004</v>
      </c>
      <c r="E81" s="84">
        <v>4.7</v>
      </c>
    </row>
    <row r="82" spans="1:5" ht="14.4" x14ac:dyDescent="0.3">
      <c r="A82" s="83">
        <v>32</v>
      </c>
      <c r="B82" s="83">
        <v>14645</v>
      </c>
      <c r="C82" s="84">
        <f t="shared" si="2"/>
        <v>58580</v>
      </c>
      <c r="D82" s="83">
        <v>5.1100000000000003</v>
      </c>
      <c r="E82" s="84">
        <v>5.01</v>
      </c>
    </row>
    <row r="83" spans="1:5" ht="14.4" x14ac:dyDescent="0.25">
      <c r="A83" s="84">
        <v>4</v>
      </c>
      <c r="B83" s="84">
        <v>116548</v>
      </c>
      <c r="C83" s="84">
        <f t="shared" si="2"/>
        <v>58274</v>
      </c>
      <c r="D83" s="84">
        <v>5.2782806999999998</v>
      </c>
      <c r="E83" s="84">
        <v>4.99</v>
      </c>
    </row>
    <row r="84" spans="1:5" ht="14.4" x14ac:dyDescent="0.3">
      <c r="A84" s="83">
        <v>32</v>
      </c>
      <c r="B84" s="83">
        <v>14301</v>
      </c>
      <c r="C84" s="84">
        <f t="shared" si="2"/>
        <v>57204</v>
      </c>
      <c r="D84" s="83">
        <v>4.8</v>
      </c>
      <c r="E84" s="84">
        <v>5.3</v>
      </c>
    </row>
    <row r="85" spans="1:5" ht="14.4" x14ac:dyDescent="0.25">
      <c r="A85" s="84">
        <v>4</v>
      </c>
      <c r="B85" s="84">
        <v>112687</v>
      </c>
      <c r="C85" s="84">
        <f t="shared" si="2"/>
        <v>56343.5</v>
      </c>
      <c r="D85" s="84">
        <v>4.9970759999999999</v>
      </c>
      <c r="E85" s="84">
        <v>4.3600000000000003</v>
      </c>
    </row>
    <row r="86" spans="1:5" ht="14.4" x14ac:dyDescent="0.3">
      <c r="A86" s="83">
        <v>32</v>
      </c>
      <c r="B86" s="83">
        <v>14069</v>
      </c>
      <c r="C86" s="84">
        <f t="shared" si="2"/>
        <v>56276</v>
      </c>
      <c r="D86" s="83">
        <v>4.76</v>
      </c>
      <c r="E86" s="84">
        <v>4.51</v>
      </c>
    </row>
    <row r="87" spans="1:5" ht="14.4" x14ac:dyDescent="0.3">
      <c r="A87" s="83">
        <v>32</v>
      </c>
      <c r="B87" s="83">
        <v>14069</v>
      </c>
      <c r="C87" s="84">
        <f t="shared" si="2"/>
        <v>56276</v>
      </c>
      <c r="D87" s="83">
        <v>4.74</v>
      </c>
      <c r="E87" s="84">
        <v>5.07</v>
      </c>
    </row>
    <row r="88" spans="1:5" ht="14.4" x14ac:dyDescent="0.3">
      <c r="A88" s="83">
        <v>32</v>
      </c>
      <c r="B88" s="83">
        <v>13461</v>
      </c>
      <c r="C88" s="84">
        <f t="shared" si="2"/>
        <v>53844</v>
      </c>
      <c r="D88" s="83">
        <v>4.88</v>
      </c>
      <c r="E88" s="84">
        <v>4.88</v>
      </c>
    </row>
    <row r="89" spans="1:5" ht="14.4" x14ac:dyDescent="0.3">
      <c r="A89" s="83">
        <v>32</v>
      </c>
      <c r="B89" s="83">
        <v>13247</v>
      </c>
      <c r="C89" s="84">
        <f t="shared" si="2"/>
        <v>52988</v>
      </c>
      <c r="D89" s="83">
        <v>4.83</v>
      </c>
      <c r="E89" s="84">
        <v>4.6500000000000004</v>
      </c>
    </row>
    <row r="90" spans="1:5" ht="14.4" x14ac:dyDescent="0.25">
      <c r="A90" s="82" t="s">
        <v>194</v>
      </c>
      <c r="B90" s="84">
        <v>112687</v>
      </c>
      <c r="C90" s="82">
        <v>52815</v>
      </c>
      <c r="D90" s="82">
        <v>4.84</v>
      </c>
      <c r="E90" s="84">
        <v>4.8600000000000003</v>
      </c>
    </row>
    <row r="91" spans="1:5" ht="14.4" x14ac:dyDescent="0.3">
      <c r="A91" s="83">
        <v>32</v>
      </c>
      <c r="B91" s="83">
        <v>13087</v>
      </c>
      <c r="C91" s="84">
        <f t="shared" ref="C91:C122" si="3">B91/8*A91</f>
        <v>52348</v>
      </c>
      <c r="D91" s="83">
        <v>5.1100000000000003</v>
      </c>
      <c r="E91" s="84">
        <v>4.76</v>
      </c>
    </row>
    <row r="92" spans="1:5" ht="14.4" x14ac:dyDescent="0.3">
      <c r="A92" s="83">
        <v>32</v>
      </c>
      <c r="B92" s="83">
        <v>13082</v>
      </c>
      <c r="C92" s="84">
        <f t="shared" si="3"/>
        <v>52328</v>
      </c>
      <c r="D92" s="83">
        <v>5.41</v>
      </c>
      <c r="E92" s="84">
        <v>4.57</v>
      </c>
    </row>
    <row r="93" spans="1:5" ht="14.4" x14ac:dyDescent="0.3">
      <c r="A93" s="83">
        <v>32</v>
      </c>
      <c r="B93" s="83">
        <v>12834</v>
      </c>
      <c r="C93" s="84">
        <f t="shared" si="3"/>
        <v>51336</v>
      </c>
      <c r="D93" s="83">
        <v>5.22</v>
      </c>
      <c r="E93" s="84">
        <v>4.53</v>
      </c>
    </row>
    <row r="94" spans="1:5" ht="14.4" x14ac:dyDescent="0.3">
      <c r="A94" s="83">
        <v>32</v>
      </c>
      <c r="B94" s="83">
        <v>12726</v>
      </c>
      <c r="C94" s="84">
        <f t="shared" si="3"/>
        <v>50904</v>
      </c>
      <c r="D94" s="83">
        <v>5.24</v>
      </c>
      <c r="E94" s="84">
        <v>4.4400000000000004</v>
      </c>
    </row>
    <row r="95" spans="1:5" ht="14.4" x14ac:dyDescent="0.3">
      <c r="A95" s="83">
        <v>32</v>
      </c>
      <c r="B95" s="83">
        <v>12666</v>
      </c>
      <c r="C95" s="84">
        <f t="shared" si="3"/>
        <v>50664</v>
      </c>
      <c r="D95" s="83">
        <v>5.56</v>
      </c>
      <c r="E95" s="84">
        <v>4.71</v>
      </c>
    </row>
    <row r="96" spans="1:5" ht="14.4" x14ac:dyDescent="0.3">
      <c r="A96" s="83">
        <v>32</v>
      </c>
      <c r="B96" s="83">
        <v>12635</v>
      </c>
      <c r="C96" s="84">
        <f t="shared" si="3"/>
        <v>50540</v>
      </c>
      <c r="D96" s="83">
        <v>5.42</v>
      </c>
      <c r="E96" s="84">
        <v>4.6900000000000004</v>
      </c>
    </row>
    <row r="97" spans="1:5" ht="14.4" x14ac:dyDescent="0.3">
      <c r="A97" s="84">
        <v>2</v>
      </c>
      <c r="B97" s="83">
        <v>181647</v>
      </c>
      <c r="C97" s="84">
        <f t="shared" si="3"/>
        <v>45411.75</v>
      </c>
      <c r="D97" s="85">
        <v>10.322618500000001</v>
      </c>
      <c r="E97" s="84">
        <v>4.8</v>
      </c>
    </row>
    <row r="98" spans="1:5" ht="14.4" x14ac:dyDescent="0.25">
      <c r="A98" s="84">
        <v>4</v>
      </c>
      <c r="B98" s="84">
        <v>84971</v>
      </c>
      <c r="C98" s="84">
        <f t="shared" si="3"/>
        <v>42485.5</v>
      </c>
      <c r="D98" s="84">
        <v>5.4657309999999999</v>
      </c>
      <c r="E98" s="84">
        <v>4.4000000000000004</v>
      </c>
    </row>
    <row r="99" spans="1:5" ht="14.4" x14ac:dyDescent="0.25">
      <c r="A99" s="84">
        <v>2</v>
      </c>
      <c r="B99" s="84">
        <v>169523</v>
      </c>
      <c r="C99" s="84">
        <f t="shared" si="3"/>
        <v>42380.75</v>
      </c>
      <c r="D99" s="84">
        <v>9.8347909999999992</v>
      </c>
      <c r="E99" s="84">
        <v>4.5999999999999996</v>
      </c>
    </row>
    <row r="100" spans="1:5" ht="14.4" x14ac:dyDescent="0.25">
      <c r="A100" s="84">
        <v>2</v>
      </c>
      <c r="B100" s="84">
        <v>169523</v>
      </c>
      <c r="C100" s="84">
        <f t="shared" si="3"/>
        <v>42380.75</v>
      </c>
      <c r="D100" s="84">
        <v>10.032285999999999</v>
      </c>
      <c r="E100" s="84">
        <v>4.67</v>
      </c>
    </row>
    <row r="101" spans="1:5" ht="14.4" x14ac:dyDescent="0.25">
      <c r="A101" s="84">
        <v>2</v>
      </c>
      <c r="B101" s="84">
        <v>166403</v>
      </c>
      <c r="C101" s="84">
        <f t="shared" si="3"/>
        <v>41600.75</v>
      </c>
      <c r="D101" s="84">
        <v>11.062116</v>
      </c>
      <c r="E101" s="84">
        <v>16.619952999999999</v>
      </c>
    </row>
    <row r="102" spans="1:5" ht="14.4" x14ac:dyDescent="0.25">
      <c r="A102" s="84">
        <v>4</v>
      </c>
      <c r="B102" s="84">
        <v>79693</v>
      </c>
      <c r="C102" s="84">
        <f t="shared" si="3"/>
        <v>39846.5</v>
      </c>
      <c r="D102" s="84">
        <v>5.0432606</v>
      </c>
      <c r="E102" s="84">
        <v>6.0779852999999999</v>
      </c>
    </row>
    <row r="103" spans="1:5" ht="14.4" x14ac:dyDescent="0.25">
      <c r="A103" s="84">
        <v>4</v>
      </c>
      <c r="B103" s="84">
        <v>79693</v>
      </c>
      <c r="C103" s="84">
        <f t="shared" si="3"/>
        <v>39846.5</v>
      </c>
      <c r="D103" s="84">
        <v>4.7469615999999997</v>
      </c>
      <c r="E103" s="84">
        <v>5.7559642999999996</v>
      </c>
    </row>
    <row r="104" spans="1:5" ht="14.4" x14ac:dyDescent="0.25">
      <c r="A104" s="84">
        <v>2</v>
      </c>
      <c r="B104" s="84">
        <v>158863</v>
      </c>
      <c r="C104" s="84">
        <f t="shared" si="3"/>
        <v>39715.75</v>
      </c>
      <c r="D104" s="84">
        <v>10.001332</v>
      </c>
      <c r="E104" s="84">
        <v>17.383790999999999</v>
      </c>
    </row>
    <row r="105" spans="1:5" ht="14.4" x14ac:dyDescent="0.25">
      <c r="A105" s="84">
        <v>2</v>
      </c>
      <c r="B105" s="84">
        <v>155603</v>
      </c>
      <c r="C105" s="84">
        <f t="shared" si="3"/>
        <v>38900.75</v>
      </c>
      <c r="D105" s="84">
        <v>12.260831</v>
      </c>
      <c r="E105" s="84">
        <v>5.8709207000000001</v>
      </c>
    </row>
    <row r="106" spans="1:5" ht="14.4" x14ac:dyDescent="0.25">
      <c r="A106" s="84">
        <v>2</v>
      </c>
      <c r="B106" s="84">
        <v>152483</v>
      </c>
      <c r="C106" s="84">
        <f t="shared" si="3"/>
        <v>38120.75</v>
      </c>
      <c r="D106" s="84">
        <v>9.8220414999999992</v>
      </c>
      <c r="E106" s="84">
        <v>4.8884797000000004</v>
      </c>
    </row>
    <row r="107" spans="1:5" ht="14.4" x14ac:dyDescent="0.25">
      <c r="A107" s="84">
        <v>2</v>
      </c>
      <c r="B107" s="84">
        <v>141099</v>
      </c>
      <c r="C107" s="84">
        <f t="shared" si="3"/>
        <v>35274.75</v>
      </c>
      <c r="D107" s="84">
        <v>9.7193769999999997</v>
      </c>
      <c r="E107" s="84">
        <v>16.311116999999999</v>
      </c>
    </row>
    <row r="108" spans="1:5" ht="14.4" x14ac:dyDescent="0.25">
      <c r="A108" s="84">
        <v>4</v>
      </c>
      <c r="B108" s="84">
        <v>68815</v>
      </c>
      <c r="C108" s="84">
        <f t="shared" si="3"/>
        <v>34407.5</v>
      </c>
      <c r="D108" s="84">
        <v>5.3901630000000003</v>
      </c>
      <c r="E108" s="84">
        <v>5.5697292999999997</v>
      </c>
    </row>
    <row r="109" spans="1:5" ht="14.4" x14ac:dyDescent="0.25">
      <c r="A109" s="84">
        <v>2</v>
      </c>
      <c r="B109" s="84">
        <v>137131</v>
      </c>
      <c r="C109" s="84">
        <f t="shared" si="3"/>
        <v>34282.75</v>
      </c>
      <c r="D109" s="84">
        <v>10.62524</v>
      </c>
      <c r="E109" s="84">
        <v>5.5632023999999998</v>
      </c>
    </row>
    <row r="110" spans="1:5" ht="14.4" x14ac:dyDescent="0.25">
      <c r="A110" s="84">
        <v>4</v>
      </c>
      <c r="B110" s="84">
        <v>68032</v>
      </c>
      <c r="C110" s="84">
        <f t="shared" si="3"/>
        <v>34016</v>
      </c>
      <c r="D110" s="84">
        <v>5.6737989999999998</v>
      </c>
      <c r="E110" s="84">
        <v>18.945103</v>
      </c>
    </row>
    <row r="111" spans="1:5" ht="14.4" x14ac:dyDescent="0.25">
      <c r="A111" s="84">
        <v>2</v>
      </c>
      <c r="B111" s="84">
        <v>132102</v>
      </c>
      <c r="C111" s="84">
        <f t="shared" si="3"/>
        <v>33025.5</v>
      </c>
      <c r="D111" s="84">
        <v>9.1130790000000008</v>
      </c>
      <c r="E111" s="84">
        <v>6.2813569999999999</v>
      </c>
    </row>
    <row r="112" spans="1:5" ht="14.4" x14ac:dyDescent="0.25">
      <c r="A112" s="84">
        <v>2</v>
      </c>
      <c r="B112" s="84">
        <v>124715</v>
      </c>
      <c r="C112" s="84">
        <f t="shared" si="3"/>
        <v>31178.75</v>
      </c>
      <c r="D112" s="84">
        <v>10.00277</v>
      </c>
      <c r="E112" s="84">
        <v>5.2470407000000003</v>
      </c>
    </row>
    <row r="113" spans="1:5" ht="14.4" x14ac:dyDescent="0.25">
      <c r="A113" s="84">
        <v>2</v>
      </c>
      <c r="B113" s="84">
        <v>118951</v>
      </c>
      <c r="C113" s="84">
        <f t="shared" si="3"/>
        <v>29737.75</v>
      </c>
      <c r="D113" s="84">
        <v>9.3919060000000005</v>
      </c>
      <c r="E113" s="84">
        <v>25.524329999999999</v>
      </c>
    </row>
    <row r="114" spans="1:5" ht="14.4" x14ac:dyDescent="0.25">
      <c r="A114" s="84">
        <v>2</v>
      </c>
      <c r="B114" s="84">
        <v>116548</v>
      </c>
      <c r="C114" s="84">
        <f t="shared" si="3"/>
        <v>29137</v>
      </c>
      <c r="D114" s="84">
        <v>10.905424</v>
      </c>
      <c r="E114" s="84">
        <v>5.9774510000000003</v>
      </c>
    </row>
    <row r="115" spans="1:5" ht="14.4" x14ac:dyDescent="0.25">
      <c r="A115" s="84">
        <v>2</v>
      </c>
      <c r="B115" s="84">
        <v>112687</v>
      </c>
      <c r="C115" s="84">
        <f t="shared" si="3"/>
        <v>28171.75</v>
      </c>
      <c r="D115" s="84">
        <v>10.380763999999999</v>
      </c>
      <c r="E115" s="84">
        <v>5.1341558000000003</v>
      </c>
    </row>
    <row r="116" spans="1:5" ht="14.4" x14ac:dyDescent="0.3">
      <c r="A116" s="82">
        <v>32</v>
      </c>
      <c r="B116" s="83">
        <v>5620</v>
      </c>
      <c r="C116" s="83">
        <f t="shared" si="3"/>
        <v>22480</v>
      </c>
      <c r="D116" s="83">
        <v>5.67</v>
      </c>
      <c r="E116" s="84">
        <v>15.791046</v>
      </c>
    </row>
    <row r="117" spans="1:5" ht="14.4" x14ac:dyDescent="0.3">
      <c r="A117" s="82">
        <v>32</v>
      </c>
      <c r="B117" s="83">
        <v>5616</v>
      </c>
      <c r="C117" s="83">
        <f t="shared" si="3"/>
        <v>22464</v>
      </c>
      <c r="D117" s="83">
        <v>5.48</v>
      </c>
      <c r="E117" s="84">
        <v>5.4896493</v>
      </c>
    </row>
    <row r="118" spans="1:5" ht="14.4" x14ac:dyDescent="0.3">
      <c r="A118" s="82">
        <v>32</v>
      </c>
      <c r="B118" s="83">
        <v>5503</v>
      </c>
      <c r="C118" s="83">
        <f t="shared" si="3"/>
        <v>22012</v>
      </c>
      <c r="D118" s="83">
        <v>6.04</v>
      </c>
      <c r="E118" s="84">
        <v>5.142366</v>
      </c>
    </row>
    <row r="119" spans="1:5" ht="14.4" x14ac:dyDescent="0.25">
      <c r="A119" s="84">
        <v>2</v>
      </c>
      <c r="B119" s="84">
        <v>84971</v>
      </c>
      <c r="C119" s="84">
        <f t="shared" si="3"/>
        <v>21242.75</v>
      </c>
      <c r="D119" s="84">
        <v>9.2071880000000004</v>
      </c>
      <c r="E119" s="84">
        <v>15.156262999999999</v>
      </c>
    </row>
    <row r="120" spans="1:5" ht="14.4" x14ac:dyDescent="0.25">
      <c r="A120" s="84">
        <v>2</v>
      </c>
      <c r="B120" s="84">
        <v>79693</v>
      </c>
      <c r="C120" s="84">
        <f t="shared" si="3"/>
        <v>19923.25</v>
      </c>
      <c r="D120" s="84">
        <v>9.6330659999999995</v>
      </c>
      <c r="E120" s="84">
        <v>6.9091535000000004</v>
      </c>
    </row>
    <row r="121" spans="1:5" ht="14.4" x14ac:dyDescent="0.25">
      <c r="A121" s="84">
        <v>2</v>
      </c>
      <c r="B121" s="84">
        <v>79693</v>
      </c>
      <c r="C121" s="84">
        <f t="shared" si="3"/>
        <v>19923.25</v>
      </c>
      <c r="D121" s="84">
        <v>9.7881110000000007</v>
      </c>
      <c r="E121" s="84">
        <v>6.3261924</v>
      </c>
    </row>
    <row r="122" spans="1:5" ht="14.4" x14ac:dyDescent="0.3">
      <c r="A122" s="82">
        <v>32</v>
      </c>
      <c r="B122" s="83">
        <v>4592</v>
      </c>
      <c r="C122" s="83">
        <f t="shared" si="3"/>
        <v>18368</v>
      </c>
      <c r="D122" s="83">
        <v>5.99</v>
      </c>
      <c r="E122" s="84">
        <v>15.828263</v>
      </c>
    </row>
    <row r="123" spans="1:5" ht="14.4" x14ac:dyDescent="0.25">
      <c r="A123" s="84">
        <v>2</v>
      </c>
      <c r="B123" s="84">
        <v>68815</v>
      </c>
      <c r="C123" s="84">
        <f t="shared" ref="C123:C143" si="4">B123/8*A123</f>
        <v>17203.75</v>
      </c>
      <c r="D123" s="84">
        <v>10.797751</v>
      </c>
      <c r="E123" s="84">
        <v>6.5110270000000003</v>
      </c>
    </row>
    <row r="124" spans="1:5" ht="14.4" x14ac:dyDescent="0.25">
      <c r="A124" s="84">
        <v>2</v>
      </c>
      <c r="B124" s="84">
        <v>68032</v>
      </c>
      <c r="C124" s="84">
        <f t="shared" si="4"/>
        <v>17008</v>
      </c>
      <c r="D124" s="84">
        <v>10.847966</v>
      </c>
      <c r="E124" s="84">
        <v>5.1814312999999999</v>
      </c>
    </row>
    <row r="125" spans="1:5" ht="14.4" x14ac:dyDescent="0.3">
      <c r="A125" s="82">
        <v>32</v>
      </c>
      <c r="B125" s="83">
        <v>3778</v>
      </c>
      <c r="C125" s="83">
        <f t="shared" si="4"/>
        <v>15112</v>
      </c>
      <c r="D125" s="83">
        <v>6.58</v>
      </c>
      <c r="E125" s="84">
        <v>16.061727999999999</v>
      </c>
    </row>
    <row r="126" spans="1:5" ht="14.4" x14ac:dyDescent="0.3">
      <c r="A126" s="82">
        <v>32</v>
      </c>
      <c r="B126" s="83">
        <v>3732</v>
      </c>
      <c r="C126" s="83">
        <f t="shared" si="4"/>
        <v>14928</v>
      </c>
      <c r="D126" s="83">
        <v>6.14</v>
      </c>
      <c r="E126" s="84">
        <v>6.0251726999999997</v>
      </c>
    </row>
    <row r="127" spans="1:5" ht="14.4" x14ac:dyDescent="0.3">
      <c r="A127" s="82">
        <v>32</v>
      </c>
      <c r="B127" s="83">
        <v>3732</v>
      </c>
      <c r="C127" s="83">
        <f t="shared" si="4"/>
        <v>14928</v>
      </c>
      <c r="D127" s="83">
        <v>6.43</v>
      </c>
      <c r="E127" s="84">
        <v>5.6442129999999997</v>
      </c>
    </row>
    <row r="128" spans="1:5" ht="14.4" x14ac:dyDescent="0.3">
      <c r="A128" s="82">
        <v>32</v>
      </c>
      <c r="B128" s="83">
        <v>3700</v>
      </c>
      <c r="C128" s="83">
        <f t="shared" si="4"/>
        <v>14800</v>
      </c>
      <c r="D128" s="83">
        <v>6.49</v>
      </c>
      <c r="E128" s="84">
        <v>21.878699999999998</v>
      </c>
    </row>
    <row r="129" spans="1:5" ht="14.4" x14ac:dyDescent="0.3">
      <c r="A129" s="84">
        <v>8</v>
      </c>
      <c r="B129" s="83">
        <v>14645</v>
      </c>
      <c r="C129" s="84">
        <f t="shared" si="4"/>
        <v>14645</v>
      </c>
      <c r="D129" s="84">
        <v>5.5632023999999998</v>
      </c>
      <c r="E129" s="84">
        <v>5.5540079999999996</v>
      </c>
    </row>
    <row r="130" spans="1:5" ht="14.4" x14ac:dyDescent="0.3">
      <c r="A130" s="84">
        <v>8</v>
      </c>
      <c r="B130" s="83">
        <v>14645</v>
      </c>
      <c r="C130" s="84">
        <f t="shared" si="4"/>
        <v>14645</v>
      </c>
      <c r="D130" s="84">
        <v>5.1794944000000003</v>
      </c>
      <c r="E130" s="84">
        <v>5.1794944000000003</v>
      </c>
    </row>
    <row r="131" spans="1:5" ht="14.4" x14ac:dyDescent="0.3">
      <c r="A131" s="82">
        <v>32</v>
      </c>
      <c r="B131" s="83">
        <v>3642</v>
      </c>
      <c r="C131" s="83">
        <f t="shared" si="4"/>
        <v>14568</v>
      </c>
      <c r="D131" s="83">
        <v>6.07</v>
      </c>
      <c r="E131" s="84">
        <v>15.478928</v>
      </c>
    </row>
    <row r="132" spans="1:5" ht="14.4" x14ac:dyDescent="0.3">
      <c r="A132" s="82">
        <v>32</v>
      </c>
      <c r="B132" s="83">
        <v>3622</v>
      </c>
      <c r="C132" s="83">
        <f t="shared" si="4"/>
        <v>14488</v>
      </c>
      <c r="D132" s="83">
        <v>6.98</v>
      </c>
      <c r="E132" s="84">
        <v>6.5443569999999998</v>
      </c>
    </row>
    <row r="133" spans="1:5" ht="14.4" x14ac:dyDescent="0.3">
      <c r="A133" s="84">
        <v>8</v>
      </c>
      <c r="B133" s="83">
        <v>14301</v>
      </c>
      <c r="C133" s="84">
        <f t="shared" si="4"/>
        <v>14301</v>
      </c>
      <c r="D133" s="84">
        <v>4.7469659999999996</v>
      </c>
      <c r="E133" s="84">
        <v>5.3037676999999999</v>
      </c>
    </row>
    <row r="134" spans="1:5" ht="14.4" x14ac:dyDescent="0.3">
      <c r="A134" s="82">
        <v>32</v>
      </c>
      <c r="B134" s="83">
        <v>3572</v>
      </c>
      <c r="C134" s="83">
        <f t="shared" si="4"/>
        <v>14288</v>
      </c>
      <c r="D134" s="83">
        <v>6.55</v>
      </c>
      <c r="E134" s="85">
        <v>15.1731415</v>
      </c>
    </row>
    <row r="135" spans="1:5" ht="14.4" x14ac:dyDescent="0.3">
      <c r="A135" s="82">
        <v>32</v>
      </c>
      <c r="B135" s="83">
        <v>3572</v>
      </c>
      <c r="C135" s="83">
        <f t="shared" si="4"/>
        <v>14288</v>
      </c>
      <c r="D135" s="83">
        <v>6.84</v>
      </c>
      <c r="E135" s="84">
        <v>6.3874019999999998</v>
      </c>
    </row>
    <row r="136" spans="1:5" ht="14.4" x14ac:dyDescent="0.3">
      <c r="A136" s="84">
        <v>8</v>
      </c>
      <c r="B136" s="83">
        <v>14069</v>
      </c>
      <c r="C136" s="84">
        <f t="shared" si="4"/>
        <v>14069</v>
      </c>
      <c r="D136" s="84">
        <v>5.142366</v>
      </c>
      <c r="E136" s="84">
        <v>5.1471385999999999</v>
      </c>
    </row>
    <row r="137" spans="1:5" ht="14.4" x14ac:dyDescent="0.3">
      <c r="A137" s="84">
        <v>8</v>
      </c>
      <c r="B137" s="83">
        <v>14069</v>
      </c>
      <c r="C137" s="84">
        <f t="shared" si="4"/>
        <v>14069</v>
      </c>
      <c r="D137" s="84">
        <v>5.6442129999999997</v>
      </c>
      <c r="E137" s="84">
        <v>19.885607</v>
      </c>
    </row>
    <row r="138" spans="1:5" ht="14.4" x14ac:dyDescent="0.3">
      <c r="A138" s="82">
        <v>32</v>
      </c>
      <c r="B138" s="83">
        <v>3482</v>
      </c>
      <c r="C138" s="83">
        <f t="shared" si="4"/>
        <v>13928</v>
      </c>
      <c r="D138" s="83">
        <v>7.9</v>
      </c>
      <c r="E138" s="84">
        <v>5.3997206999999996</v>
      </c>
    </row>
    <row r="139" spans="1:5" ht="14.4" x14ac:dyDescent="0.3">
      <c r="A139" s="84">
        <v>8</v>
      </c>
      <c r="B139" s="83">
        <v>13461</v>
      </c>
      <c r="C139" s="84">
        <f t="shared" si="4"/>
        <v>13461</v>
      </c>
      <c r="D139" s="84">
        <v>5.1471385999999999</v>
      </c>
      <c r="E139" s="84">
        <v>4.7469659999999996</v>
      </c>
    </row>
    <row r="140" spans="1:5" ht="14.4" x14ac:dyDescent="0.3">
      <c r="A140" s="84">
        <v>8</v>
      </c>
      <c r="B140" s="83">
        <v>13247</v>
      </c>
      <c r="C140" s="84">
        <f t="shared" si="4"/>
        <v>13247</v>
      </c>
      <c r="D140" s="84">
        <v>4.8884797000000004</v>
      </c>
      <c r="E140" s="84">
        <v>10.847966</v>
      </c>
    </row>
    <row r="141" spans="1:5" ht="14.4" x14ac:dyDescent="0.3">
      <c r="A141" s="84">
        <v>8</v>
      </c>
      <c r="B141" s="83">
        <v>13087</v>
      </c>
      <c r="C141" s="84">
        <f t="shared" si="4"/>
        <v>13087</v>
      </c>
      <c r="D141" s="84">
        <v>5.1814312999999999</v>
      </c>
      <c r="E141" s="84">
        <v>5.6737989999999998</v>
      </c>
    </row>
    <row r="142" spans="1:5" ht="14.4" x14ac:dyDescent="0.3">
      <c r="A142" s="84">
        <v>8</v>
      </c>
      <c r="B142" s="83">
        <v>13082</v>
      </c>
      <c r="C142" s="84">
        <f t="shared" si="4"/>
        <v>13082</v>
      </c>
      <c r="D142" s="84">
        <v>5.3037676999999999</v>
      </c>
      <c r="E142" s="84">
        <v>5.3568353999999996</v>
      </c>
    </row>
    <row r="143" spans="1:5" ht="14.4" x14ac:dyDescent="0.3">
      <c r="A143" s="84">
        <v>8</v>
      </c>
      <c r="B143" s="83">
        <v>12834</v>
      </c>
      <c r="C143" s="84">
        <f t="shared" si="4"/>
        <v>12834</v>
      </c>
      <c r="D143" s="84">
        <v>5.1341558000000003</v>
      </c>
      <c r="E143" s="84">
        <v>10.797751</v>
      </c>
    </row>
    <row r="144" spans="1:5" ht="14.4" x14ac:dyDescent="0.3">
      <c r="A144" s="82" t="s">
        <v>194</v>
      </c>
      <c r="B144" s="83">
        <v>14069</v>
      </c>
      <c r="C144" s="82">
        <v>12812</v>
      </c>
      <c r="D144" s="82">
        <v>5.31</v>
      </c>
      <c r="E144" s="84">
        <v>5.3901630000000003</v>
      </c>
    </row>
    <row r="145" spans="1:5" ht="14.4" x14ac:dyDescent="0.3">
      <c r="A145" s="84">
        <v>8</v>
      </c>
      <c r="B145" s="83">
        <v>12726</v>
      </c>
      <c r="C145" s="84">
        <f>B145/8*A145</f>
        <v>12726</v>
      </c>
      <c r="D145" s="84">
        <v>5.2470407000000003</v>
      </c>
      <c r="E145" s="84">
        <v>5.0197824999999998</v>
      </c>
    </row>
    <row r="146" spans="1:5" ht="14.4" x14ac:dyDescent="0.3">
      <c r="A146" s="84">
        <v>8</v>
      </c>
      <c r="B146" s="83">
        <v>12666</v>
      </c>
      <c r="C146" s="84">
        <f>B146/8*A146</f>
        <v>12666</v>
      </c>
      <c r="D146" s="84">
        <v>5.7559642999999996</v>
      </c>
      <c r="E146" s="84">
        <v>9.6330659999999995</v>
      </c>
    </row>
    <row r="147" spans="1:5" ht="14.4" x14ac:dyDescent="0.3">
      <c r="A147" s="84">
        <v>8</v>
      </c>
      <c r="B147" s="83">
        <v>12635</v>
      </c>
      <c r="C147" s="84">
        <f>B147/8*A147</f>
        <v>12635</v>
      </c>
      <c r="D147" s="84">
        <v>6.3261924</v>
      </c>
      <c r="E147" s="84">
        <v>5.0432606</v>
      </c>
    </row>
    <row r="148" spans="1:5" ht="14.4" x14ac:dyDescent="0.3">
      <c r="A148" s="82" t="s">
        <v>194</v>
      </c>
      <c r="B148" s="83">
        <v>14069</v>
      </c>
      <c r="C148" s="82">
        <v>11388</v>
      </c>
      <c r="D148" s="82">
        <v>4.6369999999999996</v>
      </c>
      <c r="E148" s="84">
        <v>4.754867</v>
      </c>
    </row>
    <row r="149" spans="1:5" ht="14.4" x14ac:dyDescent="0.3">
      <c r="A149" s="84">
        <v>4</v>
      </c>
      <c r="B149" s="83">
        <v>14645</v>
      </c>
      <c r="C149" s="84">
        <f t="shared" ref="C149:C164" si="5">B149/8*A149</f>
        <v>7322.5</v>
      </c>
      <c r="D149" s="84">
        <v>5.5697292999999997</v>
      </c>
      <c r="E149" s="84">
        <v>10.380763999999999</v>
      </c>
    </row>
    <row r="150" spans="1:5" ht="14.4" x14ac:dyDescent="0.3">
      <c r="A150" s="84">
        <v>4</v>
      </c>
      <c r="B150" s="83">
        <v>14645</v>
      </c>
      <c r="C150" s="84">
        <f t="shared" si="5"/>
        <v>7322.5</v>
      </c>
      <c r="D150" s="84">
        <v>5.5540079999999996</v>
      </c>
      <c r="E150" s="84">
        <v>4.9970759999999999</v>
      </c>
    </row>
    <row r="151" spans="1:5" ht="14.4" x14ac:dyDescent="0.3">
      <c r="A151" s="84">
        <v>4</v>
      </c>
      <c r="B151" s="83">
        <v>14301</v>
      </c>
      <c r="C151" s="84">
        <f t="shared" si="5"/>
        <v>7150.5</v>
      </c>
      <c r="D151" s="84">
        <v>5.3997206999999996</v>
      </c>
      <c r="E151" s="84">
        <v>4.4948139999999999</v>
      </c>
    </row>
    <row r="152" spans="1:5" ht="14.4" x14ac:dyDescent="0.3">
      <c r="A152" s="84">
        <v>4</v>
      </c>
      <c r="B152" s="83">
        <v>14069</v>
      </c>
      <c r="C152" s="84">
        <f t="shared" si="5"/>
        <v>7034.5</v>
      </c>
      <c r="D152" s="84">
        <v>5.4896493</v>
      </c>
      <c r="E152" s="84">
        <v>9.3919060000000005</v>
      </c>
    </row>
    <row r="153" spans="1:5" ht="14.4" x14ac:dyDescent="0.3">
      <c r="A153" s="84">
        <v>4</v>
      </c>
      <c r="B153" s="83">
        <v>14069</v>
      </c>
      <c r="C153" s="84">
        <f t="shared" si="5"/>
        <v>7034.5</v>
      </c>
      <c r="D153" s="84">
        <v>6.0251726999999997</v>
      </c>
      <c r="E153" s="84">
        <v>4.9248570000000003</v>
      </c>
    </row>
    <row r="154" spans="1:5" ht="14.4" x14ac:dyDescent="0.3">
      <c r="A154" s="84">
        <v>4</v>
      </c>
      <c r="B154" s="83">
        <v>13461</v>
      </c>
      <c r="C154" s="84">
        <f t="shared" si="5"/>
        <v>6730.5</v>
      </c>
      <c r="D154" s="84">
        <v>6.3874019999999998</v>
      </c>
      <c r="E154" s="84">
        <v>4.7577959999999999</v>
      </c>
    </row>
    <row r="155" spans="1:5" ht="14.4" x14ac:dyDescent="0.3">
      <c r="A155" s="84">
        <v>4</v>
      </c>
      <c r="B155" s="83">
        <v>13247</v>
      </c>
      <c r="C155" s="84">
        <f t="shared" si="5"/>
        <v>6623.5</v>
      </c>
      <c r="D155" s="84">
        <v>5.8709207000000001</v>
      </c>
      <c r="E155" s="84">
        <v>9.8220414999999992</v>
      </c>
    </row>
    <row r="156" spans="1:5" ht="14.4" x14ac:dyDescent="0.3">
      <c r="A156" s="84">
        <v>4</v>
      </c>
      <c r="B156" s="83">
        <v>13087</v>
      </c>
      <c r="C156" s="84">
        <f t="shared" si="5"/>
        <v>6543.5</v>
      </c>
      <c r="D156" s="84">
        <v>6.5110270000000003</v>
      </c>
      <c r="E156" s="84">
        <v>4.8451395000000002</v>
      </c>
    </row>
    <row r="157" spans="1:5" ht="14.4" x14ac:dyDescent="0.3">
      <c r="A157" s="84">
        <v>4</v>
      </c>
      <c r="B157" s="83">
        <v>13082</v>
      </c>
      <c r="C157" s="84">
        <f t="shared" si="5"/>
        <v>6541</v>
      </c>
      <c r="D157" s="84">
        <v>6.5443569999999998</v>
      </c>
      <c r="E157" s="84">
        <v>4.7412190000000001</v>
      </c>
    </row>
    <row r="158" spans="1:5" ht="14.4" x14ac:dyDescent="0.3">
      <c r="A158" s="84">
        <v>4</v>
      </c>
      <c r="B158" s="83">
        <v>12834</v>
      </c>
      <c r="C158" s="84">
        <f t="shared" si="5"/>
        <v>6417</v>
      </c>
      <c r="D158" s="84">
        <v>5.9774510000000003</v>
      </c>
      <c r="E158" s="84">
        <v>9.8347909999999992</v>
      </c>
    </row>
    <row r="159" spans="1:5" ht="14.4" x14ac:dyDescent="0.3">
      <c r="A159" s="84">
        <v>4</v>
      </c>
      <c r="B159" s="83">
        <v>12726</v>
      </c>
      <c r="C159" s="84">
        <f t="shared" si="5"/>
        <v>6363</v>
      </c>
      <c r="D159" s="84">
        <v>6.2813569999999999</v>
      </c>
      <c r="E159" s="84">
        <v>4.9336260000000003</v>
      </c>
    </row>
    <row r="160" spans="1:5" ht="14.4" x14ac:dyDescent="0.3">
      <c r="A160" s="84">
        <v>4</v>
      </c>
      <c r="B160" s="83">
        <v>12666</v>
      </c>
      <c r="C160" s="84">
        <f t="shared" si="5"/>
        <v>6333</v>
      </c>
      <c r="D160" s="84">
        <v>6.0779852999999999</v>
      </c>
      <c r="E160" s="84">
        <v>4.4630456000000001</v>
      </c>
    </row>
    <row r="161" spans="1:5" ht="14.4" x14ac:dyDescent="0.3">
      <c r="A161" s="84">
        <v>4</v>
      </c>
      <c r="B161" s="83">
        <v>12635</v>
      </c>
      <c r="C161" s="84">
        <f t="shared" si="5"/>
        <v>6317.5</v>
      </c>
      <c r="D161" s="84">
        <v>6.9091535000000004</v>
      </c>
      <c r="E161" s="84">
        <v>10.032285999999999</v>
      </c>
    </row>
    <row r="162" spans="1:5" ht="14.4" x14ac:dyDescent="0.3">
      <c r="A162" s="84">
        <v>8</v>
      </c>
      <c r="B162" s="83">
        <v>5620</v>
      </c>
      <c r="C162" s="84">
        <f t="shared" si="5"/>
        <v>5620</v>
      </c>
      <c r="D162" s="84">
        <v>6.0411571999999998</v>
      </c>
      <c r="E162" s="84">
        <v>5.1130285000000004</v>
      </c>
    </row>
    <row r="163" spans="1:5" ht="14.4" x14ac:dyDescent="0.3">
      <c r="A163" s="84">
        <v>8</v>
      </c>
      <c r="B163" s="83">
        <v>5616</v>
      </c>
      <c r="C163" s="84">
        <f t="shared" si="5"/>
        <v>5616</v>
      </c>
      <c r="D163" s="84">
        <v>6.4735746000000001</v>
      </c>
      <c r="E163" s="84">
        <v>4.4224033</v>
      </c>
    </row>
    <row r="164" spans="1:5" ht="14.4" x14ac:dyDescent="0.3">
      <c r="A164" s="84">
        <v>8</v>
      </c>
      <c r="B164" s="83">
        <v>5503</v>
      </c>
      <c r="C164" s="84">
        <f t="shared" si="5"/>
        <v>5503</v>
      </c>
      <c r="D164" s="84">
        <v>7.2050640000000001</v>
      </c>
      <c r="E164" s="84">
        <v>9.7881110000000007</v>
      </c>
    </row>
    <row r="165" spans="1:5" ht="14.4" x14ac:dyDescent="0.3">
      <c r="A165" s="82" t="s">
        <v>194</v>
      </c>
      <c r="B165" s="83">
        <v>5616</v>
      </c>
      <c r="C165" s="82">
        <v>4733</v>
      </c>
      <c r="D165" s="82">
        <v>6.34</v>
      </c>
      <c r="E165" s="84">
        <v>4.7469615999999997</v>
      </c>
    </row>
    <row r="166" spans="1:5" ht="14.4" x14ac:dyDescent="0.3">
      <c r="A166" s="84">
        <v>8</v>
      </c>
      <c r="B166" s="83">
        <v>4592</v>
      </c>
      <c r="C166" s="84">
        <f t="shared" ref="C166:C197" si="6">B166/8*A166</f>
        <v>4592</v>
      </c>
      <c r="D166" s="84">
        <v>7.2528644</v>
      </c>
      <c r="E166" s="84">
        <v>4.9729514000000004</v>
      </c>
    </row>
    <row r="167" spans="1:5" ht="14.4" x14ac:dyDescent="0.3">
      <c r="A167" s="84">
        <v>8</v>
      </c>
      <c r="B167" s="83">
        <v>3778</v>
      </c>
      <c r="C167" s="84">
        <f t="shared" si="6"/>
        <v>3778</v>
      </c>
      <c r="D167" s="84">
        <v>6.8175983000000002</v>
      </c>
      <c r="E167" s="84">
        <v>9.2071880000000004</v>
      </c>
    </row>
    <row r="168" spans="1:5" ht="14.4" x14ac:dyDescent="0.3">
      <c r="A168" s="84">
        <v>8</v>
      </c>
      <c r="B168" s="83">
        <v>3732</v>
      </c>
      <c r="C168" s="84">
        <f t="shared" si="6"/>
        <v>3732</v>
      </c>
      <c r="D168" s="84">
        <v>6.7604220000000002</v>
      </c>
      <c r="E168" s="84">
        <v>5.4657309999999999</v>
      </c>
    </row>
    <row r="169" spans="1:5" ht="14.4" x14ac:dyDescent="0.3">
      <c r="A169" s="84">
        <v>8</v>
      </c>
      <c r="B169" s="83">
        <v>3732</v>
      </c>
      <c r="C169" s="84">
        <f t="shared" si="6"/>
        <v>3732</v>
      </c>
      <c r="D169" s="84">
        <v>7.6383239999999999</v>
      </c>
      <c r="E169" s="84">
        <v>4.9845404999999996</v>
      </c>
    </row>
    <row r="170" spans="1:5" ht="14.4" x14ac:dyDescent="0.3">
      <c r="A170" s="84">
        <v>8</v>
      </c>
      <c r="B170" s="83">
        <v>3700</v>
      </c>
      <c r="C170" s="84">
        <f t="shared" si="6"/>
        <v>3700</v>
      </c>
      <c r="D170" s="84">
        <v>8.2778779999999994</v>
      </c>
      <c r="E170" s="84">
        <v>11.062116</v>
      </c>
    </row>
    <row r="171" spans="1:5" ht="14.4" x14ac:dyDescent="0.3">
      <c r="A171" s="84">
        <v>2</v>
      </c>
      <c r="B171" s="83">
        <v>14645</v>
      </c>
      <c r="C171" s="84">
        <f t="shared" si="6"/>
        <v>3661.25</v>
      </c>
      <c r="D171" s="84">
        <v>16.311116999999999</v>
      </c>
      <c r="E171" s="84">
        <v>5.2479586999999999</v>
      </c>
    </row>
    <row r="172" spans="1:5" ht="14.4" x14ac:dyDescent="0.3">
      <c r="A172" s="84">
        <v>2</v>
      </c>
      <c r="B172" s="83">
        <v>14645</v>
      </c>
      <c r="C172" s="84">
        <f t="shared" si="6"/>
        <v>3661.25</v>
      </c>
      <c r="D172" s="84">
        <v>21.878699999999998</v>
      </c>
      <c r="E172" s="84">
        <v>4.5982380000000003</v>
      </c>
    </row>
    <row r="173" spans="1:5" ht="14.4" x14ac:dyDescent="0.3">
      <c r="A173" s="84">
        <v>8</v>
      </c>
      <c r="B173" s="83">
        <v>3642</v>
      </c>
      <c r="C173" s="84">
        <f t="shared" si="6"/>
        <v>3642</v>
      </c>
      <c r="D173" s="84">
        <v>7.5560755999999998</v>
      </c>
      <c r="E173" s="84">
        <v>12.260831</v>
      </c>
    </row>
    <row r="174" spans="1:5" ht="14.4" x14ac:dyDescent="0.3">
      <c r="A174" s="84">
        <v>8</v>
      </c>
      <c r="B174" s="83">
        <v>3622</v>
      </c>
      <c r="C174" s="84">
        <f t="shared" si="6"/>
        <v>3622</v>
      </c>
      <c r="D174" s="84">
        <v>6.9747496</v>
      </c>
      <c r="E174" s="84">
        <v>5.2954819999999998</v>
      </c>
    </row>
    <row r="175" spans="1:5" ht="14.4" x14ac:dyDescent="0.3">
      <c r="A175" s="84">
        <v>2</v>
      </c>
      <c r="B175" s="83">
        <v>14301</v>
      </c>
      <c r="C175" s="84">
        <f t="shared" si="6"/>
        <v>3575.25</v>
      </c>
      <c r="D175" s="84">
        <v>19.885607</v>
      </c>
      <c r="E175" s="84">
        <v>10.905424</v>
      </c>
    </row>
    <row r="176" spans="1:5" ht="14.4" x14ac:dyDescent="0.3">
      <c r="A176" s="84">
        <v>8</v>
      </c>
      <c r="B176" s="83">
        <v>3572</v>
      </c>
      <c r="C176" s="84">
        <f t="shared" si="6"/>
        <v>3572</v>
      </c>
      <c r="D176" s="84">
        <v>7.6417026999999997</v>
      </c>
      <c r="E176" s="84">
        <v>5.2782806999999998</v>
      </c>
    </row>
    <row r="177" spans="1:5" ht="14.4" x14ac:dyDescent="0.3">
      <c r="A177" s="84">
        <v>8</v>
      </c>
      <c r="B177" s="83">
        <v>3572</v>
      </c>
      <c r="C177" s="84">
        <f t="shared" si="6"/>
        <v>3572</v>
      </c>
      <c r="D177" s="84">
        <v>7.4114459999999998</v>
      </c>
      <c r="E177" s="84">
        <v>5.4558799999999996</v>
      </c>
    </row>
    <row r="178" spans="1:5" ht="14.4" x14ac:dyDescent="0.3">
      <c r="A178" s="84">
        <v>2</v>
      </c>
      <c r="B178" s="83">
        <v>14069</v>
      </c>
      <c r="C178" s="84">
        <f t="shared" si="6"/>
        <v>3517.25</v>
      </c>
      <c r="D178" s="84">
        <v>15.791046</v>
      </c>
      <c r="E178" s="84">
        <v>10.00277</v>
      </c>
    </row>
    <row r="179" spans="1:5" ht="14.4" x14ac:dyDescent="0.3">
      <c r="A179" s="84">
        <v>2</v>
      </c>
      <c r="B179" s="83">
        <v>14069</v>
      </c>
      <c r="C179" s="84">
        <f t="shared" si="6"/>
        <v>3517.25</v>
      </c>
      <c r="D179" s="84">
        <v>16.061727999999999</v>
      </c>
      <c r="E179" s="84">
        <v>5.3233684999999999</v>
      </c>
    </row>
    <row r="180" spans="1:5" ht="14.4" x14ac:dyDescent="0.3">
      <c r="A180" s="84">
        <v>8</v>
      </c>
      <c r="B180" s="83">
        <v>3482</v>
      </c>
      <c r="C180" s="84">
        <f t="shared" si="6"/>
        <v>3482</v>
      </c>
      <c r="D180" s="84">
        <v>8.6784999999999997</v>
      </c>
      <c r="E180" s="84">
        <v>4.8442717000000002</v>
      </c>
    </row>
    <row r="181" spans="1:5" ht="14.4" x14ac:dyDescent="0.3">
      <c r="A181" s="84">
        <v>2</v>
      </c>
      <c r="B181" s="83">
        <v>13461</v>
      </c>
      <c r="C181" s="84">
        <f t="shared" si="6"/>
        <v>3365.25</v>
      </c>
      <c r="D181" s="85">
        <v>15.1731415</v>
      </c>
      <c r="E181" s="84">
        <v>10.001332</v>
      </c>
    </row>
    <row r="182" spans="1:5" ht="14.4" x14ac:dyDescent="0.3">
      <c r="A182" s="84">
        <v>2</v>
      </c>
      <c r="B182" s="83">
        <v>13247</v>
      </c>
      <c r="C182" s="84">
        <f t="shared" si="6"/>
        <v>3311.75</v>
      </c>
      <c r="D182" s="84">
        <v>17.383790999999999</v>
      </c>
      <c r="E182" s="84">
        <v>5.0966389999999997</v>
      </c>
    </row>
    <row r="183" spans="1:5" ht="14.4" x14ac:dyDescent="0.3">
      <c r="A183" s="84">
        <v>2</v>
      </c>
      <c r="B183" s="83">
        <v>13087</v>
      </c>
      <c r="C183" s="84">
        <f t="shared" si="6"/>
        <v>3271.75</v>
      </c>
      <c r="D183" s="84">
        <v>15.828263</v>
      </c>
      <c r="E183" s="84">
        <v>4.684596</v>
      </c>
    </row>
    <row r="184" spans="1:5" ht="14.4" x14ac:dyDescent="0.3">
      <c r="A184" s="84">
        <v>2</v>
      </c>
      <c r="B184" s="83">
        <v>13082</v>
      </c>
      <c r="C184" s="84">
        <f t="shared" si="6"/>
        <v>3270.5</v>
      </c>
      <c r="D184" s="84">
        <v>15.478928</v>
      </c>
      <c r="E184" s="84">
        <v>9.4958740000000006</v>
      </c>
    </row>
    <row r="185" spans="1:5" ht="14.4" x14ac:dyDescent="0.3">
      <c r="A185" s="84">
        <v>2</v>
      </c>
      <c r="B185" s="83">
        <v>12834</v>
      </c>
      <c r="C185" s="84">
        <f t="shared" si="6"/>
        <v>3208.5</v>
      </c>
      <c r="D185" s="84">
        <v>25.524329999999999</v>
      </c>
      <c r="E185" s="84">
        <v>4.8296749999999999</v>
      </c>
    </row>
    <row r="186" spans="1:5" ht="14.4" x14ac:dyDescent="0.3">
      <c r="A186" s="84">
        <v>2</v>
      </c>
      <c r="B186" s="83">
        <v>12726</v>
      </c>
      <c r="C186" s="84">
        <f t="shared" si="6"/>
        <v>3181.5</v>
      </c>
      <c r="D186" s="84">
        <v>18.945103</v>
      </c>
      <c r="E186" s="84">
        <v>4.9620740000000003</v>
      </c>
    </row>
    <row r="187" spans="1:5" ht="14.4" x14ac:dyDescent="0.3">
      <c r="A187" s="84">
        <v>2</v>
      </c>
      <c r="B187" s="83">
        <v>12666</v>
      </c>
      <c r="C187" s="84">
        <f t="shared" si="6"/>
        <v>3166.5</v>
      </c>
      <c r="D187" s="84">
        <v>16.619952999999999</v>
      </c>
      <c r="E187" s="84">
        <v>10.524215999999999</v>
      </c>
    </row>
    <row r="188" spans="1:5" ht="14.4" x14ac:dyDescent="0.3">
      <c r="A188" s="84">
        <v>2</v>
      </c>
      <c r="B188" s="83">
        <v>12635</v>
      </c>
      <c r="C188" s="84">
        <f t="shared" si="6"/>
        <v>3158.75</v>
      </c>
      <c r="D188" s="84">
        <v>15.156262999999999</v>
      </c>
      <c r="E188" s="84">
        <v>4.921468</v>
      </c>
    </row>
    <row r="189" spans="1:5" ht="14.4" x14ac:dyDescent="0.3">
      <c r="A189" s="84">
        <v>4</v>
      </c>
      <c r="B189" s="83">
        <v>5620</v>
      </c>
      <c r="C189" s="84">
        <f t="shared" si="6"/>
        <v>2810</v>
      </c>
      <c r="D189" s="84">
        <v>8.3277330000000003</v>
      </c>
      <c r="E189" s="84">
        <v>4.4098724999999996</v>
      </c>
    </row>
    <row r="190" spans="1:5" ht="14.4" x14ac:dyDescent="0.3">
      <c r="A190" s="84">
        <v>4</v>
      </c>
      <c r="B190" s="83">
        <v>5616</v>
      </c>
      <c r="C190" s="84">
        <f t="shared" si="6"/>
        <v>2808</v>
      </c>
      <c r="D190" s="84">
        <v>7.6392015999999998</v>
      </c>
      <c r="E190" s="84">
        <v>9.1130790000000008</v>
      </c>
    </row>
    <row r="191" spans="1:5" ht="14.4" x14ac:dyDescent="0.3">
      <c r="A191" s="84">
        <v>4</v>
      </c>
      <c r="B191" s="83">
        <v>5503</v>
      </c>
      <c r="C191" s="84">
        <f t="shared" si="6"/>
        <v>2751.5</v>
      </c>
      <c r="D191" s="84">
        <v>8.6737300000000008</v>
      </c>
      <c r="E191" s="84">
        <v>5.4012913999999999</v>
      </c>
    </row>
    <row r="192" spans="1:5" ht="14.4" x14ac:dyDescent="0.3">
      <c r="A192" s="84">
        <v>4</v>
      </c>
      <c r="B192" s="83">
        <v>4592</v>
      </c>
      <c r="C192" s="84">
        <f t="shared" si="6"/>
        <v>2296</v>
      </c>
      <c r="D192" s="84">
        <v>10.308621</v>
      </c>
      <c r="E192" s="84">
        <v>4.9346620000000003</v>
      </c>
    </row>
    <row r="193" spans="1:12" ht="14.4" x14ac:dyDescent="0.3">
      <c r="A193" s="84">
        <v>4</v>
      </c>
      <c r="B193" s="83">
        <v>3778</v>
      </c>
      <c r="C193" s="84">
        <f t="shared" si="6"/>
        <v>1889</v>
      </c>
      <c r="D193" s="84">
        <v>8.1182809999999996</v>
      </c>
      <c r="E193" s="84">
        <v>9.7193769999999997</v>
      </c>
    </row>
    <row r="194" spans="1:12" ht="14.4" x14ac:dyDescent="0.3">
      <c r="A194" s="84">
        <v>4</v>
      </c>
      <c r="B194" s="83">
        <v>3732</v>
      </c>
      <c r="C194" s="84">
        <f t="shared" si="6"/>
        <v>1866</v>
      </c>
      <c r="D194" s="84">
        <v>7.725517</v>
      </c>
      <c r="E194" s="84">
        <v>5.2676699999999999</v>
      </c>
    </row>
    <row r="195" spans="1:12" ht="14.4" x14ac:dyDescent="0.3">
      <c r="A195" s="84">
        <v>4</v>
      </c>
      <c r="B195" s="83">
        <v>3732</v>
      </c>
      <c r="C195" s="84">
        <f t="shared" si="6"/>
        <v>1866</v>
      </c>
      <c r="D195" s="84">
        <v>9.2670480000000008</v>
      </c>
      <c r="E195" s="84">
        <v>4.9492510000000003</v>
      </c>
    </row>
    <row r="196" spans="1:12" ht="14.4" x14ac:dyDescent="0.3">
      <c r="A196" s="84">
        <v>4</v>
      </c>
      <c r="B196" s="83">
        <v>3700</v>
      </c>
      <c r="C196" s="84">
        <f t="shared" si="6"/>
        <v>1850</v>
      </c>
      <c r="D196" s="84">
        <v>7.8121090000000004</v>
      </c>
      <c r="E196" s="85">
        <v>10.322618500000001</v>
      </c>
    </row>
    <row r="197" spans="1:12" ht="14.4" x14ac:dyDescent="0.3">
      <c r="A197" s="84">
        <v>4</v>
      </c>
      <c r="B197" s="83">
        <v>3642</v>
      </c>
      <c r="C197" s="84">
        <f t="shared" si="6"/>
        <v>1821</v>
      </c>
      <c r="D197" s="84">
        <v>8.7036499999999997</v>
      </c>
      <c r="E197" s="84">
        <v>4.8788122999999999</v>
      </c>
    </row>
    <row r="198" spans="1:12" ht="14.4" x14ac:dyDescent="0.3">
      <c r="A198" s="84">
        <v>4</v>
      </c>
      <c r="B198" s="83">
        <v>3622</v>
      </c>
      <c r="C198" s="84">
        <f t="shared" ref="C198:C246" si="7">B198/8*A198</f>
        <v>1811</v>
      </c>
      <c r="D198" s="84">
        <v>8.2962500000000006</v>
      </c>
      <c r="E198" s="84">
        <v>4.6757749999999998</v>
      </c>
    </row>
    <row r="199" spans="1:12" ht="14.4" x14ac:dyDescent="0.3">
      <c r="A199" s="84">
        <v>4</v>
      </c>
      <c r="B199" s="83">
        <v>3572</v>
      </c>
      <c r="C199" s="84">
        <f t="shared" si="7"/>
        <v>1786</v>
      </c>
      <c r="D199" s="84">
        <v>8.2805579999999992</v>
      </c>
      <c r="E199" s="84">
        <v>4.8689799999999996</v>
      </c>
    </row>
    <row r="200" spans="1:12" ht="14.4" x14ac:dyDescent="0.3">
      <c r="A200" s="84">
        <v>4</v>
      </c>
      <c r="B200" s="83">
        <v>3482</v>
      </c>
      <c r="C200" s="84">
        <f t="shared" si="7"/>
        <v>1741</v>
      </c>
      <c r="D200" s="84">
        <v>9.3993889999999993</v>
      </c>
      <c r="E200" s="84">
        <v>4.5490050000000002</v>
      </c>
    </row>
    <row r="201" spans="1:12" ht="14.4" x14ac:dyDescent="0.3">
      <c r="A201" s="84">
        <v>2</v>
      </c>
      <c r="B201" s="83">
        <v>5620</v>
      </c>
      <c r="C201" s="84">
        <f t="shared" si="7"/>
        <v>1405</v>
      </c>
      <c r="D201" s="84">
        <v>26.520524999999999</v>
      </c>
      <c r="E201" s="84">
        <v>10.62524</v>
      </c>
    </row>
    <row r="202" spans="1:12" ht="14.4" x14ac:dyDescent="0.3">
      <c r="A202" s="84">
        <v>2</v>
      </c>
      <c r="B202" s="83">
        <v>5616</v>
      </c>
      <c r="C202" s="84">
        <f t="shared" si="7"/>
        <v>1404</v>
      </c>
      <c r="D202" s="84">
        <v>19.575946999999999</v>
      </c>
      <c r="E202" s="84">
        <v>5.0675936000000004</v>
      </c>
    </row>
    <row r="203" spans="1:12" ht="14.4" x14ac:dyDescent="0.3">
      <c r="A203" s="84">
        <v>2</v>
      </c>
      <c r="B203" s="83">
        <v>5503</v>
      </c>
      <c r="C203" s="84">
        <f t="shared" si="7"/>
        <v>1375.75</v>
      </c>
      <c r="D203" s="84">
        <v>18.827131000000001</v>
      </c>
      <c r="E203" s="84">
        <v>4.9041986</v>
      </c>
    </row>
    <row r="204" spans="1:12" ht="14.4" x14ac:dyDescent="0.3">
      <c r="A204" s="84">
        <v>2</v>
      </c>
      <c r="B204" s="83">
        <v>4592</v>
      </c>
      <c r="C204" s="84">
        <f t="shared" si="7"/>
        <v>1148</v>
      </c>
      <c r="D204" s="84">
        <v>23.328485000000001</v>
      </c>
      <c r="E204" s="84">
        <v>10.494821</v>
      </c>
    </row>
    <row r="205" spans="1:12" ht="14.4" x14ac:dyDescent="0.3">
      <c r="A205" s="84">
        <v>2</v>
      </c>
      <c r="B205" s="83">
        <v>3778</v>
      </c>
      <c r="C205" s="84">
        <f t="shared" si="7"/>
        <v>944.5</v>
      </c>
      <c r="D205" s="84">
        <v>16.588621</v>
      </c>
      <c r="E205" s="84">
        <v>5.0376816</v>
      </c>
    </row>
    <row r="206" spans="1:12" ht="14.4" x14ac:dyDescent="0.3">
      <c r="A206" s="84">
        <v>2</v>
      </c>
      <c r="B206" s="83">
        <v>3732</v>
      </c>
      <c r="C206" s="84">
        <f t="shared" si="7"/>
        <v>933</v>
      </c>
      <c r="D206" s="84">
        <v>17.747463</v>
      </c>
      <c r="E206" s="84">
        <v>4.5907660000000003</v>
      </c>
    </row>
    <row r="207" spans="1:12" ht="14.4" x14ac:dyDescent="0.3">
      <c r="A207" s="84">
        <v>2</v>
      </c>
      <c r="B207" s="83">
        <v>3732</v>
      </c>
      <c r="C207" s="84">
        <f t="shared" si="7"/>
        <v>933</v>
      </c>
      <c r="D207" s="84">
        <v>20.814035000000001</v>
      </c>
      <c r="E207" s="82">
        <v>6.34</v>
      </c>
    </row>
    <row r="208" spans="1:12" ht="14.4" x14ac:dyDescent="0.3">
      <c r="A208" s="84">
        <v>2</v>
      </c>
      <c r="B208" s="83">
        <v>3700</v>
      </c>
      <c r="C208" s="84">
        <f t="shared" si="7"/>
        <v>925</v>
      </c>
      <c r="D208" s="84">
        <v>24.000256</v>
      </c>
      <c r="E208" s="82">
        <v>5.31</v>
      </c>
      <c r="G208" s="73"/>
      <c r="H208" s="73"/>
      <c r="I208" s="73"/>
      <c r="J208" s="73"/>
      <c r="K208" s="73"/>
      <c r="L208" s="73"/>
    </row>
    <row r="209" spans="1:12" ht="14.4" x14ac:dyDescent="0.3">
      <c r="A209" s="84">
        <v>2</v>
      </c>
      <c r="B209" s="83">
        <v>3642</v>
      </c>
      <c r="C209" s="84">
        <f t="shared" si="7"/>
        <v>910.5</v>
      </c>
      <c r="D209" s="84">
        <v>28.141573000000001</v>
      </c>
      <c r="E209" s="82">
        <v>4.6369999999999996</v>
      </c>
      <c r="G209" s="73"/>
      <c r="H209" s="73"/>
      <c r="I209" s="74"/>
      <c r="J209" s="74"/>
      <c r="K209" s="75"/>
      <c r="L209" s="75"/>
    </row>
    <row r="210" spans="1:12" ht="14.4" x14ac:dyDescent="0.3">
      <c r="A210" s="84">
        <v>2</v>
      </c>
      <c r="B210" s="83">
        <v>3622</v>
      </c>
      <c r="C210" s="84">
        <f t="shared" si="7"/>
        <v>905.5</v>
      </c>
      <c r="D210" s="84">
        <v>32.960673999999997</v>
      </c>
      <c r="E210" s="82">
        <v>4.6829999999999998</v>
      </c>
      <c r="G210" s="73"/>
      <c r="H210" s="73"/>
      <c r="I210" s="74"/>
      <c r="J210" s="74"/>
      <c r="K210" s="75"/>
      <c r="L210" s="75"/>
    </row>
    <row r="211" spans="1:12" ht="14.4" x14ac:dyDescent="0.3">
      <c r="A211" s="84">
        <v>2</v>
      </c>
      <c r="B211" s="83">
        <v>3572</v>
      </c>
      <c r="C211" s="84">
        <f t="shared" si="7"/>
        <v>893</v>
      </c>
      <c r="D211" s="84">
        <v>23.835218000000001</v>
      </c>
      <c r="E211" s="82">
        <v>4.84</v>
      </c>
      <c r="G211" s="73"/>
      <c r="H211" s="73"/>
      <c r="I211" s="74"/>
      <c r="J211" s="74"/>
      <c r="K211" s="75"/>
      <c r="L211" s="75"/>
    </row>
    <row r="212" spans="1:12" ht="14.4" x14ac:dyDescent="0.3">
      <c r="A212" s="84">
        <v>2</v>
      </c>
      <c r="B212" s="83">
        <v>3572</v>
      </c>
      <c r="C212" s="84">
        <f t="shared" si="7"/>
        <v>893</v>
      </c>
      <c r="D212" s="84">
        <v>18.425055</v>
      </c>
      <c r="E212" s="82">
        <v>4.5129999999999999</v>
      </c>
      <c r="G212" s="73"/>
      <c r="H212" s="73"/>
      <c r="I212" s="74"/>
      <c r="J212" s="74"/>
      <c r="K212" s="76"/>
      <c r="L212" s="76"/>
    </row>
    <row r="213" spans="1:12" ht="14.4" x14ac:dyDescent="0.3">
      <c r="A213" s="84">
        <v>2</v>
      </c>
      <c r="B213" s="83">
        <v>3482</v>
      </c>
      <c r="C213" s="84">
        <f t="shared" si="7"/>
        <v>870.5</v>
      </c>
      <c r="D213" s="84">
        <v>19.825178000000001</v>
      </c>
      <c r="E213" s="82">
        <v>4.6870000000000003</v>
      </c>
      <c r="G213" s="73"/>
      <c r="H213" s="73"/>
      <c r="I213" s="74"/>
      <c r="J213" s="74"/>
      <c r="K213" s="76"/>
      <c r="L213" s="76"/>
    </row>
    <row r="214" spans="1:12" ht="14.4" x14ac:dyDescent="0.3">
      <c r="A214" s="84">
        <v>2</v>
      </c>
      <c r="B214" s="112">
        <v>16779</v>
      </c>
      <c r="C214" s="84">
        <f t="shared" si="7"/>
        <v>4194.75</v>
      </c>
      <c r="D214" s="113">
        <v>15.051691</v>
      </c>
      <c r="E214" s="113">
        <v>15.051691</v>
      </c>
      <c r="G214" s="73"/>
      <c r="H214" s="73"/>
      <c r="I214" s="74"/>
      <c r="J214" s="74"/>
      <c r="K214" s="76"/>
      <c r="L214" s="76"/>
    </row>
    <row r="215" spans="1:12" ht="14.4" x14ac:dyDescent="0.3">
      <c r="A215" s="84">
        <v>8</v>
      </c>
      <c r="B215" s="112">
        <v>16779</v>
      </c>
      <c r="C215" s="84">
        <f t="shared" si="7"/>
        <v>16779</v>
      </c>
      <c r="D215" s="113">
        <v>5.3926644000000001</v>
      </c>
      <c r="E215" s="113">
        <v>5.3926644000000001</v>
      </c>
      <c r="G215" s="73"/>
      <c r="H215" s="73"/>
      <c r="I215" s="74"/>
      <c r="J215" s="74"/>
      <c r="K215" s="76"/>
      <c r="L215" s="76"/>
    </row>
    <row r="216" spans="1:12" ht="14.4" x14ac:dyDescent="0.3">
      <c r="A216" s="84">
        <v>2</v>
      </c>
      <c r="B216" s="112">
        <v>27535</v>
      </c>
      <c r="C216" s="84">
        <f t="shared" si="7"/>
        <v>6883.75</v>
      </c>
      <c r="D216" s="113">
        <v>14.754794</v>
      </c>
      <c r="E216" s="113">
        <v>14.754794</v>
      </c>
      <c r="G216" s="34"/>
    </row>
    <row r="217" spans="1:12" ht="14.4" x14ac:dyDescent="0.3">
      <c r="A217" s="84">
        <v>4</v>
      </c>
      <c r="B217" s="112">
        <v>27535</v>
      </c>
      <c r="C217" s="84">
        <f t="shared" si="7"/>
        <v>13767.5</v>
      </c>
      <c r="D217" s="113">
        <v>5.8582897000000003</v>
      </c>
      <c r="E217" s="113">
        <v>5.8582897000000003</v>
      </c>
      <c r="G217" s="35"/>
    </row>
    <row r="218" spans="1:12" ht="14.4" x14ac:dyDescent="0.3">
      <c r="A218" s="84">
        <v>8</v>
      </c>
      <c r="B218" s="112">
        <v>27535</v>
      </c>
      <c r="C218" s="84">
        <f t="shared" si="7"/>
        <v>27535</v>
      </c>
      <c r="D218" s="113">
        <v>5.4061149999999998</v>
      </c>
      <c r="E218" s="113">
        <v>5.4061149999999998</v>
      </c>
      <c r="G218" s="35"/>
    </row>
    <row r="219" spans="1:12" ht="14.4" x14ac:dyDescent="0.3">
      <c r="A219" s="84">
        <v>8</v>
      </c>
      <c r="B219" s="112">
        <v>5633</v>
      </c>
      <c r="C219" s="84">
        <f t="shared" si="7"/>
        <v>5633</v>
      </c>
      <c r="D219" s="113">
        <v>8.4302119999999992</v>
      </c>
      <c r="E219" s="113">
        <v>8.4302119999999992</v>
      </c>
      <c r="G219" s="34"/>
    </row>
    <row r="220" spans="1:12" ht="14.4" x14ac:dyDescent="0.3">
      <c r="A220" s="84">
        <v>2</v>
      </c>
      <c r="B220" s="112">
        <v>411997</v>
      </c>
      <c r="C220" s="84">
        <f t="shared" si="7"/>
        <v>102999.25</v>
      </c>
      <c r="D220" s="113">
        <v>9.2999709999999993</v>
      </c>
      <c r="E220" s="113">
        <v>9.2999709999999993</v>
      </c>
    </row>
    <row r="221" spans="1:12" ht="14.4" x14ac:dyDescent="0.3">
      <c r="A221" s="84">
        <v>4</v>
      </c>
      <c r="B221" s="112">
        <v>411997</v>
      </c>
      <c r="C221" s="84">
        <f t="shared" si="7"/>
        <v>205998.5</v>
      </c>
      <c r="D221" s="113">
        <v>4.743277</v>
      </c>
      <c r="E221" s="113">
        <v>4.743277</v>
      </c>
    </row>
    <row r="222" spans="1:12" ht="14.4" x14ac:dyDescent="0.3">
      <c r="A222" s="84">
        <v>8</v>
      </c>
      <c r="B222" s="112">
        <v>411997</v>
      </c>
      <c r="C222" s="84">
        <f t="shared" si="7"/>
        <v>411997</v>
      </c>
      <c r="D222" s="113">
        <v>4.5068435999999998</v>
      </c>
      <c r="E222" s="113">
        <v>4.5068435999999998</v>
      </c>
    </row>
    <row r="223" spans="1:12" ht="14.4" x14ac:dyDescent="0.3">
      <c r="A223" s="84">
        <v>2</v>
      </c>
      <c r="B223" s="112">
        <v>354322</v>
      </c>
      <c r="C223" s="84">
        <f t="shared" si="7"/>
        <v>88580.5</v>
      </c>
      <c r="D223" s="113">
        <v>11.032658</v>
      </c>
      <c r="E223" s="113">
        <v>11.032658</v>
      </c>
    </row>
    <row r="224" spans="1:12" ht="14.4" x14ac:dyDescent="0.3">
      <c r="A224" s="84">
        <v>4</v>
      </c>
      <c r="B224" s="112">
        <v>354322</v>
      </c>
      <c r="C224" s="84">
        <f t="shared" si="7"/>
        <v>177161</v>
      </c>
      <c r="D224" s="113">
        <v>4.8466395999999996</v>
      </c>
      <c r="E224" s="113">
        <v>4.8466395999999996</v>
      </c>
    </row>
    <row r="225" spans="1:5" ht="14.4" x14ac:dyDescent="0.3">
      <c r="A225" s="84">
        <v>8</v>
      </c>
      <c r="B225" s="112">
        <v>354322</v>
      </c>
      <c r="C225" s="84">
        <f t="shared" si="7"/>
        <v>354322</v>
      </c>
      <c r="D225" s="113">
        <v>4.5924624999999999</v>
      </c>
      <c r="E225" s="113">
        <v>4.5924624999999999</v>
      </c>
    </row>
    <row r="226" spans="1:5" ht="14.4" x14ac:dyDescent="0.3">
      <c r="A226" s="84">
        <v>2</v>
      </c>
      <c r="B226" s="112">
        <v>408249</v>
      </c>
      <c r="C226" s="84">
        <f t="shared" si="7"/>
        <v>102062.25</v>
      </c>
      <c r="D226" s="113">
        <v>21.951533999999999</v>
      </c>
      <c r="E226" s="113">
        <v>21.951533999999999</v>
      </c>
    </row>
    <row r="227" spans="1:5" ht="14.4" x14ac:dyDescent="0.3">
      <c r="A227" s="84">
        <v>4</v>
      </c>
      <c r="B227" s="112">
        <v>408249</v>
      </c>
      <c r="C227" s="84">
        <f t="shared" si="7"/>
        <v>204124.5</v>
      </c>
      <c r="D227" s="113">
        <v>5.4734553999999997</v>
      </c>
      <c r="E227" s="113">
        <v>5.4734553999999997</v>
      </c>
    </row>
    <row r="228" spans="1:5" ht="14.4" x14ac:dyDescent="0.3">
      <c r="A228" s="84">
        <v>8</v>
      </c>
      <c r="B228" s="112">
        <v>408249</v>
      </c>
      <c r="C228" s="84">
        <f t="shared" si="7"/>
        <v>408249</v>
      </c>
      <c r="D228" s="113">
        <v>4.4645123</v>
      </c>
      <c r="E228" s="113">
        <v>4.4645123</v>
      </c>
    </row>
    <row r="229" spans="1:5" ht="14.4" x14ac:dyDescent="0.3">
      <c r="A229" s="84">
        <v>2</v>
      </c>
      <c r="B229" s="112">
        <v>5620</v>
      </c>
      <c r="C229" s="84">
        <f t="shared" si="7"/>
        <v>1405</v>
      </c>
      <c r="D229" s="113">
        <v>21.346685000000001</v>
      </c>
      <c r="E229" s="113">
        <v>21.346685000000001</v>
      </c>
    </row>
    <row r="230" spans="1:5" ht="14.4" x14ac:dyDescent="0.3">
      <c r="A230" s="84">
        <v>8</v>
      </c>
      <c r="B230" s="112">
        <v>5620</v>
      </c>
      <c r="C230" s="84">
        <f t="shared" si="7"/>
        <v>5620</v>
      </c>
      <c r="D230" s="113">
        <v>6.8124623</v>
      </c>
      <c r="E230" s="113">
        <v>6.8124623</v>
      </c>
    </row>
    <row r="231" spans="1:5" ht="14.4" x14ac:dyDescent="0.3">
      <c r="A231" s="84">
        <v>2</v>
      </c>
      <c r="B231" s="112">
        <v>15073</v>
      </c>
      <c r="C231" s="84">
        <f t="shared" si="7"/>
        <v>3768.25</v>
      </c>
      <c r="D231" s="113">
        <v>14.450779000000001</v>
      </c>
      <c r="E231" s="113">
        <v>14.450779000000001</v>
      </c>
    </row>
    <row r="232" spans="1:5" ht="14.4" x14ac:dyDescent="0.3">
      <c r="A232" s="84">
        <v>4</v>
      </c>
      <c r="B232" s="112">
        <v>15073</v>
      </c>
      <c r="C232" s="84">
        <f t="shared" si="7"/>
        <v>7536.5</v>
      </c>
      <c r="D232" s="113">
        <v>6.2652583000000002</v>
      </c>
      <c r="E232" s="113">
        <v>6.2652583000000002</v>
      </c>
    </row>
    <row r="233" spans="1:5" ht="14.4" x14ac:dyDescent="0.3">
      <c r="A233" s="84">
        <v>8</v>
      </c>
      <c r="B233" s="112">
        <v>15073</v>
      </c>
      <c r="C233" s="84">
        <f t="shared" si="7"/>
        <v>15073</v>
      </c>
      <c r="D233" s="113">
        <v>5.6189270000000002</v>
      </c>
      <c r="E233" s="113">
        <v>5.6189270000000002</v>
      </c>
    </row>
    <row r="234" spans="1:5" ht="14.4" x14ac:dyDescent="0.3">
      <c r="A234" s="84">
        <v>4</v>
      </c>
      <c r="B234" s="112">
        <v>15797</v>
      </c>
      <c r="C234" s="84">
        <f t="shared" si="7"/>
        <v>7898.5</v>
      </c>
      <c r="D234" s="113">
        <v>6.1044479999999997</v>
      </c>
      <c r="E234" s="113">
        <v>6.1044479999999997</v>
      </c>
    </row>
    <row r="235" spans="1:5" ht="14.4" x14ac:dyDescent="0.3">
      <c r="A235" s="84">
        <v>8</v>
      </c>
      <c r="B235" s="112">
        <v>15797</v>
      </c>
      <c r="C235" s="84">
        <f t="shared" si="7"/>
        <v>15797</v>
      </c>
      <c r="D235" s="113">
        <v>4.8379960000000004</v>
      </c>
      <c r="E235" s="113">
        <v>4.8379960000000004</v>
      </c>
    </row>
    <row r="236" spans="1:5" ht="14.4" x14ac:dyDescent="0.3">
      <c r="A236" s="84">
        <v>2</v>
      </c>
      <c r="B236" s="112">
        <v>169523</v>
      </c>
      <c r="C236" s="84">
        <f t="shared" si="7"/>
        <v>42380.75</v>
      </c>
      <c r="D236" s="113">
        <v>9.2514769999999995</v>
      </c>
      <c r="E236" s="113">
        <v>9.2514769999999995</v>
      </c>
    </row>
    <row r="237" spans="1:5" ht="14.4" x14ac:dyDescent="0.3">
      <c r="A237" s="84">
        <v>4</v>
      </c>
      <c r="B237" s="112">
        <v>169523</v>
      </c>
      <c r="C237" s="84">
        <f t="shared" si="7"/>
        <v>84761.5</v>
      </c>
      <c r="D237" s="113">
        <v>4.7618814</v>
      </c>
      <c r="E237" s="113">
        <v>4.7618814</v>
      </c>
    </row>
    <row r="238" spans="1:5" ht="14.4" x14ac:dyDescent="0.3">
      <c r="A238" s="84">
        <v>8</v>
      </c>
      <c r="B238" s="112">
        <v>169523</v>
      </c>
      <c r="C238" s="84">
        <f t="shared" si="7"/>
        <v>169523</v>
      </c>
      <c r="D238" s="113">
        <v>4.7618536999999996</v>
      </c>
      <c r="E238" s="113">
        <v>4.7618536999999996</v>
      </c>
    </row>
    <row r="239" spans="1:5" ht="14.4" x14ac:dyDescent="0.3">
      <c r="A239" s="84">
        <v>2</v>
      </c>
      <c r="B239" s="112">
        <v>189400</v>
      </c>
      <c r="C239" s="84">
        <f t="shared" si="7"/>
        <v>47350</v>
      </c>
      <c r="D239" s="114">
        <v>10.073</v>
      </c>
      <c r="E239" s="114">
        <v>10.073</v>
      </c>
    </row>
    <row r="240" spans="1:5" ht="14.4" x14ac:dyDescent="0.3">
      <c r="A240" s="84">
        <v>4</v>
      </c>
      <c r="B240" s="112">
        <v>189400</v>
      </c>
      <c r="C240" s="84">
        <f t="shared" si="7"/>
        <v>94700</v>
      </c>
      <c r="D240" s="114">
        <v>5.4539999999999997</v>
      </c>
      <c r="E240" s="114">
        <v>5.4539999999999997</v>
      </c>
    </row>
    <row r="241" spans="1:5" ht="14.4" x14ac:dyDescent="0.3">
      <c r="A241" s="84">
        <v>8</v>
      </c>
      <c r="B241" s="112">
        <v>189400</v>
      </c>
      <c r="C241" s="84">
        <f t="shared" si="7"/>
        <v>189400</v>
      </c>
      <c r="D241" s="114">
        <v>4.641</v>
      </c>
      <c r="E241" s="114">
        <v>4.641</v>
      </c>
    </row>
    <row r="242" spans="1:5" ht="14.4" x14ac:dyDescent="0.3">
      <c r="A242" s="84">
        <v>4</v>
      </c>
      <c r="B242" s="112">
        <v>156240</v>
      </c>
      <c r="C242" s="84">
        <f t="shared" si="7"/>
        <v>78120</v>
      </c>
      <c r="D242" s="114">
        <v>6.73</v>
      </c>
      <c r="E242" s="114">
        <v>6.73</v>
      </c>
    </row>
    <row r="243" spans="1:5" ht="14.4" x14ac:dyDescent="0.3">
      <c r="A243" s="84">
        <v>8</v>
      </c>
      <c r="B243" s="112">
        <v>156240</v>
      </c>
      <c r="C243" s="84">
        <f t="shared" si="7"/>
        <v>156240</v>
      </c>
      <c r="D243" s="114">
        <v>7.17</v>
      </c>
      <c r="E243" s="114">
        <v>7.17</v>
      </c>
    </row>
    <row r="244" spans="1:5" ht="14.4" x14ac:dyDescent="0.3">
      <c r="A244" s="125">
        <v>32</v>
      </c>
      <c r="B244" s="123">
        <v>16779</v>
      </c>
      <c r="C244" s="84">
        <f t="shared" si="7"/>
        <v>67116</v>
      </c>
      <c r="D244" s="124">
        <v>5.21</v>
      </c>
    </row>
    <row r="245" spans="1:5" ht="14.4" x14ac:dyDescent="0.3">
      <c r="A245" s="125">
        <v>32</v>
      </c>
      <c r="B245" s="123">
        <v>27535</v>
      </c>
      <c r="C245" s="84">
        <f t="shared" si="7"/>
        <v>110140</v>
      </c>
      <c r="D245" s="124">
        <v>5.0999999999999996</v>
      </c>
    </row>
    <row r="246" spans="1:5" ht="14.4" x14ac:dyDescent="0.3">
      <c r="A246" s="125">
        <v>32</v>
      </c>
      <c r="B246" s="123">
        <v>21886</v>
      </c>
      <c r="C246" s="84">
        <f t="shared" si="7"/>
        <v>87544</v>
      </c>
      <c r="D246" s="124">
        <v>6.62</v>
      </c>
    </row>
    <row r="247" spans="1:5" ht="14.4" x14ac:dyDescent="0.3">
      <c r="A247" s="125">
        <v>32</v>
      </c>
      <c r="B247" s="123">
        <v>5633</v>
      </c>
      <c r="C247" s="84">
        <f t="shared" ref="C247:C257" si="8">B247/8*A247</f>
        <v>22532</v>
      </c>
      <c r="D247" s="124">
        <v>6.84</v>
      </c>
    </row>
    <row r="248" spans="1:5" ht="14.4" x14ac:dyDescent="0.3">
      <c r="A248" s="125">
        <v>32</v>
      </c>
      <c r="B248" s="123">
        <v>5057</v>
      </c>
      <c r="C248" s="84">
        <f t="shared" si="8"/>
        <v>20228</v>
      </c>
      <c r="D248" s="124">
        <v>11.75</v>
      </c>
    </row>
    <row r="249" spans="1:5" ht="14.4" x14ac:dyDescent="0.3">
      <c r="A249" s="125">
        <v>32</v>
      </c>
      <c r="B249" s="123">
        <v>411997</v>
      </c>
      <c r="C249" s="84">
        <f t="shared" si="8"/>
        <v>1647988</v>
      </c>
      <c r="D249" s="124">
        <v>4.45</v>
      </c>
    </row>
    <row r="250" spans="1:5" ht="14.4" x14ac:dyDescent="0.3">
      <c r="A250" s="125">
        <v>32</v>
      </c>
      <c r="B250" s="123">
        <v>354322</v>
      </c>
      <c r="C250" s="84">
        <f t="shared" si="8"/>
        <v>1417288</v>
      </c>
      <c r="D250" s="124">
        <v>4.5999999999999996</v>
      </c>
    </row>
    <row r="251" spans="1:5" ht="14.4" x14ac:dyDescent="0.3">
      <c r="A251" s="125">
        <v>32</v>
      </c>
      <c r="B251" s="123">
        <v>408249</v>
      </c>
      <c r="C251" s="84">
        <f t="shared" si="8"/>
        <v>1632996</v>
      </c>
      <c r="D251" s="124">
        <v>4.92</v>
      </c>
    </row>
    <row r="252" spans="1:5" ht="14.4" x14ac:dyDescent="0.3">
      <c r="A252" s="125">
        <v>32</v>
      </c>
      <c r="B252" s="123">
        <v>5620</v>
      </c>
      <c r="C252" s="84">
        <f t="shared" si="8"/>
        <v>22480</v>
      </c>
      <c r="D252" s="124">
        <v>6.36</v>
      </c>
    </row>
    <row r="253" spans="1:5" ht="14.4" x14ac:dyDescent="0.3">
      <c r="A253" s="125">
        <v>32</v>
      </c>
      <c r="B253" s="123">
        <v>15073</v>
      </c>
      <c r="C253" s="84">
        <f t="shared" si="8"/>
        <v>60292</v>
      </c>
      <c r="D253" s="124">
        <v>5.88</v>
      </c>
    </row>
    <row r="254" spans="1:5" ht="14.4" x14ac:dyDescent="0.3">
      <c r="A254" s="125">
        <v>32</v>
      </c>
      <c r="B254" s="123">
        <v>15797</v>
      </c>
      <c r="C254" s="84">
        <f t="shared" si="8"/>
        <v>63188</v>
      </c>
      <c r="D254" s="124">
        <v>4.59</v>
      </c>
    </row>
    <row r="255" spans="1:5" ht="14.4" x14ac:dyDescent="0.3">
      <c r="A255" s="125">
        <v>32</v>
      </c>
      <c r="B255" s="123">
        <v>169523</v>
      </c>
      <c r="C255" s="84">
        <f t="shared" si="8"/>
        <v>678092</v>
      </c>
      <c r="D255" s="124">
        <v>4.55</v>
      </c>
    </row>
    <row r="256" spans="1:5" ht="14.4" x14ac:dyDescent="0.3">
      <c r="A256" s="125">
        <v>32</v>
      </c>
      <c r="B256" s="123">
        <v>189400</v>
      </c>
      <c r="C256" s="84">
        <f t="shared" si="8"/>
        <v>757600</v>
      </c>
      <c r="D256" s="124">
        <v>4.59</v>
      </c>
    </row>
    <row r="257" spans="1:4" ht="14.4" x14ac:dyDescent="0.3">
      <c r="A257" s="125">
        <v>32</v>
      </c>
      <c r="B257" s="123">
        <v>156240</v>
      </c>
      <c r="C257" s="84">
        <f t="shared" si="8"/>
        <v>624960</v>
      </c>
      <c r="D257" s="124">
        <v>6.01</v>
      </c>
    </row>
  </sheetData>
  <autoFilter ref="A1:D215" xr:uid="{309E7408-9EBC-4DCB-B3F5-2DA157376BE6}">
    <sortState xmlns:xlrd2="http://schemas.microsoft.com/office/spreadsheetml/2017/richdata2" ref="A2:D215">
      <sortCondition descending="1" ref="C1:C215"/>
    </sortState>
  </autoFilter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53A2E-5177-4AB3-91E2-E2D23C294462}">
  <dimension ref="A1:Z13"/>
  <sheetViews>
    <sheetView workbookViewId="0">
      <selection activeCell="A7" sqref="A7:Z7"/>
    </sheetView>
  </sheetViews>
  <sheetFormatPr defaultRowHeight="13.8" x14ac:dyDescent="0.25"/>
  <cols>
    <col min="1" max="1" width="14.69921875" customWidth="1"/>
  </cols>
  <sheetData>
    <row r="1" spans="1:26" x14ac:dyDescent="0.25">
      <c r="A1" t="s">
        <v>152</v>
      </c>
      <c r="B1" t="s">
        <v>184</v>
      </c>
      <c r="C1" t="s">
        <v>153</v>
      </c>
      <c r="D1" t="s">
        <v>155</v>
      </c>
      <c r="E1" t="s">
        <v>156</v>
      </c>
      <c r="F1" t="s">
        <v>157</v>
      </c>
      <c r="G1" t="s">
        <v>158</v>
      </c>
      <c r="H1" t="s">
        <v>159</v>
      </c>
      <c r="I1" t="s">
        <v>160</v>
      </c>
      <c r="J1" t="s">
        <v>161</v>
      </c>
      <c r="K1" t="s">
        <v>162</v>
      </c>
      <c r="L1" t="s">
        <v>163</v>
      </c>
      <c r="M1" t="s">
        <v>164</v>
      </c>
      <c r="N1" t="s">
        <v>165</v>
      </c>
      <c r="O1" t="s">
        <v>154</v>
      </c>
      <c r="P1" t="s">
        <v>166</v>
      </c>
      <c r="Q1" t="s">
        <v>167</v>
      </c>
      <c r="R1" t="s">
        <v>168</v>
      </c>
      <c r="S1" t="s">
        <v>169</v>
      </c>
      <c r="T1" t="s">
        <v>170</v>
      </c>
      <c r="U1" t="s">
        <v>171</v>
      </c>
      <c r="V1" t="s">
        <v>172</v>
      </c>
      <c r="W1" t="s">
        <v>173</v>
      </c>
      <c r="X1" t="s">
        <v>174</v>
      </c>
      <c r="Y1" t="s">
        <v>175</v>
      </c>
      <c r="Z1" t="s">
        <v>176</v>
      </c>
    </row>
    <row r="2" spans="1:26" x14ac:dyDescent="0.25">
      <c r="A2" t="s">
        <v>177</v>
      </c>
      <c r="B2" t="s">
        <v>181</v>
      </c>
      <c r="C2">
        <v>8</v>
      </c>
      <c r="D2">
        <v>8</v>
      </c>
      <c r="E2">
        <v>8</v>
      </c>
      <c r="F2">
        <v>8</v>
      </c>
      <c r="G2">
        <v>8</v>
      </c>
      <c r="H2">
        <v>8</v>
      </c>
      <c r="I2">
        <v>8</v>
      </c>
      <c r="J2" s="67">
        <v>8</v>
      </c>
      <c r="K2" s="67">
        <v>8</v>
      </c>
      <c r="L2" s="67">
        <v>8</v>
      </c>
      <c r="M2" s="67">
        <v>8</v>
      </c>
      <c r="N2" s="67">
        <v>8</v>
      </c>
      <c r="O2" s="67">
        <v>8</v>
      </c>
      <c r="P2" s="67">
        <v>8</v>
      </c>
      <c r="Q2" s="67">
        <v>8</v>
      </c>
      <c r="R2" s="67">
        <v>8</v>
      </c>
      <c r="S2" s="67">
        <v>8</v>
      </c>
      <c r="T2" s="67">
        <v>8</v>
      </c>
      <c r="U2" s="67">
        <v>8</v>
      </c>
      <c r="V2" s="67">
        <v>8</v>
      </c>
      <c r="W2" s="67">
        <v>8</v>
      </c>
      <c r="X2" s="67">
        <v>8</v>
      </c>
      <c r="Y2">
        <v>8</v>
      </c>
      <c r="Z2">
        <v>8</v>
      </c>
    </row>
    <row r="3" spans="1:26" x14ac:dyDescent="0.25">
      <c r="A3" s="67" t="s">
        <v>177</v>
      </c>
      <c r="B3" t="s">
        <v>182</v>
      </c>
      <c r="C3">
        <v>8</v>
      </c>
      <c r="D3">
        <v>2</v>
      </c>
      <c r="E3">
        <v>8</v>
      </c>
      <c r="F3">
        <v>8</v>
      </c>
      <c r="G3">
        <v>8</v>
      </c>
      <c r="H3">
        <v>8</v>
      </c>
      <c r="I3">
        <v>8</v>
      </c>
      <c r="J3">
        <v>8</v>
      </c>
      <c r="K3">
        <v>8</v>
      </c>
      <c r="L3">
        <v>8</v>
      </c>
      <c r="M3">
        <v>8</v>
      </c>
      <c r="N3">
        <v>8</v>
      </c>
      <c r="O3">
        <v>8</v>
      </c>
      <c r="P3">
        <v>8</v>
      </c>
      <c r="Q3">
        <v>8</v>
      </c>
      <c r="R3">
        <v>8</v>
      </c>
      <c r="S3">
        <v>8</v>
      </c>
      <c r="T3">
        <v>8</v>
      </c>
      <c r="U3">
        <v>4</v>
      </c>
      <c r="V3">
        <v>8</v>
      </c>
      <c r="W3">
        <v>8</v>
      </c>
      <c r="X3">
        <v>8</v>
      </c>
      <c r="Y3">
        <v>8</v>
      </c>
      <c r="Z3">
        <v>8</v>
      </c>
    </row>
    <row r="4" spans="1:26" x14ac:dyDescent="0.25">
      <c r="A4" s="67" t="s">
        <v>177</v>
      </c>
      <c r="B4" t="s">
        <v>183</v>
      </c>
      <c r="C4">
        <v>4</v>
      </c>
      <c r="D4">
        <v>4</v>
      </c>
      <c r="E4">
        <v>4</v>
      </c>
      <c r="F4">
        <v>4</v>
      </c>
      <c r="G4">
        <v>8</v>
      </c>
      <c r="H4">
        <v>4</v>
      </c>
      <c r="I4">
        <v>2</v>
      </c>
      <c r="J4">
        <v>8</v>
      </c>
      <c r="K4">
        <v>8</v>
      </c>
      <c r="L4">
        <v>8</v>
      </c>
      <c r="M4">
        <v>8</v>
      </c>
      <c r="N4">
        <v>8</v>
      </c>
      <c r="O4">
        <v>8</v>
      </c>
      <c r="P4">
        <v>8</v>
      </c>
      <c r="Q4">
        <v>8</v>
      </c>
      <c r="R4">
        <v>8</v>
      </c>
      <c r="S4">
        <v>8</v>
      </c>
      <c r="T4">
        <v>4</v>
      </c>
      <c r="U4">
        <v>4</v>
      </c>
      <c r="V4">
        <v>8</v>
      </c>
      <c r="W4">
        <v>8</v>
      </c>
      <c r="X4">
        <v>8</v>
      </c>
      <c r="Y4">
        <v>8</v>
      </c>
      <c r="Z4">
        <v>8</v>
      </c>
    </row>
    <row r="5" spans="1:26" x14ac:dyDescent="0.25">
      <c r="A5" s="67" t="s">
        <v>178</v>
      </c>
      <c r="B5" s="67" t="s">
        <v>181</v>
      </c>
      <c r="C5" s="70">
        <v>8</v>
      </c>
      <c r="D5" s="70">
        <v>8</v>
      </c>
      <c r="E5" s="70">
        <v>8</v>
      </c>
      <c r="F5" s="70">
        <v>8</v>
      </c>
      <c r="G5" s="70">
        <v>8</v>
      </c>
      <c r="H5" s="70">
        <v>8</v>
      </c>
      <c r="I5" s="70">
        <v>8</v>
      </c>
      <c r="J5" s="70">
        <v>8</v>
      </c>
      <c r="K5" s="70">
        <v>8</v>
      </c>
      <c r="L5" s="70">
        <v>8</v>
      </c>
      <c r="M5" s="70">
        <v>8</v>
      </c>
      <c r="N5" s="70">
        <v>8</v>
      </c>
      <c r="O5" s="70">
        <v>8</v>
      </c>
      <c r="P5" s="70">
        <v>8</v>
      </c>
      <c r="Q5" s="70">
        <v>8</v>
      </c>
      <c r="R5" s="70">
        <v>8</v>
      </c>
      <c r="S5" s="70">
        <v>8</v>
      </c>
      <c r="T5" s="70">
        <v>8</v>
      </c>
      <c r="U5" s="70">
        <v>8</v>
      </c>
      <c r="V5" s="70">
        <v>8</v>
      </c>
      <c r="W5" s="70">
        <v>8</v>
      </c>
      <c r="X5" s="70">
        <v>8</v>
      </c>
      <c r="Y5" s="70">
        <v>8</v>
      </c>
      <c r="Z5" s="70">
        <v>8</v>
      </c>
    </row>
    <row r="6" spans="1:26" x14ac:dyDescent="0.25">
      <c r="A6" s="67" t="s">
        <v>178</v>
      </c>
      <c r="B6" s="67" t="s">
        <v>182</v>
      </c>
      <c r="C6" s="70">
        <v>4</v>
      </c>
      <c r="D6" s="70">
        <v>8</v>
      </c>
      <c r="E6" s="70">
        <v>8</v>
      </c>
      <c r="F6" s="70">
        <v>8</v>
      </c>
      <c r="G6" s="70">
        <v>8</v>
      </c>
      <c r="H6" s="70">
        <v>8</v>
      </c>
      <c r="I6" s="70">
        <v>8</v>
      </c>
      <c r="J6" s="70">
        <v>8</v>
      </c>
      <c r="K6" s="70">
        <v>8</v>
      </c>
      <c r="L6" s="70">
        <v>8</v>
      </c>
      <c r="M6" s="70">
        <v>8</v>
      </c>
      <c r="N6" s="70">
        <v>8</v>
      </c>
      <c r="O6" s="70">
        <v>8</v>
      </c>
      <c r="P6" s="70">
        <v>8</v>
      </c>
      <c r="Q6" s="70">
        <v>8</v>
      </c>
      <c r="R6" s="70">
        <v>8</v>
      </c>
      <c r="S6" s="70">
        <v>8</v>
      </c>
      <c r="T6" s="70">
        <v>8</v>
      </c>
      <c r="U6" s="70">
        <v>8</v>
      </c>
      <c r="V6" s="70">
        <v>8</v>
      </c>
      <c r="W6" s="70">
        <v>8</v>
      </c>
      <c r="X6" s="70">
        <v>8</v>
      </c>
      <c r="Y6" s="70">
        <v>8</v>
      </c>
      <c r="Z6" s="70">
        <v>8</v>
      </c>
    </row>
    <row r="7" spans="1:26" x14ac:dyDescent="0.25">
      <c r="A7" s="67" t="s">
        <v>178</v>
      </c>
      <c r="B7" s="67" t="s">
        <v>183</v>
      </c>
      <c r="C7" s="70">
        <v>4</v>
      </c>
      <c r="D7" s="70">
        <v>4</v>
      </c>
      <c r="E7" s="70">
        <v>4</v>
      </c>
      <c r="F7" s="70">
        <v>4</v>
      </c>
      <c r="G7" s="70">
        <v>4</v>
      </c>
      <c r="H7" s="70">
        <v>4</v>
      </c>
      <c r="I7" s="70">
        <v>4</v>
      </c>
      <c r="J7" s="70">
        <v>8</v>
      </c>
      <c r="K7" s="70">
        <v>8</v>
      </c>
      <c r="L7" s="70">
        <v>8</v>
      </c>
      <c r="M7" s="70">
        <v>8</v>
      </c>
      <c r="N7" s="70">
        <v>8</v>
      </c>
      <c r="O7" s="70">
        <v>8</v>
      </c>
      <c r="P7" s="70">
        <v>8</v>
      </c>
      <c r="Q7" s="70">
        <v>8</v>
      </c>
      <c r="R7" s="70">
        <v>8</v>
      </c>
      <c r="S7" s="70">
        <v>4</v>
      </c>
      <c r="T7" s="70">
        <v>8</v>
      </c>
      <c r="U7" s="70">
        <v>8</v>
      </c>
      <c r="V7" s="70">
        <v>8</v>
      </c>
      <c r="W7" s="70">
        <v>8</v>
      </c>
      <c r="X7" s="70">
        <v>8</v>
      </c>
      <c r="Y7" s="70">
        <v>8</v>
      </c>
      <c r="Z7" s="70">
        <v>8</v>
      </c>
    </row>
    <row r="8" spans="1:26" x14ac:dyDescent="0.25">
      <c r="A8" s="67" t="s">
        <v>179</v>
      </c>
      <c r="B8" s="67" t="s">
        <v>181</v>
      </c>
      <c r="C8" s="70">
        <v>8</v>
      </c>
      <c r="D8" s="70">
        <v>8</v>
      </c>
      <c r="E8" s="70">
        <v>8</v>
      </c>
      <c r="F8" s="70">
        <v>8</v>
      </c>
      <c r="G8" s="70">
        <v>8</v>
      </c>
      <c r="H8" s="70">
        <v>8</v>
      </c>
      <c r="I8" s="70">
        <v>8</v>
      </c>
      <c r="J8" s="70">
        <v>8</v>
      </c>
      <c r="K8" s="70">
        <v>8</v>
      </c>
      <c r="L8" s="70">
        <v>8</v>
      </c>
      <c r="M8" s="70">
        <v>8</v>
      </c>
      <c r="N8" s="70">
        <v>8</v>
      </c>
      <c r="O8" s="70">
        <v>8</v>
      </c>
      <c r="P8" s="70">
        <v>8</v>
      </c>
      <c r="Q8" s="70">
        <v>8</v>
      </c>
      <c r="R8" s="70">
        <v>8</v>
      </c>
      <c r="S8" s="70">
        <v>8</v>
      </c>
      <c r="T8" s="70">
        <v>8</v>
      </c>
      <c r="U8" s="70">
        <v>8</v>
      </c>
      <c r="V8" s="70">
        <v>8</v>
      </c>
      <c r="W8" s="70">
        <v>8</v>
      </c>
      <c r="X8" s="70">
        <v>8</v>
      </c>
      <c r="Y8" s="70">
        <v>8</v>
      </c>
      <c r="Z8" s="70">
        <v>8</v>
      </c>
    </row>
    <row r="9" spans="1:26" x14ac:dyDescent="0.25">
      <c r="A9" s="67" t="s">
        <v>179</v>
      </c>
      <c r="B9" s="67" t="s">
        <v>182</v>
      </c>
      <c r="C9" s="70">
        <v>8</v>
      </c>
      <c r="D9" s="70">
        <v>4</v>
      </c>
      <c r="E9" s="70">
        <v>4</v>
      </c>
      <c r="F9" s="70">
        <v>4</v>
      </c>
      <c r="G9" s="70">
        <v>4</v>
      </c>
      <c r="H9" s="70">
        <v>8</v>
      </c>
      <c r="I9" s="70">
        <v>8</v>
      </c>
      <c r="J9" s="70">
        <v>8</v>
      </c>
      <c r="K9" s="70">
        <v>8</v>
      </c>
      <c r="L9" s="70">
        <v>8</v>
      </c>
      <c r="M9" s="70">
        <v>8</v>
      </c>
      <c r="N9" s="70">
        <v>8</v>
      </c>
      <c r="O9" s="70">
        <v>8</v>
      </c>
      <c r="P9" s="70">
        <v>8</v>
      </c>
      <c r="Q9" s="70">
        <v>8</v>
      </c>
      <c r="R9" s="70">
        <v>4</v>
      </c>
      <c r="S9" s="70">
        <v>4</v>
      </c>
      <c r="T9" s="70">
        <v>8</v>
      </c>
      <c r="U9" s="70">
        <v>8</v>
      </c>
      <c r="V9" s="70">
        <v>8</v>
      </c>
      <c r="W9" s="70">
        <v>8</v>
      </c>
      <c r="X9" s="70">
        <v>8</v>
      </c>
      <c r="Y9" s="70">
        <v>8</v>
      </c>
      <c r="Z9" s="70">
        <v>8</v>
      </c>
    </row>
    <row r="10" spans="1:26" x14ac:dyDescent="0.25">
      <c r="A10" s="67" t="s">
        <v>179</v>
      </c>
      <c r="B10" s="67" t="s">
        <v>183</v>
      </c>
      <c r="C10" s="70">
        <v>2</v>
      </c>
      <c r="D10" s="70">
        <v>2</v>
      </c>
      <c r="E10" s="70">
        <v>4</v>
      </c>
      <c r="F10" s="70">
        <v>2</v>
      </c>
      <c r="G10" s="70">
        <v>2</v>
      </c>
      <c r="H10" s="70">
        <v>4</v>
      </c>
      <c r="I10" s="70">
        <v>4</v>
      </c>
      <c r="J10" s="70">
        <v>4</v>
      </c>
      <c r="K10" s="70">
        <v>8</v>
      </c>
      <c r="L10" s="70">
        <v>8</v>
      </c>
      <c r="M10" s="70">
        <v>8</v>
      </c>
      <c r="N10" s="70">
        <v>8</v>
      </c>
      <c r="O10" s="70">
        <v>8</v>
      </c>
      <c r="P10" s="70">
        <v>8</v>
      </c>
      <c r="Q10" s="70">
        <v>4</v>
      </c>
      <c r="R10" s="70">
        <v>4</v>
      </c>
      <c r="S10" s="70">
        <v>4</v>
      </c>
      <c r="T10" s="70">
        <v>4</v>
      </c>
      <c r="U10" s="70">
        <v>4</v>
      </c>
      <c r="V10" s="70">
        <v>4</v>
      </c>
      <c r="W10" s="70">
        <v>8</v>
      </c>
      <c r="X10" s="70">
        <v>8</v>
      </c>
      <c r="Y10" s="70">
        <v>8</v>
      </c>
      <c r="Z10" s="70">
        <v>8</v>
      </c>
    </row>
    <row r="11" spans="1:26" x14ac:dyDescent="0.25">
      <c r="A11" s="67" t="s">
        <v>180</v>
      </c>
      <c r="B11" s="67" t="s">
        <v>181</v>
      </c>
      <c r="C11" s="70">
        <v>8</v>
      </c>
      <c r="D11" s="70">
        <v>8</v>
      </c>
      <c r="E11" s="70">
        <v>8</v>
      </c>
      <c r="F11" s="70">
        <v>8</v>
      </c>
      <c r="G11" s="70">
        <v>8</v>
      </c>
      <c r="H11" s="70">
        <v>8</v>
      </c>
      <c r="I11" s="70">
        <v>8</v>
      </c>
      <c r="J11" s="70">
        <v>8</v>
      </c>
      <c r="K11" s="70">
        <v>8</v>
      </c>
      <c r="L11" s="70">
        <v>8</v>
      </c>
      <c r="M11" s="70">
        <v>8</v>
      </c>
      <c r="N11" s="70">
        <v>8</v>
      </c>
      <c r="O11" s="70">
        <v>8</v>
      </c>
      <c r="P11" s="70">
        <v>8</v>
      </c>
      <c r="Q11" s="70">
        <v>8</v>
      </c>
      <c r="R11" s="70">
        <v>8</v>
      </c>
      <c r="S11" s="70">
        <v>8</v>
      </c>
      <c r="T11" s="70">
        <v>8</v>
      </c>
      <c r="U11" s="70">
        <v>8</v>
      </c>
      <c r="V11" s="70">
        <v>8</v>
      </c>
      <c r="W11" s="70">
        <v>8</v>
      </c>
      <c r="X11" s="70">
        <v>8</v>
      </c>
      <c r="Y11" s="70">
        <v>8</v>
      </c>
      <c r="Z11" s="70">
        <v>8</v>
      </c>
    </row>
    <row r="12" spans="1:26" x14ac:dyDescent="0.25">
      <c r="A12" s="67" t="s">
        <v>180</v>
      </c>
      <c r="B12" s="67" t="s">
        <v>182</v>
      </c>
      <c r="C12" s="70">
        <v>8</v>
      </c>
      <c r="D12" s="70">
        <v>4</v>
      </c>
      <c r="E12" s="70">
        <v>4</v>
      </c>
      <c r="F12" s="70">
        <v>4</v>
      </c>
      <c r="G12" s="70">
        <v>4</v>
      </c>
      <c r="H12" s="70">
        <v>4</v>
      </c>
      <c r="I12" s="70">
        <v>4</v>
      </c>
      <c r="J12" s="70">
        <v>4</v>
      </c>
      <c r="K12" s="70">
        <v>8</v>
      </c>
      <c r="L12" s="70">
        <v>8</v>
      </c>
      <c r="M12" s="70">
        <v>8</v>
      </c>
      <c r="N12" s="70">
        <v>8</v>
      </c>
      <c r="O12" s="70">
        <v>8</v>
      </c>
      <c r="P12" s="70">
        <v>8</v>
      </c>
      <c r="Q12" s="70">
        <v>8</v>
      </c>
      <c r="R12" s="70">
        <v>4</v>
      </c>
      <c r="S12" s="70">
        <v>4</v>
      </c>
      <c r="T12" s="70">
        <v>8</v>
      </c>
      <c r="U12" s="70">
        <v>4</v>
      </c>
      <c r="V12" s="70">
        <v>8</v>
      </c>
      <c r="W12" s="70">
        <v>8</v>
      </c>
      <c r="X12" s="70">
        <v>8</v>
      </c>
      <c r="Y12" s="70">
        <v>8</v>
      </c>
      <c r="Z12" s="70">
        <v>8</v>
      </c>
    </row>
    <row r="13" spans="1:26" x14ac:dyDescent="0.25">
      <c r="A13" s="67" t="s">
        <v>180</v>
      </c>
      <c r="B13" s="67" t="s">
        <v>183</v>
      </c>
      <c r="C13">
        <v>4</v>
      </c>
      <c r="D13">
        <v>2</v>
      </c>
      <c r="E13">
        <v>2</v>
      </c>
      <c r="F13">
        <v>2</v>
      </c>
      <c r="G13">
        <v>2</v>
      </c>
      <c r="H13">
        <v>4</v>
      </c>
      <c r="I13">
        <v>2</v>
      </c>
      <c r="J13">
        <v>2</v>
      </c>
      <c r="K13">
        <v>8</v>
      </c>
      <c r="L13">
        <v>8</v>
      </c>
      <c r="M13">
        <v>8</v>
      </c>
      <c r="N13">
        <v>8</v>
      </c>
      <c r="O13">
        <v>8</v>
      </c>
      <c r="P13">
        <v>8</v>
      </c>
      <c r="Q13">
        <v>4</v>
      </c>
      <c r="R13">
        <v>4</v>
      </c>
      <c r="S13">
        <v>4</v>
      </c>
      <c r="T13">
        <v>4</v>
      </c>
      <c r="U13">
        <v>4</v>
      </c>
      <c r="V13">
        <v>4</v>
      </c>
      <c r="W13">
        <v>8</v>
      </c>
      <c r="X13">
        <v>8</v>
      </c>
      <c r="Y13">
        <v>8</v>
      </c>
      <c r="Z13">
        <v>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B889E-BCFE-41FE-A6EC-638D720EC57A}">
  <dimension ref="A1:AC41"/>
  <sheetViews>
    <sheetView topLeftCell="A22" workbookViewId="0">
      <selection activeCell="J15" sqref="J15"/>
    </sheetView>
  </sheetViews>
  <sheetFormatPr defaultRowHeight="13.8" x14ac:dyDescent="0.25"/>
  <cols>
    <col min="1" max="1" width="15.19921875" customWidth="1"/>
    <col min="5" max="5" width="11.59765625" customWidth="1"/>
    <col min="19" max="19" width="15.59765625" customWidth="1"/>
  </cols>
  <sheetData>
    <row r="1" spans="1:24" x14ac:dyDescent="0.25">
      <c r="A1" s="73" t="s">
        <v>152</v>
      </c>
      <c r="B1" s="73" t="s">
        <v>184</v>
      </c>
      <c r="C1" s="73" t="s">
        <v>5</v>
      </c>
      <c r="D1" s="73" t="s">
        <v>6</v>
      </c>
      <c r="E1" s="73" t="s">
        <v>188</v>
      </c>
      <c r="F1" s="73" t="s">
        <v>185</v>
      </c>
      <c r="S1" s="78" t="s">
        <v>189</v>
      </c>
    </row>
    <row r="2" spans="1:24" ht="14.4" x14ac:dyDescent="0.3">
      <c r="A2" s="73" t="s">
        <v>177</v>
      </c>
      <c r="B2" s="73" t="s">
        <v>183</v>
      </c>
      <c r="C2" s="74">
        <v>6.97</v>
      </c>
      <c r="D2" s="74">
        <v>6.34</v>
      </c>
      <c r="E2" s="75">
        <v>5616</v>
      </c>
      <c r="F2" s="75">
        <v>405116</v>
      </c>
      <c r="G2" s="72">
        <v>4</v>
      </c>
      <c r="H2" s="72">
        <v>4</v>
      </c>
      <c r="I2" s="72">
        <v>4</v>
      </c>
      <c r="J2" s="72">
        <v>4</v>
      </c>
      <c r="K2" s="72">
        <v>8</v>
      </c>
      <c r="L2" s="72">
        <v>4</v>
      </c>
      <c r="M2" s="72">
        <v>2</v>
      </c>
      <c r="N2" s="72">
        <v>8</v>
      </c>
      <c r="O2" s="72">
        <v>8</v>
      </c>
      <c r="P2" s="72">
        <v>8</v>
      </c>
      <c r="Q2" s="72">
        <v>8</v>
      </c>
      <c r="R2" s="72">
        <v>8</v>
      </c>
      <c r="S2">
        <v>4733</v>
      </c>
    </row>
    <row r="3" spans="1:24" ht="14.4" x14ac:dyDescent="0.3">
      <c r="A3" s="73" t="s">
        <v>178</v>
      </c>
      <c r="B3" s="73" t="s">
        <v>182</v>
      </c>
      <c r="C3" s="74">
        <v>5.86</v>
      </c>
      <c r="D3" s="74">
        <v>5.31</v>
      </c>
      <c r="E3" s="75">
        <v>14069</v>
      </c>
      <c r="F3" s="75">
        <v>715198</v>
      </c>
      <c r="G3" s="72">
        <v>4</v>
      </c>
      <c r="H3" s="72">
        <v>8</v>
      </c>
      <c r="I3" s="72">
        <v>8</v>
      </c>
      <c r="J3" s="72">
        <v>8</v>
      </c>
      <c r="K3" s="72">
        <v>8</v>
      </c>
      <c r="L3" s="72">
        <v>8</v>
      </c>
      <c r="M3" s="72">
        <v>8</v>
      </c>
      <c r="N3" s="72">
        <v>8</v>
      </c>
      <c r="O3" s="72">
        <v>8</v>
      </c>
      <c r="P3" s="72">
        <v>8</v>
      </c>
      <c r="Q3" s="72">
        <v>8</v>
      </c>
      <c r="R3" s="72">
        <v>8</v>
      </c>
      <c r="S3">
        <v>12812</v>
      </c>
    </row>
    <row r="4" spans="1:24" ht="14.4" x14ac:dyDescent="0.3">
      <c r="A4" s="73" t="s">
        <v>178</v>
      </c>
      <c r="B4" s="73" t="s">
        <v>183</v>
      </c>
      <c r="C4" s="74">
        <v>5.1100000000000003</v>
      </c>
      <c r="D4" s="74">
        <v>4.6369999999999996</v>
      </c>
      <c r="E4" s="75">
        <v>14069</v>
      </c>
      <c r="F4" s="75">
        <v>715198</v>
      </c>
      <c r="G4" s="72">
        <v>4</v>
      </c>
      <c r="H4" s="72">
        <v>4</v>
      </c>
      <c r="I4" s="72">
        <v>4</v>
      </c>
      <c r="J4" s="72">
        <v>4</v>
      </c>
      <c r="K4" s="72">
        <v>4</v>
      </c>
      <c r="L4" s="72">
        <v>4</v>
      </c>
      <c r="M4" s="72">
        <v>4</v>
      </c>
      <c r="N4" s="72">
        <v>8</v>
      </c>
      <c r="O4" s="72">
        <v>8</v>
      </c>
      <c r="P4" s="72">
        <v>8</v>
      </c>
      <c r="Q4" s="72">
        <v>8</v>
      </c>
      <c r="R4" s="72">
        <v>8</v>
      </c>
      <c r="S4">
        <v>11388</v>
      </c>
    </row>
    <row r="5" spans="1:24" ht="14.4" x14ac:dyDescent="0.25">
      <c r="A5" s="73" t="s">
        <v>179</v>
      </c>
      <c r="B5" s="73" t="s">
        <v>182</v>
      </c>
      <c r="C5" s="74">
        <v>5.1180000000000003</v>
      </c>
      <c r="D5" s="74">
        <v>4.6829999999999998</v>
      </c>
      <c r="E5" s="76">
        <v>112687</v>
      </c>
      <c r="F5" s="76">
        <v>18482406</v>
      </c>
      <c r="G5" s="72">
        <v>8</v>
      </c>
      <c r="H5" s="72">
        <v>4</v>
      </c>
      <c r="I5" s="72">
        <v>4</v>
      </c>
      <c r="J5" s="72">
        <v>4</v>
      </c>
      <c r="K5" s="72">
        <v>4</v>
      </c>
      <c r="L5" s="72">
        <v>8</v>
      </c>
      <c r="M5" s="72">
        <v>8</v>
      </c>
      <c r="N5" s="72">
        <v>8</v>
      </c>
      <c r="O5" s="72">
        <v>8</v>
      </c>
      <c r="P5" s="72">
        <v>8</v>
      </c>
      <c r="Q5" s="72">
        <v>8</v>
      </c>
      <c r="R5" s="72">
        <v>8</v>
      </c>
      <c r="S5">
        <v>88780</v>
      </c>
    </row>
    <row r="6" spans="1:24" ht="14.4" x14ac:dyDescent="0.25">
      <c r="A6" s="73" t="s">
        <v>179</v>
      </c>
      <c r="B6" s="73" t="s">
        <v>183</v>
      </c>
      <c r="C6" s="74">
        <v>5.6</v>
      </c>
      <c r="D6" s="74">
        <v>4.84</v>
      </c>
      <c r="E6" s="76">
        <v>112687</v>
      </c>
      <c r="F6" s="76">
        <v>18482406</v>
      </c>
      <c r="G6" s="72">
        <v>2</v>
      </c>
      <c r="H6" s="72">
        <v>2</v>
      </c>
      <c r="I6" s="72">
        <v>4</v>
      </c>
      <c r="J6" s="72">
        <v>2</v>
      </c>
      <c r="K6" s="72">
        <v>2</v>
      </c>
      <c r="L6" s="72">
        <v>4</v>
      </c>
      <c r="M6" s="72">
        <v>4</v>
      </c>
      <c r="N6" s="72">
        <v>4</v>
      </c>
      <c r="O6" s="72">
        <v>8</v>
      </c>
      <c r="P6" s="72">
        <v>8</v>
      </c>
      <c r="Q6" s="72">
        <v>8</v>
      </c>
      <c r="R6" s="72">
        <v>8</v>
      </c>
      <c r="S6">
        <v>52815</v>
      </c>
    </row>
    <row r="7" spans="1:24" ht="14.4" x14ac:dyDescent="0.25">
      <c r="A7" s="73" t="s">
        <v>180</v>
      </c>
      <c r="B7" s="73" t="s">
        <v>182</v>
      </c>
      <c r="C7" s="74">
        <v>4.95</v>
      </c>
      <c r="D7" s="74">
        <v>4.5129999999999999</v>
      </c>
      <c r="E7" s="76">
        <v>269165</v>
      </c>
      <c r="F7" s="76">
        <v>34992042</v>
      </c>
      <c r="G7" s="72">
        <v>8</v>
      </c>
      <c r="H7" s="72">
        <v>4</v>
      </c>
      <c r="I7" s="72">
        <v>4</v>
      </c>
      <c r="J7" s="72">
        <v>4</v>
      </c>
      <c r="K7" s="72">
        <v>4</v>
      </c>
      <c r="L7" s="72">
        <v>4</v>
      </c>
      <c r="M7" s="72">
        <v>4</v>
      </c>
      <c r="N7" s="72">
        <v>4</v>
      </c>
      <c r="O7" s="72">
        <v>8</v>
      </c>
      <c r="P7" s="72">
        <v>8</v>
      </c>
      <c r="Q7" s="72">
        <v>8</v>
      </c>
      <c r="R7" s="72">
        <v>8</v>
      </c>
      <c r="S7">
        <v>142885</v>
      </c>
    </row>
    <row r="8" spans="1:24" ht="14.4" x14ac:dyDescent="0.25">
      <c r="A8" s="73" t="s">
        <v>180</v>
      </c>
      <c r="B8" s="73" t="s">
        <v>183</v>
      </c>
      <c r="C8" s="74">
        <v>5.2350000000000003</v>
      </c>
      <c r="D8" s="74">
        <v>4.6870000000000003</v>
      </c>
      <c r="E8" s="76">
        <v>269165</v>
      </c>
      <c r="F8" s="76">
        <v>34992042</v>
      </c>
      <c r="G8" s="72">
        <v>4</v>
      </c>
      <c r="H8" s="72">
        <v>2</v>
      </c>
      <c r="I8" s="72">
        <v>2</v>
      </c>
      <c r="J8" s="72">
        <v>2</v>
      </c>
      <c r="K8" s="72">
        <v>2</v>
      </c>
      <c r="L8" s="72">
        <v>4</v>
      </c>
      <c r="M8" s="72">
        <v>2</v>
      </c>
      <c r="N8" s="72">
        <v>2</v>
      </c>
      <c r="O8" s="72">
        <v>8</v>
      </c>
      <c r="P8" s="72">
        <v>8</v>
      </c>
      <c r="Q8" s="72">
        <v>8</v>
      </c>
      <c r="R8" s="72">
        <v>8</v>
      </c>
      <c r="S8">
        <v>91320</v>
      </c>
    </row>
    <row r="9" spans="1:24" x14ac:dyDescent="0.25">
      <c r="C9" s="77"/>
      <c r="D9" s="77"/>
      <c r="E9" s="77"/>
      <c r="F9" s="77"/>
    </row>
    <row r="10" spans="1:24" x14ac:dyDescent="0.25">
      <c r="D10" s="77"/>
    </row>
    <row r="11" spans="1:24" x14ac:dyDescent="0.25">
      <c r="D11" s="77"/>
    </row>
    <row r="12" spans="1:24" x14ac:dyDescent="0.25">
      <c r="D12" s="77"/>
    </row>
    <row r="13" spans="1:24" x14ac:dyDescent="0.25">
      <c r="D13" s="77"/>
    </row>
    <row r="14" spans="1:24" ht="14.4" thickBot="1" x14ac:dyDescent="0.3">
      <c r="D14" s="77"/>
    </row>
    <row r="15" spans="1:24" ht="15" thickBot="1" x14ac:dyDescent="0.3">
      <c r="A15" s="53">
        <v>5</v>
      </c>
      <c r="B15" s="53">
        <v>5</v>
      </c>
      <c r="C15" s="53">
        <v>5</v>
      </c>
      <c r="D15" s="53">
        <v>9</v>
      </c>
      <c r="E15" s="53">
        <v>9</v>
      </c>
      <c r="F15" s="53">
        <v>5</v>
      </c>
      <c r="G15" s="53">
        <v>17</v>
      </c>
      <c r="H15" s="53">
        <v>17</v>
      </c>
      <c r="I15" s="53">
        <v>5</v>
      </c>
      <c r="J15" s="53">
        <v>32</v>
      </c>
      <c r="K15" s="53">
        <v>1</v>
      </c>
      <c r="L15" s="53">
        <v>1</v>
      </c>
      <c r="M15" s="53">
        <v>32</v>
      </c>
      <c r="N15" s="53">
        <v>32</v>
      </c>
      <c r="O15" s="53">
        <v>64</v>
      </c>
      <c r="P15" s="53">
        <v>64</v>
      </c>
      <c r="Q15" s="53">
        <v>64</v>
      </c>
      <c r="R15" s="53">
        <v>128</v>
      </c>
      <c r="S15" s="53">
        <v>128</v>
      </c>
      <c r="T15" s="53">
        <v>128</v>
      </c>
      <c r="U15" s="53">
        <v>128</v>
      </c>
      <c r="V15" s="53">
        <v>256</v>
      </c>
      <c r="W15" s="53">
        <v>128</v>
      </c>
      <c r="X15" s="86">
        <v>1</v>
      </c>
    </row>
    <row r="17" spans="1:20" ht="14.4" thickBot="1" x14ac:dyDescent="0.3"/>
    <row r="18" spans="1:20" ht="15" thickBot="1" x14ac:dyDescent="0.3">
      <c r="A18" s="53">
        <v>5</v>
      </c>
      <c r="B18" s="53">
        <v>1</v>
      </c>
      <c r="C18" s="53">
        <v>5</v>
      </c>
      <c r="D18" s="53">
        <v>1</v>
      </c>
      <c r="E18" s="53">
        <v>5</v>
      </c>
      <c r="F18" s="53">
        <v>16</v>
      </c>
      <c r="G18" s="53">
        <v>9</v>
      </c>
      <c r="H18" s="53">
        <v>1</v>
      </c>
      <c r="I18" s="53">
        <v>5</v>
      </c>
      <c r="J18" s="53">
        <v>1</v>
      </c>
      <c r="K18" s="53">
        <v>5</v>
      </c>
      <c r="L18" s="53">
        <v>128</v>
      </c>
      <c r="M18" s="53">
        <v>17</v>
      </c>
      <c r="N18" s="53">
        <v>1</v>
      </c>
      <c r="O18" s="53">
        <v>17</v>
      </c>
      <c r="P18" s="53">
        <v>4</v>
      </c>
      <c r="Q18" s="53">
        <v>5</v>
      </c>
      <c r="R18" s="53">
        <v>2</v>
      </c>
      <c r="S18" s="53">
        <v>14</v>
      </c>
      <c r="T18" s="53">
        <v>74</v>
      </c>
    </row>
    <row r="19" spans="1:20" ht="15" thickBot="1" x14ac:dyDescent="0.3">
      <c r="A19" s="53">
        <v>5</v>
      </c>
      <c r="B19" s="53">
        <v>3</v>
      </c>
      <c r="C19" s="53">
        <v>5</v>
      </c>
      <c r="D19" s="53">
        <v>9</v>
      </c>
      <c r="E19" s="53">
        <v>5</v>
      </c>
      <c r="F19" s="53">
        <v>1</v>
      </c>
      <c r="G19" s="53">
        <v>9</v>
      </c>
      <c r="H19" s="53">
        <v>36</v>
      </c>
      <c r="I19" s="53">
        <v>3</v>
      </c>
      <c r="J19" s="53">
        <v>8</v>
      </c>
      <c r="K19" s="53">
        <v>5</v>
      </c>
      <c r="L19" s="53">
        <v>20</v>
      </c>
      <c r="M19" s="53">
        <v>17</v>
      </c>
      <c r="N19" s="53">
        <v>2</v>
      </c>
      <c r="O19" s="53">
        <v>17</v>
      </c>
      <c r="P19" s="53">
        <v>5</v>
      </c>
      <c r="Q19" s="53">
        <v>5</v>
      </c>
      <c r="R19" s="53">
        <v>25</v>
      </c>
      <c r="S19" s="53">
        <v>49</v>
      </c>
      <c r="T19" s="53">
        <v>85</v>
      </c>
    </row>
    <row r="20" spans="1:20" ht="15" thickBot="1" x14ac:dyDescent="0.3">
      <c r="A20" s="53">
        <v>5</v>
      </c>
      <c r="B20" s="53">
        <v>27</v>
      </c>
      <c r="C20" s="53">
        <v>3</v>
      </c>
      <c r="D20" s="53">
        <v>26</v>
      </c>
      <c r="E20" s="53">
        <v>3</v>
      </c>
      <c r="F20" s="53">
        <v>60</v>
      </c>
      <c r="G20" s="53">
        <v>5</v>
      </c>
      <c r="H20" s="53">
        <v>58</v>
      </c>
      <c r="I20" s="53">
        <v>5</v>
      </c>
      <c r="J20" s="53">
        <v>64</v>
      </c>
      <c r="K20" s="53">
        <v>5</v>
      </c>
      <c r="L20" s="53">
        <v>80</v>
      </c>
      <c r="M20" s="53">
        <v>9</v>
      </c>
      <c r="N20" s="53">
        <v>27</v>
      </c>
      <c r="O20" s="53">
        <v>9</v>
      </c>
      <c r="P20" s="53">
        <v>29</v>
      </c>
      <c r="Q20" s="53">
        <v>5</v>
      </c>
      <c r="R20" s="53">
        <v>38</v>
      </c>
      <c r="S20" s="53">
        <v>44</v>
      </c>
      <c r="T20" s="53">
        <v>57</v>
      </c>
    </row>
    <row r="21" spans="1:20" ht="15" thickBot="1" x14ac:dyDescent="0.3">
      <c r="A21" s="53">
        <v>5</v>
      </c>
      <c r="B21" s="53">
        <v>32</v>
      </c>
      <c r="C21" s="53">
        <v>5</v>
      </c>
      <c r="D21" s="53">
        <v>32</v>
      </c>
      <c r="E21" s="53">
        <v>3</v>
      </c>
      <c r="F21" s="53">
        <v>63</v>
      </c>
      <c r="G21" s="53">
        <v>5</v>
      </c>
      <c r="H21" s="53">
        <v>62</v>
      </c>
      <c r="I21" s="53">
        <v>9</v>
      </c>
      <c r="J21" s="53">
        <v>64</v>
      </c>
      <c r="K21" s="53">
        <v>5</v>
      </c>
      <c r="L21" s="53">
        <v>128</v>
      </c>
      <c r="M21" s="53">
        <v>9</v>
      </c>
      <c r="N21" s="53">
        <v>89</v>
      </c>
      <c r="O21" s="53">
        <v>9</v>
      </c>
      <c r="P21" s="53">
        <v>45</v>
      </c>
      <c r="Q21" s="53">
        <v>5</v>
      </c>
      <c r="R21" s="53">
        <v>38</v>
      </c>
      <c r="S21" s="53">
        <v>50</v>
      </c>
      <c r="T21" s="53">
        <v>61</v>
      </c>
    </row>
    <row r="22" spans="1:20" ht="14.4" x14ac:dyDescent="0.25">
      <c r="A22" s="79">
        <v>256</v>
      </c>
      <c r="B22" s="79">
        <v>256</v>
      </c>
      <c r="C22" s="79">
        <v>256</v>
      </c>
      <c r="D22" s="79">
        <v>128</v>
      </c>
      <c r="E22" s="79">
        <v>128</v>
      </c>
      <c r="F22" s="79">
        <v>64</v>
      </c>
      <c r="G22" s="79">
        <v>32</v>
      </c>
      <c r="H22" s="79">
        <v>32</v>
      </c>
      <c r="I22" s="79">
        <v>8</v>
      </c>
      <c r="J22" s="79">
        <v>1</v>
      </c>
      <c r="K22" s="79">
        <v>1</v>
      </c>
      <c r="L22" s="79">
        <v>1</v>
      </c>
      <c r="M22" s="72"/>
      <c r="N22" s="72"/>
      <c r="O22" s="72"/>
      <c r="P22" s="72"/>
      <c r="Q22" s="72"/>
      <c r="R22" s="72"/>
    </row>
    <row r="23" spans="1:20" x14ac:dyDescent="0.25"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</row>
    <row r="24" spans="1:20" x14ac:dyDescent="0.25"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</row>
    <row r="25" spans="1:20" x14ac:dyDescent="0.25"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</row>
    <row r="26" spans="1:20" x14ac:dyDescent="0.25">
      <c r="A26">
        <f>B18*4*A18</f>
        <v>20</v>
      </c>
      <c r="B26" s="72">
        <f>D18*B18*C18</f>
        <v>5</v>
      </c>
      <c r="C26" s="72">
        <f>F18*D18*E18</f>
        <v>80</v>
      </c>
      <c r="D26" s="72">
        <f>H18*F18*G18</f>
        <v>144</v>
      </c>
      <c r="E26" s="72">
        <f>J18*H18*I18</f>
        <v>5</v>
      </c>
      <c r="F26" s="72">
        <f>L18*J18*K18</f>
        <v>640</v>
      </c>
      <c r="G26" s="72">
        <f>N18*L18*M18</f>
        <v>2176</v>
      </c>
      <c r="H26" s="72">
        <f>P18*N18*O18</f>
        <v>68</v>
      </c>
      <c r="I26" s="72">
        <f>R18*P18*Q18</f>
        <v>40</v>
      </c>
      <c r="J26" s="72">
        <f>S18*R18*4</f>
        <v>112</v>
      </c>
      <c r="K26" s="72">
        <f>T18*S18</f>
        <v>1036</v>
      </c>
      <c r="L26" s="72">
        <f>74</f>
        <v>74</v>
      </c>
      <c r="M26" s="72">
        <f>SUM(A26:L26)+(B18+D18+F18+H18+J18+L18+N18+P18+R18+S18+T18)*5</f>
        <v>5615</v>
      </c>
      <c r="N26" s="72"/>
      <c r="O26" s="72"/>
      <c r="P26" s="72"/>
      <c r="Q26" s="72"/>
      <c r="R26" s="72"/>
    </row>
    <row r="27" spans="1:20" x14ac:dyDescent="0.25">
      <c r="A27" s="72">
        <f t="shared" ref="A27:A29" si="0">B19*4*A19</f>
        <v>60</v>
      </c>
      <c r="B27" s="72">
        <f t="shared" ref="B27:B29" si="1">D19*B19*C19</f>
        <v>135</v>
      </c>
      <c r="C27" s="72">
        <f t="shared" ref="C27:C29" si="2">F19*D19*E19</f>
        <v>45</v>
      </c>
      <c r="D27" s="72">
        <f t="shared" ref="D27:D29" si="3">H19*F19*G19</f>
        <v>324</v>
      </c>
      <c r="E27" s="72">
        <f t="shared" ref="E27:E29" si="4">J19*H19*I19</f>
        <v>864</v>
      </c>
      <c r="F27" s="72">
        <f t="shared" ref="F27:F29" si="5">L19*J19*K19</f>
        <v>800</v>
      </c>
      <c r="G27" s="72">
        <f t="shared" ref="G27:G29" si="6">N19*L19*M19</f>
        <v>680</v>
      </c>
      <c r="H27" s="72">
        <f t="shared" ref="H27:H29" si="7">P19*N19*O19</f>
        <v>170</v>
      </c>
      <c r="I27" s="72">
        <f t="shared" ref="I27:I29" si="8">R19*P19*Q19</f>
        <v>625</v>
      </c>
      <c r="J27" s="72">
        <f t="shared" ref="J27:J29" si="9">S19*R19*4</f>
        <v>4900</v>
      </c>
      <c r="K27" s="72">
        <f t="shared" ref="K27:K29" si="10">T19*S19</f>
        <v>4165</v>
      </c>
      <c r="L27" s="72">
        <f>74</f>
        <v>74</v>
      </c>
      <c r="M27" s="72">
        <f t="shared" ref="M27:M33" si="11">SUM(A27:L27)+(B19+D19+F19+H19+J19+L19+N19+P19+R19+S19+T19)*5</f>
        <v>14057</v>
      </c>
      <c r="N27" s="72"/>
      <c r="O27" s="72"/>
      <c r="P27" s="72"/>
      <c r="Q27" s="72"/>
      <c r="R27" s="72"/>
    </row>
    <row r="28" spans="1:20" x14ac:dyDescent="0.25">
      <c r="A28" s="72">
        <f t="shared" si="0"/>
        <v>540</v>
      </c>
      <c r="B28" s="72">
        <f t="shared" si="1"/>
        <v>2106</v>
      </c>
      <c r="C28" s="72">
        <f t="shared" si="2"/>
        <v>4680</v>
      </c>
      <c r="D28" s="72">
        <f t="shared" si="3"/>
        <v>17400</v>
      </c>
      <c r="E28" s="72">
        <f t="shared" si="4"/>
        <v>18560</v>
      </c>
      <c r="F28" s="72">
        <f t="shared" si="5"/>
        <v>25600</v>
      </c>
      <c r="G28" s="72">
        <f t="shared" si="6"/>
        <v>19440</v>
      </c>
      <c r="H28" s="72">
        <f t="shared" si="7"/>
        <v>7047</v>
      </c>
      <c r="I28" s="72">
        <f t="shared" si="8"/>
        <v>5510</v>
      </c>
      <c r="J28" s="72">
        <f t="shared" si="9"/>
        <v>6688</v>
      </c>
      <c r="K28" s="72">
        <f t="shared" si="10"/>
        <v>2508</v>
      </c>
      <c r="L28" s="72">
        <f>74</f>
        <v>74</v>
      </c>
      <c r="M28" s="72">
        <f t="shared" si="11"/>
        <v>112703</v>
      </c>
      <c r="N28" s="72"/>
      <c r="O28" s="72"/>
      <c r="P28" s="72"/>
      <c r="Q28" s="72"/>
      <c r="R28" s="72"/>
    </row>
    <row r="29" spans="1:20" x14ac:dyDescent="0.25">
      <c r="A29" s="72">
        <f t="shared" si="0"/>
        <v>640</v>
      </c>
      <c r="B29" s="72">
        <f t="shared" si="1"/>
        <v>5120</v>
      </c>
      <c r="C29" s="72">
        <f t="shared" si="2"/>
        <v>6048</v>
      </c>
      <c r="D29" s="72">
        <f t="shared" si="3"/>
        <v>19530</v>
      </c>
      <c r="E29" s="72">
        <f t="shared" si="4"/>
        <v>35712</v>
      </c>
      <c r="F29" s="72">
        <f t="shared" si="5"/>
        <v>40960</v>
      </c>
      <c r="G29" s="72">
        <f t="shared" si="6"/>
        <v>102528</v>
      </c>
      <c r="H29" s="72">
        <f t="shared" si="7"/>
        <v>36045</v>
      </c>
      <c r="I29" s="72">
        <f t="shared" si="8"/>
        <v>8550</v>
      </c>
      <c r="J29" s="72">
        <f t="shared" si="9"/>
        <v>7600</v>
      </c>
      <c r="K29" s="72">
        <f t="shared" si="10"/>
        <v>3050</v>
      </c>
      <c r="L29" s="72">
        <f>74</f>
        <v>74</v>
      </c>
      <c r="M29" s="72">
        <f t="shared" si="11"/>
        <v>269177</v>
      </c>
      <c r="N29" s="72"/>
      <c r="O29" s="72"/>
      <c r="P29" s="72"/>
      <c r="Q29" s="72"/>
      <c r="R29" s="72"/>
    </row>
    <row r="30" spans="1:20" x14ac:dyDescent="0.25">
      <c r="A30" s="72">
        <f>A26*G2/8</f>
        <v>10</v>
      </c>
      <c r="B30" s="72">
        <f t="shared" ref="B30:L30" si="12">B26*H2/8</f>
        <v>2.5</v>
      </c>
      <c r="C30" s="72">
        <f t="shared" si="12"/>
        <v>40</v>
      </c>
      <c r="D30" s="72">
        <f t="shared" si="12"/>
        <v>72</v>
      </c>
      <c r="E30" s="72">
        <f t="shared" si="12"/>
        <v>5</v>
      </c>
      <c r="F30" s="72">
        <f t="shared" si="12"/>
        <v>320</v>
      </c>
      <c r="G30" s="72">
        <f t="shared" si="12"/>
        <v>544</v>
      </c>
      <c r="H30" s="72">
        <f t="shared" si="12"/>
        <v>68</v>
      </c>
      <c r="I30" s="72">
        <f t="shared" si="12"/>
        <v>40</v>
      </c>
      <c r="J30" s="72">
        <f t="shared" si="12"/>
        <v>112</v>
      </c>
      <c r="K30" s="72">
        <f t="shared" si="12"/>
        <v>1036</v>
      </c>
      <c r="L30" s="72">
        <f t="shared" si="12"/>
        <v>74</v>
      </c>
      <c r="M30" s="72">
        <f t="shared" si="11"/>
        <v>4733.5</v>
      </c>
    </row>
    <row r="31" spans="1:20" x14ac:dyDescent="0.25">
      <c r="A31" s="72">
        <f>A27*G4/8</f>
        <v>30</v>
      </c>
      <c r="B31" s="72">
        <f t="shared" ref="B31:L31" si="13">B27*H4/8</f>
        <v>67.5</v>
      </c>
      <c r="C31" s="72">
        <f t="shared" si="13"/>
        <v>22.5</v>
      </c>
      <c r="D31" s="72">
        <f t="shared" si="13"/>
        <v>162</v>
      </c>
      <c r="E31" s="72">
        <f t="shared" si="13"/>
        <v>432</v>
      </c>
      <c r="F31" s="72">
        <f t="shared" si="13"/>
        <v>400</v>
      </c>
      <c r="G31" s="72">
        <f t="shared" si="13"/>
        <v>340</v>
      </c>
      <c r="H31" s="72">
        <f t="shared" si="13"/>
        <v>170</v>
      </c>
      <c r="I31" s="72">
        <f t="shared" si="13"/>
        <v>625</v>
      </c>
      <c r="J31" s="72">
        <f t="shared" si="13"/>
        <v>4900</v>
      </c>
      <c r="K31" s="72">
        <f t="shared" si="13"/>
        <v>4165</v>
      </c>
      <c r="L31" s="72">
        <f t="shared" si="13"/>
        <v>74</v>
      </c>
      <c r="M31" s="72">
        <f t="shared" si="11"/>
        <v>11388</v>
      </c>
    </row>
    <row r="32" spans="1:20" x14ac:dyDescent="0.25">
      <c r="A32" s="72">
        <f>A28*G6/8</f>
        <v>135</v>
      </c>
      <c r="B32" s="72">
        <f t="shared" ref="B32:L32" si="14">B28*H6/8</f>
        <v>526.5</v>
      </c>
      <c r="C32" s="72">
        <f t="shared" si="14"/>
        <v>2340</v>
      </c>
      <c r="D32" s="72">
        <f t="shared" si="14"/>
        <v>4350</v>
      </c>
      <c r="E32" s="72">
        <f t="shared" si="14"/>
        <v>4640</v>
      </c>
      <c r="F32" s="72">
        <f t="shared" si="14"/>
        <v>12800</v>
      </c>
      <c r="G32" s="72">
        <f t="shared" si="14"/>
        <v>9720</v>
      </c>
      <c r="H32" s="72">
        <f t="shared" si="14"/>
        <v>3523.5</v>
      </c>
      <c r="I32" s="72">
        <f t="shared" si="14"/>
        <v>5510</v>
      </c>
      <c r="J32" s="72">
        <f t="shared" si="14"/>
        <v>6688</v>
      </c>
      <c r="K32" s="72">
        <f t="shared" si="14"/>
        <v>2508</v>
      </c>
      <c r="L32" s="72">
        <f t="shared" si="14"/>
        <v>74</v>
      </c>
      <c r="M32" s="72">
        <f t="shared" si="11"/>
        <v>52815</v>
      </c>
    </row>
    <row r="33" spans="1:29" x14ac:dyDescent="0.25">
      <c r="A33" s="72">
        <f>A29*G8/8</f>
        <v>320</v>
      </c>
      <c r="B33" s="72">
        <f t="shared" ref="B33:L33" si="15">B29*H8/8</f>
        <v>1280</v>
      </c>
      <c r="C33" s="72">
        <f t="shared" si="15"/>
        <v>1512</v>
      </c>
      <c r="D33" s="72">
        <f t="shared" si="15"/>
        <v>4882.5</v>
      </c>
      <c r="E33" s="72">
        <f t="shared" si="15"/>
        <v>8928</v>
      </c>
      <c r="F33" s="72">
        <f t="shared" si="15"/>
        <v>20480</v>
      </c>
      <c r="G33" s="72">
        <f t="shared" si="15"/>
        <v>25632</v>
      </c>
      <c r="H33" s="72">
        <f t="shared" si="15"/>
        <v>9011.25</v>
      </c>
      <c r="I33" s="72">
        <f t="shared" si="15"/>
        <v>8550</v>
      </c>
      <c r="J33" s="72">
        <f t="shared" si="15"/>
        <v>7600</v>
      </c>
      <c r="K33" s="72">
        <f t="shared" si="15"/>
        <v>3050</v>
      </c>
      <c r="L33" s="72">
        <f t="shared" si="15"/>
        <v>74</v>
      </c>
      <c r="M33" s="72">
        <f t="shared" si="11"/>
        <v>91319.75</v>
      </c>
    </row>
    <row r="37" spans="1:29" x14ac:dyDescent="0.25">
      <c r="C37">
        <f>A22*M15*4*A15</f>
        <v>163840</v>
      </c>
      <c r="D37" s="80">
        <f>B22*N15*M15*B15</f>
        <v>1310720</v>
      </c>
      <c r="E37" s="80">
        <f t="shared" ref="E37:N37" si="16">C22*O15*N15*C15</f>
        <v>2621440</v>
      </c>
      <c r="F37" s="80">
        <f t="shared" si="16"/>
        <v>4718592</v>
      </c>
      <c r="G37" s="80">
        <f t="shared" si="16"/>
        <v>4718592</v>
      </c>
      <c r="H37" s="80">
        <f t="shared" si="16"/>
        <v>2621440</v>
      </c>
      <c r="I37" s="80">
        <f t="shared" si="16"/>
        <v>8912896</v>
      </c>
      <c r="J37" s="80">
        <f t="shared" si="16"/>
        <v>8912896</v>
      </c>
      <c r="K37" s="80">
        <f t="shared" si="16"/>
        <v>655360</v>
      </c>
      <c r="L37" s="80">
        <f>J22*V15*U15*J15*4</f>
        <v>4194304</v>
      </c>
      <c r="M37" s="80">
        <f>K22*W15*V15*K15</f>
        <v>32768</v>
      </c>
      <c r="N37" s="80">
        <f t="shared" si="16"/>
        <v>128</v>
      </c>
      <c r="O37" s="80">
        <f>SUM(C37:N37)</f>
        <v>38862976</v>
      </c>
    </row>
    <row r="41" spans="1:29" ht="14.4" x14ac:dyDescent="0.25">
      <c r="J41" s="8" t="s">
        <v>18</v>
      </c>
      <c r="K41" s="8" t="s">
        <v>53</v>
      </c>
      <c r="L41" s="8" t="s">
        <v>23</v>
      </c>
      <c r="M41" s="8" t="s">
        <v>53</v>
      </c>
      <c r="N41" s="8" t="s">
        <v>23</v>
      </c>
      <c r="O41" s="8" t="s">
        <v>55</v>
      </c>
      <c r="P41" s="8" t="s">
        <v>27</v>
      </c>
      <c r="Q41" s="8" t="s">
        <v>55</v>
      </c>
      <c r="R41" s="8" t="s">
        <v>27</v>
      </c>
      <c r="S41" s="8" t="s">
        <v>55</v>
      </c>
      <c r="T41" s="50" t="s">
        <v>21</v>
      </c>
      <c r="U41" s="8" t="s">
        <v>98</v>
      </c>
      <c r="V41" s="8" t="s">
        <v>32</v>
      </c>
      <c r="W41" s="8" t="s">
        <v>98</v>
      </c>
      <c r="X41" s="8" t="s">
        <v>32</v>
      </c>
      <c r="Y41" s="8" t="s">
        <v>98</v>
      </c>
      <c r="Z41" s="50" t="s">
        <v>21</v>
      </c>
      <c r="AA41" s="8" t="s">
        <v>98</v>
      </c>
      <c r="AB41" s="8" t="s">
        <v>99</v>
      </c>
      <c r="AC41" s="8" t="s">
        <v>98</v>
      </c>
    </row>
  </sheetData>
  <conditionalFormatting sqref="Q41 O41 M41 S41">
    <cfRule type="colorScale" priority="1">
      <colorScale>
        <cfvo type="min"/>
        <cfvo type="max"/>
        <color rgb="FFFFFF00"/>
        <color rgb="FFC00000"/>
      </colorScale>
    </cfRule>
  </conditionalFormatting>
  <conditionalFormatting sqref="U41">
    <cfRule type="colorScale" priority="2">
      <colorScale>
        <cfvo type="min"/>
        <cfvo type="max"/>
        <color rgb="FFFFFF00"/>
        <color rgb="FFC00000"/>
      </colorScale>
    </cfRule>
  </conditionalFormatting>
  <conditionalFormatting sqref="AB41:AC41">
    <cfRule type="colorScale" priority="3">
      <colorScale>
        <cfvo type="min"/>
        <cfvo type="max"/>
        <color rgb="FFFFFF00"/>
        <color rgb="FFC00000"/>
      </colorScale>
    </cfRule>
  </conditionalFormatting>
  <conditionalFormatting sqref="AA41">
    <cfRule type="colorScale" priority="4">
      <colorScale>
        <cfvo type="min"/>
        <cfvo type="max"/>
        <color rgb="FFFFFF00"/>
        <color rgb="FFC00000"/>
      </colorScale>
    </cfRule>
  </conditionalFormatting>
  <conditionalFormatting sqref="W41">
    <cfRule type="colorScale" priority="5">
      <colorScale>
        <cfvo type="min"/>
        <cfvo type="max"/>
        <color rgb="FFFFFF00"/>
        <color rgb="FFC00000"/>
      </colorScale>
    </cfRule>
  </conditionalFormatting>
  <conditionalFormatting sqref="Y41">
    <cfRule type="colorScale" priority="6">
      <colorScale>
        <cfvo type="min"/>
        <cfvo type="max"/>
        <color rgb="FFFFFF00"/>
        <color rgb="FFC00000"/>
      </colorScale>
    </cfRule>
  </conditionalFormatting>
  <conditionalFormatting sqref="K41">
    <cfRule type="colorScale" priority="7">
      <colorScale>
        <cfvo type="min"/>
        <cfvo type="max"/>
        <color rgb="FFFFFF00"/>
        <color rgb="FFC00000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E7D0C-E6BB-4AB8-8ADB-07FBA9958C47}">
  <dimension ref="C5:P41"/>
  <sheetViews>
    <sheetView topLeftCell="C10" workbookViewId="0">
      <selection activeCell="J42" sqref="J42"/>
    </sheetView>
  </sheetViews>
  <sheetFormatPr defaultRowHeight="13.8" x14ac:dyDescent="0.25"/>
  <cols>
    <col min="5" max="5" width="14" customWidth="1"/>
    <col min="8" max="8" width="10.296875" customWidth="1"/>
  </cols>
  <sheetData>
    <row r="5" spans="3:16" ht="14.4" thickBot="1" x14ac:dyDescent="0.3">
      <c r="D5" t="s">
        <v>3</v>
      </c>
      <c r="E5" t="s">
        <v>185</v>
      </c>
      <c r="F5" t="s">
        <v>5</v>
      </c>
      <c r="G5" t="s">
        <v>6</v>
      </c>
      <c r="H5" t="s">
        <v>186</v>
      </c>
      <c r="I5" t="s">
        <v>187</v>
      </c>
    </row>
    <row r="6" spans="3:16" ht="15" thickBot="1" x14ac:dyDescent="0.3">
      <c r="D6" s="61">
        <v>269165</v>
      </c>
      <c r="E6" s="61">
        <v>17228650</v>
      </c>
      <c r="F6" s="61">
        <v>4.8099999999999996</v>
      </c>
      <c r="G6" s="61">
        <v>4.3600000000000003</v>
      </c>
      <c r="H6">
        <v>37490426</v>
      </c>
      <c r="I6">
        <f>E6/H6</f>
        <v>0.4595479923327625</v>
      </c>
    </row>
    <row r="7" spans="3:16" ht="15" thickBot="1" x14ac:dyDescent="0.35">
      <c r="D7" s="56">
        <v>3572</v>
      </c>
      <c r="E7" s="56">
        <v>121150</v>
      </c>
      <c r="F7" s="56">
        <v>7.26</v>
      </c>
      <c r="G7" s="56">
        <v>6.55</v>
      </c>
      <c r="H7">
        <v>1218891</v>
      </c>
      <c r="I7" s="71">
        <f>E7/H7</f>
        <v>9.9393629126804606E-2</v>
      </c>
      <c r="O7" s="78" t="s">
        <v>207</v>
      </c>
    </row>
    <row r="8" spans="3:16" x14ac:dyDescent="0.25">
      <c r="O8" s="78" t="s">
        <v>208</v>
      </c>
      <c r="P8" s="78" t="s">
        <v>209</v>
      </c>
    </row>
    <row r="9" spans="3:16" x14ac:dyDescent="0.25">
      <c r="O9">
        <v>25.05</v>
      </c>
      <c r="P9">
        <v>64000000</v>
      </c>
    </row>
    <row r="10" spans="3:16" ht="14.4" thickBot="1" x14ac:dyDescent="0.3">
      <c r="C10" s="78" t="s">
        <v>195</v>
      </c>
      <c r="D10" s="80" t="s">
        <v>3</v>
      </c>
      <c r="E10" s="80" t="s">
        <v>185</v>
      </c>
      <c r="F10" s="80" t="s">
        <v>5</v>
      </c>
      <c r="G10" s="80" t="s">
        <v>6</v>
      </c>
      <c r="H10" s="80" t="s">
        <v>186</v>
      </c>
      <c r="I10" s="80" t="s">
        <v>187</v>
      </c>
    </row>
    <row r="11" spans="3:16" ht="15" thickBot="1" x14ac:dyDescent="0.3">
      <c r="D11" s="61">
        <v>269165</v>
      </c>
      <c r="E11" s="61">
        <v>17228650</v>
      </c>
      <c r="F11" s="61">
        <v>4.8099999999999996</v>
      </c>
      <c r="G11" s="61">
        <v>4.3600000000000003</v>
      </c>
      <c r="H11" s="80">
        <v>37490426</v>
      </c>
      <c r="I11" s="80">
        <f>E11/H11</f>
        <v>0.4595479923327625</v>
      </c>
    </row>
    <row r="12" spans="3:16" ht="15" thickBot="1" x14ac:dyDescent="0.35">
      <c r="D12" s="56">
        <v>3572</v>
      </c>
      <c r="E12" s="56">
        <v>121150</v>
      </c>
      <c r="F12" s="56">
        <v>7.26</v>
      </c>
      <c r="G12" s="56">
        <v>6.55</v>
      </c>
      <c r="H12">
        <v>2882315</v>
      </c>
      <c r="I12" s="80">
        <f>E12/H12</f>
        <v>4.2032185933876066E-2</v>
      </c>
    </row>
    <row r="19" spans="4:14" x14ac:dyDescent="0.25">
      <c r="D19" s="82" t="s">
        <v>190</v>
      </c>
      <c r="E19" s="82" t="s">
        <v>197</v>
      </c>
      <c r="F19" s="82" t="s">
        <v>3</v>
      </c>
      <c r="G19" s="82" t="s">
        <v>185</v>
      </c>
      <c r="H19" s="82" t="s">
        <v>200</v>
      </c>
      <c r="I19" s="82" t="s">
        <v>201</v>
      </c>
      <c r="J19" s="82" t="s">
        <v>202</v>
      </c>
      <c r="K19" s="82" t="s">
        <v>203</v>
      </c>
      <c r="L19" s="88" t="s">
        <v>193</v>
      </c>
    </row>
    <row r="20" spans="4:14" ht="14.4" x14ac:dyDescent="0.3">
      <c r="D20" s="82" t="s">
        <v>199</v>
      </c>
      <c r="E20" s="82" t="s">
        <v>196</v>
      </c>
      <c r="F20" s="82">
        <f>3732/2</f>
        <v>1866</v>
      </c>
      <c r="G20" s="83">
        <f>258684/2</f>
        <v>129342</v>
      </c>
      <c r="H20" s="82">
        <v>4580160</v>
      </c>
      <c r="I20" s="82">
        <f>G20/H20</f>
        <v>2.8239624816600292E-2</v>
      </c>
      <c r="J20" s="82">
        <f>H20/P9</f>
        <v>7.1565000000000004E-2</v>
      </c>
      <c r="K20" s="82">
        <f>J20*O9</f>
        <v>1.7927032500000002</v>
      </c>
      <c r="L20">
        <v>7.73</v>
      </c>
    </row>
    <row r="21" spans="4:14" ht="14.4" x14ac:dyDescent="0.3">
      <c r="D21" s="82" t="s">
        <v>205</v>
      </c>
      <c r="E21" s="82" t="s">
        <v>194</v>
      </c>
      <c r="F21" s="82">
        <v>11388</v>
      </c>
      <c r="G21" s="83">
        <f>715198/2</f>
        <v>357599</v>
      </c>
      <c r="H21" s="82" t="s">
        <v>206</v>
      </c>
      <c r="I21" s="82">
        <f>G21/H21</f>
        <v>0.10039086856030502</v>
      </c>
      <c r="J21" s="82">
        <f>H21/P9</f>
        <v>5.5657296874999998E-2</v>
      </c>
      <c r="K21" s="82">
        <f>J21*O9</f>
        <v>1.3942152867187501</v>
      </c>
      <c r="L21">
        <v>4.6399999999999997</v>
      </c>
    </row>
    <row r="22" spans="4:14" x14ac:dyDescent="0.25">
      <c r="D22" s="82" t="s">
        <v>204</v>
      </c>
      <c r="E22" s="82" t="s">
        <v>198</v>
      </c>
      <c r="F22" s="82">
        <v>411997</v>
      </c>
      <c r="G22" s="82">
        <f>48939434/2</f>
        <v>24469717</v>
      </c>
      <c r="H22" s="82">
        <v>121752359</v>
      </c>
      <c r="I22" s="82">
        <f t="shared" ref="I22" si="0">G22/H22</f>
        <v>0.2009794077172665</v>
      </c>
      <c r="J22" s="82">
        <f>H22/P9</f>
        <v>1.902380609375</v>
      </c>
      <c r="K22" s="82">
        <f>J22*O9</f>
        <v>47.65463426484375</v>
      </c>
      <c r="L22">
        <v>4.41</v>
      </c>
    </row>
    <row r="27" spans="4:14" x14ac:dyDescent="0.25">
      <c r="E27" s="82" t="s">
        <v>210</v>
      </c>
      <c r="F27" s="82" t="s">
        <v>214</v>
      </c>
      <c r="G27" s="82" t="s">
        <v>202</v>
      </c>
      <c r="H27" s="82" t="s">
        <v>203</v>
      </c>
      <c r="I27" s="82" t="s">
        <v>193</v>
      </c>
    </row>
    <row r="28" spans="4:14" ht="14.4" x14ac:dyDescent="0.25">
      <c r="E28" s="84" t="s">
        <v>213</v>
      </c>
      <c r="F28" s="82">
        <f>3732/2</f>
        <v>1866</v>
      </c>
      <c r="G28" s="82" t="s">
        <v>215</v>
      </c>
      <c r="H28" s="82" t="s">
        <v>218</v>
      </c>
      <c r="I28" s="82" t="s">
        <v>221</v>
      </c>
      <c r="M28">
        <f>480000000/G20</f>
        <v>3711.09152479473</v>
      </c>
      <c r="N28">
        <f>60000000/F20</f>
        <v>32154.340836012863</v>
      </c>
    </row>
    <row r="29" spans="4:14" ht="14.4" x14ac:dyDescent="0.25">
      <c r="E29" s="84" t="s">
        <v>211</v>
      </c>
      <c r="F29" s="82">
        <v>11388</v>
      </c>
      <c r="G29" s="82" t="s">
        <v>216</v>
      </c>
      <c r="H29" s="82" t="s">
        <v>219</v>
      </c>
      <c r="I29" s="82" t="s">
        <v>222</v>
      </c>
      <c r="M29" s="94">
        <f t="shared" ref="M29:M30" si="1">480000000/G21</f>
        <v>1342.285632789801</v>
      </c>
      <c r="N29" s="94">
        <f t="shared" ref="N29:N30" si="2">60000000/F21</f>
        <v>5268.7038988408849</v>
      </c>
    </row>
    <row r="30" spans="4:14" ht="14.4" x14ac:dyDescent="0.25">
      <c r="E30" s="84" t="s">
        <v>212</v>
      </c>
      <c r="F30" s="82">
        <v>411997</v>
      </c>
      <c r="G30" s="82" t="s">
        <v>217</v>
      </c>
      <c r="H30" s="82" t="s">
        <v>220</v>
      </c>
      <c r="I30" s="82" t="s">
        <v>223</v>
      </c>
      <c r="M30" s="94">
        <f t="shared" si="1"/>
        <v>19.616083013955578</v>
      </c>
      <c r="N30" s="94">
        <f t="shared" si="2"/>
        <v>145.63212838928439</v>
      </c>
    </row>
    <row r="31" spans="4:14" ht="15" thickBot="1" x14ac:dyDescent="0.35">
      <c r="H31" s="89"/>
      <c r="I31" s="81"/>
    </row>
    <row r="39" spans="10:10" x14ac:dyDescent="0.25">
      <c r="J39">
        <f>F22/F21</f>
        <v>36.17817000351247</v>
      </c>
    </row>
    <row r="41" spans="10:10" x14ac:dyDescent="0.25">
      <c r="J41">
        <f>K22/K21</f>
        <v>34.180255172067227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69A25-59AB-42B8-A922-B89C48F2DB6C}">
  <dimension ref="A1:M34"/>
  <sheetViews>
    <sheetView zoomScale="85" zoomScaleNormal="85" workbookViewId="0">
      <selection activeCell="E35" sqref="E35"/>
    </sheetView>
  </sheetViews>
  <sheetFormatPr defaultRowHeight="13.8" x14ac:dyDescent="0.25"/>
  <cols>
    <col min="1" max="1" width="15.59765625" customWidth="1"/>
    <col min="2" max="2" width="16.796875" customWidth="1"/>
    <col min="3" max="3" width="14.8984375" customWidth="1"/>
    <col min="4" max="4" width="12.3984375" customWidth="1"/>
    <col min="5" max="5" width="11.59765625" customWidth="1"/>
  </cols>
  <sheetData>
    <row r="1" spans="1:13" x14ac:dyDescent="0.25">
      <c r="A1" s="90"/>
      <c r="B1" s="93" t="s">
        <v>229</v>
      </c>
      <c r="C1" s="93" t="s">
        <v>230</v>
      </c>
      <c r="D1" s="93" t="s">
        <v>231</v>
      </c>
      <c r="E1" s="90"/>
      <c r="F1" s="91"/>
      <c r="G1" s="49"/>
      <c r="H1" s="49"/>
      <c r="I1" s="49"/>
      <c r="J1" s="49"/>
      <c r="K1" s="49"/>
      <c r="L1" s="49"/>
      <c r="M1" s="49"/>
    </row>
    <row r="2" spans="1:13" ht="14.4" x14ac:dyDescent="0.25">
      <c r="A2" s="84" t="s">
        <v>213</v>
      </c>
      <c r="B2" s="90">
        <f>2*5.5</f>
        <v>11</v>
      </c>
      <c r="C2" s="90">
        <v>0.2</v>
      </c>
      <c r="D2" s="90">
        <f>D22*25/1000+(C22+B22)*13.7/1000+E22*0.008/1000</f>
        <v>2.22729504</v>
      </c>
      <c r="E2" s="90"/>
      <c r="F2" s="49"/>
      <c r="G2" s="49"/>
      <c r="H2" s="49"/>
      <c r="I2" s="49"/>
      <c r="J2" s="49"/>
      <c r="K2" s="49"/>
      <c r="L2" s="49"/>
      <c r="M2" s="49"/>
    </row>
    <row r="3" spans="1:13" ht="14.4" x14ac:dyDescent="0.25">
      <c r="A3" s="84" t="s">
        <v>211</v>
      </c>
      <c r="B3" s="90">
        <f t="shared" ref="B3:B4" si="0">2*5.5</f>
        <v>11</v>
      </c>
      <c r="C3" s="90">
        <v>0.2</v>
      </c>
      <c r="D3" s="90">
        <f>D23*25/1000+(C23+B23)*13.7/1000+E23*0.008/1000</f>
        <v>1.8275979839999998</v>
      </c>
      <c r="E3" s="90"/>
      <c r="F3" s="49"/>
      <c r="G3" s="49"/>
      <c r="H3" s="49"/>
      <c r="I3" s="49"/>
      <c r="J3" s="49"/>
      <c r="K3" s="49">
        <v>7.1565000000000004E-2</v>
      </c>
      <c r="L3" s="49"/>
      <c r="M3" s="49"/>
    </row>
    <row r="4" spans="1:13" ht="14.4" x14ac:dyDescent="0.25">
      <c r="A4" s="84" t="s">
        <v>212</v>
      </c>
      <c r="B4" s="90">
        <f t="shared" si="0"/>
        <v>11</v>
      </c>
      <c r="C4" s="90">
        <v>0.5</v>
      </c>
      <c r="D4" s="90">
        <f t="shared" ref="D4" si="1">D24*25/1000+(C24+B24)*13.7/1000+E24*0.008/1000</f>
        <v>47.980899200000003</v>
      </c>
      <c r="E4" s="90"/>
      <c r="F4" s="49"/>
      <c r="G4" s="49"/>
      <c r="H4" s="49"/>
      <c r="I4" s="49"/>
      <c r="J4" s="49"/>
      <c r="K4" s="49">
        <v>5.5657296874999998E-2</v>
      </c>
      <c r="L4" s="49"/>
      <c r="M4" s="49"/>
    </row>
    <row r="5" spans="1:13" x14ac:dyDescent="0.25">
      <c r="A5" s="49"/>
      <c r="B5" s="49"/>
      <c r="C5" s="49"/>
      <c r="D5" s="49"/>
      <c r="E5" s="49"/>
      <c r="F5" s="49"/>
      <c r="G5" s="49"/>
      <c r="H5" s="49"/>
      <c r="I5" s="49"/>
      <c r="J5" s="49"/>
      <c r="K5" s="49">
        <v>1.902380609375</v>
      </c>
      <c r="L5" s="49"/>
      <c r="M5" s="49"/>
    </row>
    <row r="6" spans="1:13" x14ac:dyDescent="0.25">
      <c r="A6" s="49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</row>
    <row r="7" spans="1:13" x14ac:dyDescent="0.25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</row>
    <row r="8" spans="1:13" x14ac:dyDescent="0.25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</row>
    <row r="9" spans="1:13" x14ac:dyDescent="0.25">
      <c r="A9" s="49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</row>
    <row r="10" spans="1:13" x14ac:dyDescent="0.25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</row>
    <row r="11" spans="1:13" x14ac:dyDescent="0.25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</row>
    <row r="12" spans="1:13" x14ac:dyDescent="0.25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</row>
    <row r="13" spans="1:13" x14ac:dyDescent="0.25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</row>
    <row r="14" spans="1:13" x14ac:dyDescent="0.25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</row>
    <row r="15" spans="1:13" x14ac:dyDescent="0.25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</row>
    <row r="16" spans="1:13" x14ac:dyDescent="0.25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</row>
    <row r="17" spans="1:13" x14ac:dyDescent="0.25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</row>
    <row r="18" spans="1:13" x14ac:dyDescent="0.25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</row>
    <row r="19" spans="1:13" x14ac:dyDescent="0.25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</row>
    <row r="20" spans="1:13" x14ac:dyDescent="0.25">
      <c r="A20" s="92" t="s">
        <v>228</v>
      </c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</row>
    <row r="21" spans="1:13" x14ac:dyDescent="0.25">
      <c r="A21" s="49"/>
      <c r="B21" s="49" t="s">
        <v>224</v>
      </c>
      <c r="C21" s="49" t="s">
        <v>225</v>
      </c>
      <c r="D21" s="49" t="s">
        <v>226</v>
      </c>
      <c r="E21" s="49" t="s">
        <v>227</v>
      </c>
      <c r="F21" s="49"/>
      <c r="G21" s="49"/>
      <c r="H21" s="49"/>
      <c r="I21" s="49"/>
      <c r="J21" s="49"/>
      <c r="K21" s="49"/>
      <c r="L21" s="49"/>
      <c r="M21" s="49"/>
    </row>
    <row r="22" spans="1:13" x14ac:dyDescent="0.25">
      <c r="A22" s="49" t="s">
        <v>213</v>
      </c>
      <c r="B22" s="49">
        <v>15.36</v>
      </c>
      <c r="C22" s="49">
        <v>15.36</v>
      </c>
      <c r="D22" s="49">
        <v>71.650000000000006</v>
      </c>
      <c r="E22" s="49">
        <v>1897.63</v>
      </c>
      <c r="F22" s="49"/>
      <c r="G22" s="49"/>
      <c r="H22" s="49"/>
      <c r="I22" s="49"/>
      <c r="J22" s="49"/>
      <c r="K22" s="49"/>
      <c r="L22" s="49"/>
      <c r="M22" s="49"/>
    </row>
    <row r="23" spans="1:13" x14ac:dyDescent="0.25">
      <c r="A23" s="49" t="s">
        <v>211</v>
      </c>
      <c r="B23" s="49">
        <v>15.36</v>
      </c>
      <c r="C23" s="49">
        <v>15.36</v>
      </c>
      <c r="D23" s="49">
        <v>55.656999999999996</v>
      </c>
      <c r="E23" s="49">
        <v>1913.6230000000003</v>
      </c>
      <c r="F23" s="49"/>
      <c r="G23" s="49"/>
      <c r="H23" s="49"/>
      <c r="I23" s="49"/>
      <c r="J23" s="49"/>
      <c r="K23" s="49"/>
      <c r="L23" s="49"/>
      <c r="M23" s="49"/>
    </row>
    <row r="24" spans="1:13" x14ac:dyDescent="0.25">
      <c r="A24" s="49" t="s">
        <v>212</v>
      </c>
      <c r="B24" s="49">
        <v>15.36</v>
      </c>
      <c r="C24" s="49">
        <v>15.36</v>
      </c>
      <c r="D24" s="49">
        <v>1902.38</v>
      </c>
      <c r="E24" s="49">
        <v>66.900000000000091</v>
      </c>
      <c r="F24" s="49"/>
      <c r="G24" s="49"/>
      <c r="H24" s="49"/>
      <c r="I24" s="49"/>
      <c r="J24" s="49"/>
      <c r="K24" s="49"/>
      <c r="L24" s="49"/>
      <c r="M24" s="49"/>
    </row>
    <row r="25" spans="1:13" x14ac:dyDescent="0.25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</row>
    <row r="26" spans="1:13" x14ac:dyDescent="0.25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</row>
    <row r="27" spans="1:13" x14ac:dyDescent="0.25">
      <c r="G27" s="49"/>
      <c r="H27" s="49"/>
      <c r="I27" s="49"/>
      <c r="J27" s="49"/>
      <c r="K27" s="49"/>
      <c r="L27" s="49"/>
      <c r="M27" s="49"/>
    </row>
    <row r="28" spans="1:13" x14ac:dyDescent="0.25">
      <c r="E28">
        <f>1-(1913.62*0.008+(2000-E23)*25)/(2000*25)</f>
        <v>0.95650532080000017</v>
      </c>
      <c r="G28" s="49">
        <f>55/2000</f>
        <v>2.75E-2</v>
      </c>
      <c r="H28" s="49"/>
      <c r="I28" s="49"/>
      <c r="J28" s="49"/>
      <c r="K28" s="49"/>
      <c r="L28" s="49"/>
      <c r="M28" s="49"/>
    </row>
    <row r="29" spans="1:13" x14ac:dyDescent="0.25">
      <c r="G29" s="49"/>
      <c r="H29" s="49"/>
      <c r="I29" s="49"/>
      <c r="J29" s="49"/>
      <c r="K29" s="49"/>
      <c r="L29" s="49"/>
      <c r="M29" s="49"/>
    </row>
    <row r="30" spans="1:13" x14ac:dyDescent="0.25">
      <c r="G30" s="49"/>
      <c r="H30" s="49"/>
      <c r="I30" s="49"/>
      <c r="J30" s="49"/>
      <c r="K30" s="49"/>
      <c r="L30" s="49"/>
      <c r="M30" s="49"/>
    </row>
    <row r="34" spans="4:4" x14ac:dyDescent="0.25">
      <c r="D34">
        <f>48/(11+0.06+48)</f>
        <v>0.81273281408736875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AC1000"/>
  <sheetViews>
    <sheetView workbookViewId="0">
      <selection activeCell="AB2" sqref="I2:AB2"/>
    </sheetView>
  </sheetViews>
  <sheetFormatPr defaultColWidth="12.69921875" defaultRowHeight="15" customHeight="1" x14ac:dyDescent="0.25"/>
  <cols>
    <col min="1" max="1" width="12.69921875" style="28"/>
    <col min="2" max="8" width="7.69921875" customWidth="1"/>
    <col min="9" max="18" width="3.69921875" customWidth="1"/>
    <col min="19" max="19" width="7.59765625" style="28" customWidth="1"/>
    <col min="20" max="20" width="6.69921875" customWidth="1"/>
    <col min="21" max="24" width="3.69921875" customWidth="1"/>
    <col min="25" max="25" width="6.5" style="28" customWidth="1"/>
    <col min="26" max="26" width="7.296875" customWidth="1"/>
    <col min="27" max="29" width="7.69921875" customWidth="1"/>
  </cols>
  <sheetData>
    <row r="1" spans="1:29" ht="14.25" customHeight="1" x14ac:dyDescent="0.3">
      <c r="A1" s="48" t="s">
        <v>151</v>
      </c>
      <c r="B1" s="15" t="s">
        <v>2</v>
      </c>
      <c r="C1" s="15" t="s">
        <v>91</v>
      </c>
      <c r="D1" s="15" t="s">
        <v>1</v>
      </c>
      <c r="E1" s="15" t="s">
        <v>3</v>
      </c>
      <c r="F1" s="15" t="s">
        <v>4</v>
      </c>
      <c r="G1" s="15" t="s">
        <v>5</v>
      </c>
      <c r="H1" s="15" t="s">
        <v>6</v>
      </c>
      <c r="I1" s="115" t="s">
        <v>7</v>
      </c>
      <c r="J1" s="116"/>
      <c r="K1" s="115" t="s">
        <v>8</v>
      </c>
      <c r="L1" s="116"/>
      <c r="M1" s="115" t="s">
        <v>9</v>
      </c>
      <c r="N1" s="116"/>
      <c r="O1" s="115" t="s">
        <v>10</v>
      </c>
      <c r="P1" s="116"/>
      <c r="Q1" s="115" t="s">
        <v>11</v>
      </c>
      <c r="R1" s="116"/>
      <c r="S1" s="2" t="s">
        <v>12</v>
      </c>
      <c r="U1" s="115" t="s">
        <v>13</v>
      </c>
      <c r="V1" s="116"/>
      <c r="W1" s="115" t="s">
        <v>14</v>
      </c>
      <c r="X1" s="116"/>
      <c r="Y1" s="2" t="s">
        <v>15</v>
      </c>
      <c r="AA1" s="2" t="s">
        <v>16</v>
      </c>
      <c r="AB1" s="2" t="s">
        <v>17</v>
      </c>
      <c r="AC1" s="16"/>
    </row>
    <row r="2" spans="1:29" ht="14.25" customHeight="1" x14ac:dyDescent="0.25">
      <c r="A2" s="49">
        <v>1</v>
      </c>
      <c r="B2" s="17" t="s">
        <v>92</v>
      </c>
      <c r="C2" s="17" t="s">
        <v>93</v>
      </c>
      <c r="D2" s="17" t="s">
        <v>94</v>
      </c>
      <c r="E2" s="95" t="s">
        <v>233</v>
      </c>
      <c r="F2" s="95" t="s">
        <v>232</v>
      </c>
      <c r="G2" s="103" t="s">
        <v>97</v>
      </c>
      <c r="H2" s="106">
        <v>100</v>
      </c>
      <c r="I2" s="8" t="s">
        <v>18</v>
      </c>
      <c r="J2" s="8" t="s">
        <v>53</v>
      </c>
      <c r="K2" s="8" t="s">
        <v>23</v>
      </c>
      <c r="L2" s="8" t="s">
        <v>53</v>
      </c>
      <c r="M2" s="8" t="s">
        <v>23</v>
      </c>
      <c r="N2" s="8" t="s">
        <v>55</v>
      </c>
      <c r="O2" s="8" t="s">
        <v>27</v>
      </c>
      <c r="P2" s="8" t="s">
        <v>55</v>
      </c>
      <c r="Q2" s="8" t="s">
        <v>27</v>
      </c>
      <c r="R2" s="8" t="s">
        <v>55</v>
      </c>
      <c r="S2" s="50" t="s">
        <v>21</v>
      </c>
      <c r="T2" s="8" t="s">
        <v>98</v>
      </c>
      <c r="U2" s="8" t="s">
        <v>32</v>
      </c>
      <c r="V2" s="8" t="s">
        <v>98</v>
      </c>
      <c r="W2" s="8" t="s">
        <v>32</v>
      </c>
      <c r="X2" s="8" t="s">
        <v>98</v>
      </c>
      <c r="Y2" s="50" t="s">
        <v>21</v>
      </c>
      <c r="Z2" s="8" t="s">
        <v>98</v>
      </c>
      <c r="AA2" s="8" t="s">
        <v>99</v>
      </c>
      <c r="AB2" s="8" t="s">
        <v>98</v>
      </c>
      <c r="AC2" s="16"/>
    </row>
    <row r="3" spans="1:29" ht="14.25" customHeight="1" thickBot="1" x14ac:dyDescent="0.35">
      <c r="A3" s="49">
        <v>2</v>
      </c>
      <c r="B3" s="17" t="s">
        <v>92</v>
      </c>
      <c r="C3" s="17" t="s">
        <v>93</v>
      </c>
      <c r="D3" s="17" t="s">
        <v>100</v>
      </c>
      <c r="E3" s="17" t="s">
        <v>101</v>
      </c>
      <c r="F3" s="17" t="s">
        <v>102</v>
      </c>
      <c r="G3" s="103" t="s">
        <v>103</v>
      </c>
      <c r="H3" s="96">
        <v>4.3899999999999997</v>
      </c>
      <c r="I3" s="8" t="s">
        <v>21</v>
      </c>
      <c r="J3" s="8" t="s">
        <v>53</v>
      </c>
      <c r="K3" s="8" t="s">
        <v>21</v>
      </c>
      <c r="L3" s="8" t="s">
        <v>53</v>
      </c>
      <c r="M3" s="8" t="s">
        <v>18</v>
      </c>
      <c r="N3" s="8" t="s">
        <v>55</v>
      </c>
      <c r="O3" s="8" t="s">
        <v>21</v>
      </c>
      <c r="P3" s="8" t="s">
        <v>55</v>
      </c>
      <c r="Q3" s="8" t="s">
        <v>21</v>
      </c>
      <c r="R3" s="8" t="s">
        <v>55</v>
      </c>
      <c r="S3" s="50" t="s">
        <v>21</v>
      </c>
      <c r="T3" s="8" t="s">
        <v>98</v>
      </c>
      <c r="U3" s="8" t="s">
        <v>21</v>
      </c>
      <c r="V3" s="8" t="s">
        <v>98</v>
      </c>
      <c r="W3" s="8" t="s">
        <v>21</v>
      </c>
      <c r="X3" s="8" t="s">
        <v>98</v>
      </c>
      <c r="Y3" s="50" t="s">
        <v>21</v>
      </c>
      <c r="Z3" s="8" t="s">
        <v>98</v>
      </c>
      <c r="AA3" s="8" t="s">
        <v>99</v>
      </c>
      <c r="AB3" s="8" t="s">
        <v>98</v>
      </c>
      <c r="AC3" s="16"/>
    </row>
    <row r="4" spans="1:29" ht="14.25" customHeight="1" thickBot="1" x14ac:dyDescent="0.3">
      <c r="A4" s="49">
        <v>3</v>
      </c>
      <c r="B4" s="18" t="s">
        <v>92</v>
      </c>
      <c r="C4" s="18" t="s">
        <v>104</v>
      </c>
      <c r="D4" s="19" t="s">
        <v>94</v>
      </c>
      <c r="E4" s="19" t="s">
        <v>105</v>
      </c>
      <c r="F4" s="19" t="s">
        <v>106</v>
      </c>
      <c r="G4" s="104" t="s">
        <v>107</v>
      </c>
      <c r="H4" s="97">
        <v>4.99</v>
      </c>
      <c r="I4" s="8" t="s">
        <v>21</v>
      </c>
      <c r="J4" s="8" t="s">
        <v>53</v>
      </c>
      <c r="K4" s="8" t="s">
        <v>23</v>
      </c>
      <c r="L4" s="8" t="s">
        <v>53</v>
      </c>
      <c r="M4" s="8" t="s">
        <v>23</v>
      </c>
      <c r="N4" s="8" t="s">
        <v>55</v>
      </c>
      <c r="O4" s="8" t="s">
        <v>27</v>
      </c>
      <c r="P4" s="8" t="s">
        <v>55</v>
      </c>
      <c r="Q4" s="8" t="s">
        <v>27</v>
      </c>
      <c r="R4" s="8" t="s">
        <v>55</v>
      </c>
      <c r="S4" s="50" t="s">
        <v>21</v>
      </c>
      <c r="T4" s="8" t="s">
        <v>98</v>
      </c>
      <c r="U4" s="8" t="s">
        <v>32</v>
      </c>
      <c r="V4" s="8" t="s">
        <v>98</v>
      </c>
      <c r="W4" s="8" t="s">
        <v>32</v>
      </c>
      <c r="X4" s="8" t="s">
        <v>98</v>
      </c>
      <c r="Y4" s="50" t="s">
        <v>21</v>
      </c>
      <c r="Z4" s="8" t="s">
        <v>98</v>
      </c>
      <c r="AA4" s="8" t="s">
        <v>99</v>
      </c>
      <c r="AB4" s="8" t="s">
        <v>98</v>
      </c>
      <c r="AC4" s="16"/>
    </row>
    <row r="5" spans="1:29" ht="14.25" customHeight="1" thickBot="1" x14ac:dyDescent="0.3">
      <c r="A5" s="49">
        <v>4</v>
      </c>
      <c r="B5" s="18" t="s">
        <v>92</v>
      </c>
      <c r="C5" s="18" t="s">
        <v>104</v>
      </c>
      <c r="D5" s="19" t="s">
        <v>108</v>
      </c>
      <c r="E5" s="18" t="s">
        <v>109</v>
      </c>
      <c r="F5" s="18" t="s">
        <v>110</v>
      </c>
      <c r="G5" s="104" t="s">
        <v>111</v>
      </c>
      <c r="H5" s="97">
        <v>4.5999999999999996</v>
      </c>
      <c r="I5" s="8" t="s">
        <v>21</v>
      </c>
      <c r="J5" s="8" t="s">
        <v>53</v>
      </c>
      <c r="K5" s="8" t="s">
        <v>21</v>
      </c>
      <c r="L5" s="8" t="s">
        <v>53</v>
      </c>
      <c r="M5" s="8" t="s">
        <v>23</v>
      </c>
      <c r="N5" s="8" t="s">
        <v>55</v>
      </c>
      <c r="O5" s="8" t="s">
        <v>21</v>
      </c>
      <c r="P5" s="8" t="s">
        <v>55</v>
      </c>
      <c r="Q5" s="8" t="s">
        <v>21</v>
      </c>
      <c r="R5" s="8" t="s">
        <v>55</v>
      </c>
      <c r="S5" s="50" t="s">
        <v>21</v>
      </c>
      <c r="T5" s="8" t="s">
        <v>98</v>
      </c>
      <c r="U5" s="8" t="s">
        <v>27</v>
      </c>
      <c r="V5" s="8" t="s">
        <v>98</v>
      </c>
      <c r="W5" s="8" t="s">
        <v>32</v>
      </c>
      <c r="X5" s="8" t="s">
        <v>98</v>
      </c>
      <c r="Y5" s="50" t="s">
        <v>21</v>
      </c>
      <c r="Z5" s="8" t="s">
        <v>98</v>
      </c>
      <c r="AA5" s="8" t="s">
        <v>99</v>
      </c>
      <c r="AB5" s="8" t="s">
        <v>98</v>
      </c>
      <c r="AC5" s="16"/>
    </row>
    <row r="6" spans="1:29" ht="14.25" customHeight="1" thickBot="1" x14ac:dyDescent="0.3">
      <c r="A6" s="49">
        <v>5</v>
      </c>
      <c r="B6" s="18" t="s">
        <v>92</v>
      </c>
      <c r="C6" s="18" t="s">
        <v>104</v>
      </c>
      <c r="D6" s="19" t="s">
        <v>100</v>
      </c>
      <c r="E6" s="18" t="s">
        <v>112</v>
      </c>
      <c r="F6" s="18" t="s">
        <v>113</v>
      </c>
      <c r="G6" s="104" t="s">
        <v>114</v>
      </c>
      <c r="H6" s="97">
        <v>4.54</v>
      </c>
      <c r="I6" s="8" t="s">
        <v>21</v>
      </c>
      <c r="J6" s="8" t="s">
        <v>53</v>
      </c>
      <c r="K6" s="8" t="s">
        <v>21</v>
      </c>
      <c r="L6" s="8" t="s">
        <v>53</v>
      </c>
      <c r="M6" s="8" t="s">
        <v>21</v>
      </c>
      <c r="N6" s="8" t="s">
        <v>55</v>
      </c>
      <c r="O6" s="8" t="s">
        <v>21</v>
      </c>
      <c r="P6" s="8" t="s">
        <v>55</v>
      </c>
      <c r="Q6" s="8" t="s">
        <v>21</v>
      </c>
      <c r="R6" s="8" t="s">
        <v>55</v>
      </c>
      <c r="S6" s="50" t="s">
        <v>21</v>
      </c>
      <c r="T6" s="8" t="s">
        <v>98</v>
      </c>
      <c r="U6" s="8" t="s">
        <v>21</v>
      </c>
      <c r="V6" s="8" t="s">
        <v>98</v>
      </c>
      <c r="W6" s="8" t="s">
        <v>32</v>
      </c>
      <c r="X6" s="8" t="s">
        <v>98</v>
      </c>
      <c r="Y6" s="50" t="s">
        <v>21</v>
      </c>
      <c r="Z6" s="8" t="s">
        <v>98</v>
      </c>
      <c r="AA6" s="8" t="s">
        <v>99</v>
      </c>
      <c r="AB6" s="8" t="s">
        <v>98</v>
      </c>
      <c r="AC6" s="16"/>
    </row>
    <row r="7" spans="1:29" ht="14.25" customHeight="1" x14ac:dyDescent="0.25">
      <c r="A7" s="49">
        <v>6</v>
      </c>
      <c r="B7" s="17" t="s">
        <v>92</v>
      </c>
      <c r="C7" s="17" t="s">
        <v>28</v>
      </c>
      <c r="D7" s="17" t="s">
        <v>94</v>
      </c>
      <c r="E7" s="17" t="s">
        <v>105</v>
      </c>
      <c r="F7" s="17" t="s">
        <v>106</v>
      </c>
      <c r="G7" s="103" t="s">
        <v>115</v>
      </c>
      <c r="H7" s="106">
        <v>100</v>
      </c>
      <c r="I7" s="8" t="s">
        <v>21</v>
      </c>
      <c r="J7" s="8" t="s">
        <v>53</v>
      </c>
      <c r="K7" s="8" t="s">
        <v>23</v>
      </c>
      <c r="L7" s="8" t="s">
        <v>53</v>
      </c>
      <c r="M7" s="8" t="s">
        <v>23</v>
      </c>
      <c r="N7" s="8" t="s">
        <v>55</v>
      </c>
      <c r="O7" s="8" t="s">
        <v>27</v>
      </c>
      <c r="P7" s="8" t="s">
        <v>55</v>
      </c>
      <c r="Q7" s="8" t="s">
        <v>27</v>
      </c>
      <c r="R7" s="8" t="s">
        <v>55</v>
      </c>
      <c r="S7" s="50" t="s">
        <v>21</v>
      </c>
      <c r="T7" s="8" t="s">
        <v>98</v>
      </c>
      <c r="U7" s="8" t="s">
        <v>32</v>
      </c>
      <c r="V7" s="8" t="s">
        <v>98</v>
      </c>
      <c r="W7" s="8" t="s">
        <v>32</v>
      </c>
      <c r="X7" s="8" t="s">
        <v>98</v>
      </c>
      <c r="Y7" s="50" t="s">
        <v>21</v>
      </c>
      <c r="Z7" s="8" t="s">
        <v>98</v>
      </c>
      <c r="AA7" s="8" t="s">
        <v>99</v>
      </c>
      <c r="AB7" s="8" t="s">
        <v>98</v>
      </c>
      <c r="AC7" s="16"/>
    </row>
    <row r="8" spans="1:29" ht="14.25" customHeight="1" thickBot="1" x14ac:dyDescent="0.3">
      <c r="A8" s="49">
        <v>7</v>
      </c>
      <c r="B8" s="17" t="s">
        <v>92</v>
      </c>
      <c r="C8" s="17" t="s">
        <v>28</v>
      </c>
      <c r="D8" s="17" t="s">
        <v>108</v>
      </c>
      <c r="E8" s="17" t="s">
        <v>109</v>
      </c>
      <c r="F8" s="17" t="s">
        <v>110</v>
      </c>
      <c r="G8" s="103" t="s">
        <v>116</v>
      </c>
      <c r="H8" s="106">
        <v>100</v>
      </c>
      <c r="I8" s="8" t="s">
        <v>21</v>
      </c>
      <c r="J8" s="8" t="s">
        <v>53</v>
      </c>
      <c r="K8" s="8" t="s">
        <v>21</v>
      </c>
      <c r="L8" s="8" t="s">
        <v>53</v>
      </c>
      <c r="M8" s="8" t="s">
        <v>23</v>
      </c>
      <c r="N8" s="8" t="s">
        <v>55</v>
      </c>
      <c r="O8" s="8" t="s">
        <v>21</v>
      </c>
      <c r="P8" s="8" t="s">
        <v>55</v>
      </c>
      <c r="Q8" s="8" t="s">
        <v>21</v>
      </c>
      <c r="R8" s="8" t="s">
        <v>55</v>
      </c>
      <c r="S8" s="50" t="s">
        <v>21</v>
      </c>
      <c r="T8" s="8" t="s">
        <v>98</v>
      </c>
      <c r="U8" s="8" t="s">
        <v>27</v>
      </c>
      <c r="V8" s="8" t="s">
        <v>98</v>
      </c>
      <c r="W8" s="8" t="s">
        <v>32</v>
      </c>
      <c r="X8" s="8" t="s">
        <v>98</v>
      </c>
      <c r="Y8" s="50" t="s">
        <v>21</v>
      </c>
      <c r="Z8" s="8" t="s">
        <v>98</v>
      </c>
      <c r="AA8" s="8" t="s">
        <v>99</v>
      </c>
      <c r="AB8" s="8" t="s">
        <v>98</v>
      </c>
      <c r="AC8" s="16"/>
    </row>
    <row r="9" spans="1:29" ht="14.25" customHeight="1" thickBot="1" x14ac:dyDescent="0.3">
      <c r="A9" s="49">
        <v>8</v>
      </c>
      <c r="B9" s="17" t="s">
        <v>92</v>
      </c>
      <c r="C9" s="17" t="s">
        <v>28</v>
      </c>
      <c r="D9" s="17" t="s">
        <v>100</v>
      </c>
      <c r="E9" s="17" t="s">
        <v>117</v>
      </c>
      <c r="F9" s="17" t="s">
        <v>118</v>
      </c>
      <c r="G9" s="103" t="s">
        <v>119</v>
      </c>
      <c r="H9" s="98">
        <v>4.8499999999999996</v>
      </c>
      <c r="I9" s="8" t="s">
        <v>21</v>
      </c>
      <c r="J9" s="8" t="s">
        <v>53</v>
      </c>
      <c r="K9" s="8" t="s">
        <v>18</v>
      </c>
      <c r="L9" s="8" t="s">
        <v>53</v>
      </c>
      <c r="M9" s="8" t="s">
        <v>23</v>
      </c>
      <c r="N9" s="8" t="s">
        <v>55</v>
      </c>
      <c r="O9" s="8" t="s">
        <v>18</v>
      </c>
      <c r="P9" s="8" t="s">
        <v>55</v>
      </c>
      <c r="Q9" s="8" t="s">
        <v>21</v>
      </c>
      <c r="R9" s="8" t="s">
        <v>55</v>
      </c>
      <c r="S9" s="50" t="s">
        <v>21</v>
      </c>
      <c r="T9" s="8" t="s">
        <v>98</v>
      </c>
      <c r="U9" s="8" t="s">
        <v>27</v>
      </c>
      <c r="V9" s="8" t="s">
        <v>98</v>
      </c>
      <c r="W9" s="8" t="s">
        <v>32</v>
      </c>
      <c r="X9" s="8" t="s">
        <v>98</v>
      </c>
      <c r="Y9" s="50" t="s">
        <v>21</v>
      </c>
      <c r="Z9" s="8" t="s">
        <v>98</v>
      </c>
      <c r="AA9" s="8" t="s">
        <v>99</v>
      </c>
      <c r="AB9" s="8" t="s">
        <v>98</v>
      </c>
      <c r="AC9" s="16"/>
    </row>
    <row r="10" spans="1:29" ht="14.25" customHeight="1" thickBot="1" x14ac:dyDescent="0.3">
      <c r="A10" s="49">
        <v>9</v>
      </c>
      <c r="B10" s="19" t="s">
        <v>92</v>
      </c>
      <c r="C10" s="19" t="s">
        <v>120</v>
      </c>
      <c r="D10" s="19" t="s">
        <v>94</v>
      </c>
      <c r="E10" s="19" t="s">
        <v>95</v>
      </c>
      <c r="F10" s="19" t="s">
        <v>96</v>
      </c>
      <c r="G10" s="105" t="s">
        <v>121</v>
      </c>
      <c r="H10" s="99">
        <v>4.96</v>
      </c>
      <c r="I10" s="8" t="s">
        <v>18</v>
      </c>
      <c r="J10" s="8" t="s">
        <v>53</v>
      </c>
      <c r="K10" s="8" t="s">
        <v>23</v>
      </c>
      <c r="L10" s="8" t="s">
        <v>53</v>
      </c>
      <c r="M10" s="8" t="s">
        <v>23</v>
      </c>
      <c r="N10" s="8" t="s">
        <v>55</v>
      </c>
      <c r="O10" s="8" t="s">
        <v>27</v>
      </c>
      <c r="P10" s="8" t="s">
        <v>55</v>
      </c>
      <c r="Q10" s="8" t="s">
        <v>27</v>
      </c>
      <c r="R10" s="8" t="s">
        <v>55</v>
      </c>
      <c r="S10" s="50" t="s">
        <v>21</v>
      </c>
      <c r="T10" s="8" t="s">
        <v>98</v>
      </c>
      <c r="U10" s="8" t="s">
        <v>32</v>
      </c>
      <c r="V10" s="8" t="s">
        <v>98</v>
      </c>
      <c r="W10" s="8" t="s">
        <v>32</v>
      </c>
      <c r="X10" s="8" t="s">
        <v>98</v>
      </c>
      <c r="Y10" s="50" t="s">
        <v>21</v>
      </c>
      <c r="Z10" s="8" t="s">
        <v>98</v>
      </c>
      <c r="AA10" s="8" t="s">
        <v>99</v>
      </c>
      <c r="AB10" s="8" t="s">
        <v>98</v>
      </c>
      <c r="AC10" s="16"/>
    </row>
    <row r="11" spans="1:29" ht="14.25" customHeight="1" x14ac:dyDescent="0.25">
      <c r="A11" s="49">
        <v>10</v>
      </c>
      <c r="B11" s="19" t="s">
        <v>92</v>
      </c>
      <c r="C11" s="19" t="s">
        <v>120</v>
      </c>
      <c r="D11" s="19" t="s">
        <v>108</v>
      </c>
      <c r="E11" s="19" t="s">
        <v>122</v>
      </c>
      <c r="F11" s="19" t="s">
        <v>106</v>
      </c>
      <c r="G11" s="105" t="s">
        <v>123</v>
      </c>
      <c r="H11" s="100">
        <v>100</v>
      </c>
      <c r="I11" s="8" t="s">
        <v>21</v>
      </c>
      <c r="J11" s="8" t="s">
        <v>53</v>
      </c>
      <c r="K11" s="8" t="s">
        <v>23</v>
      </c>
      <c r="L11" s="8" t="s">
        <v>53</v>
      </c>
      <c r="M11" s="8" t="s">
        <v>23</v>
      </c>
      <c r="N11" s="8" t="s">
        <v>55</v>
      </c>
      <c r="O11" s="8" t="s">
        <v>27</v>
      </c>
      <c r="P11" s="8" t="s">
        <v>55</v>
      </c>
      <c r="Q11" s="8" t="s">
        <v>27</v>
      </c>
      <c r="R11" s="8" t="s">
        <v>55</v>
      </c>
      <c r="S11" s="50" t="s">
        <v>21</v>
      </c>
      <c r="T11" s="8" t="s">
        <v>98</v>
      </c>
      <c r="U11" s="8" t="s">
        <v>32</v>
      </c>
      <c r="V11" s="8" t="s">
        <v>98</v>
      </c>
      <c r="W11" s="8" t="s">
        <v>32</v>
      </c>
      <c r="X11" s="8" t="s">
        <v>98</v>
      </c>
      <c r="Y11" s="50" t="s">
        <v>21</v>
      </c>
      <c r="Z11" s="8" t="s">
        <v>98</v>
      </c>
      <c r="AA11" s="8" t="s">
        <v>99</v>
      </c>
      <c r="AB11" s="8" t="s">
        <v>98</v>
      </c>
      <c r="AC11" s="16"/>
    </row>
    <row r="12" spans="1:29" ht="14.25" customHeight="1" x14ac:dyDescent="0.3">
      <c r="A12" s="49">
        <v>11</v>
      </c>
      <c r="B12" s="19" t="s">
        <v>92</v>
      </c>
      <c r="C12" s="19" t="s">
        <v>120</v>
      </c>
      <c r="D12" s="19" t="s">
        <v>100</v>
      </c>
      <c r="E12" s="19" t="s">
        <v>124</v>
      </c>
      <c r="F12" s="19" t="s">
        <v>125</v>
      </c>
      <c r="G12" s="105" t="s">
        <v>126</v>
      </c>
      <c r="H12" s="101">
        <v>4.8499999999999996</v>
      </c>
      <c r="I12" s="8" t="s">
        <v>21</v>
      </c>
      <c r="J12" s="8" t="s">
        <v>53</v>
      </c>
      <c r="K12" s="8" t="s">
        <v>18</v>
      </c>
      <c r="L12" s="8" t="s">
        <v>53</v>
      </c>
      <c r="M12" s="8" t="s">
        <v>23</v>
      </c>
      <c r="N12" s="8" t="s">
        <v>55</v>
      </c>
      <c r="O12" s="8" t="s">
        <v>23</v>
      </c>
      <c r="P12" s="8" t="s">
        <v>55</v>
      </c>
      <c r="Q12" s="8" t="s">
        <v>27</v>
      </c>
      <c r="R12" s="8" t="s">
        <v>55</v>
      </c>
      <c r="S12" s="50" t="s">
        <v>21</v>
      </c>
      <c r="T12" s="8" t="s">
        <v>98</v>
      </c>
      <c r="U12" s="8" t="s">
        <v>32</v>
      </c>
      <c r="V12" s="8" t="s">
        <v>98</v>
      </c>
      <c r="W12" s="8" t="s">
        <v>32</v>
      </c>
      <c r="X12" s="8" t="s">
        <v>98</v>
      </c>
      <c r="Y12" s="50" t="s">
        <v>21</v>
      </c>
      <c r="Z12" s="8" t="s">
        <v>98</v>
      </c>
      <c r="AA12" s="8" t="s">
        <v>99</v>
      </c>
      <c r="AB12" s="8" t="s">
        <v>98</v>
      </c>
      <c r="AC12" s="16"/>
    </row>
    <row r="13" spans="1:29" ht="14.25" customHeight="1" x14ac:dyDescent="0.25">
      <c r="B13" s="16"/>
      <c r="C13" s="16"/>
      <c r="D13" s="16"/>
      <c r="E13" s="16"/>
      <c r="F13" s="16"/>
      <c r="G13" s="16"/>
      <c r="H13" s="102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16"/>
    </row>
    <row r="14" spans="1:29" ht="14.25" customHeight="1" x14ac:dyDescent="0.25">
      <c r="B14" s="16"/>
      <c r="C14" s="16"/>
      <c r="D14" s="16"/>
      <c r="E14" s="16"/>
      <c r="F14" s="16"/>
      <c r="G14" s="16"/>
      <c r="H14" s="16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16"/>
    </row>
    <row r="15" spans="1:29" ht="14.25" customHeight="1" x14ac:dyDescent="0.25">
      <c r="B15" s="16"/>
      <c r="C15" s="16"/>
      <c r="D15" s="16"/>
      <c r="E15" s="16"/>
      <c r="F15" s="16"/>
      <c r="G15" s="16"/>
      <c r="H15" s="16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16"/>
    </row>
    <row r="16" spans="1:29" ht="14.25" customHeight="1" x14ac:dyDescent="0.25">
      <c r="B16" s="16"/>
      <c r="C16" s="16"/>
      <c r="D16" s="16"/>
      <c r="E16" s="16"/>
      <c r="F16" s="16"/>
      <c r="G16" s="16"/>
      <c r="H16" s="16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6"/>
    </row>
    <row r="17" spans="2:29" ht="14.25" customHeight="1" x14ac:dyDescent="0.25">
      <c r="B17" s="2"/>
      <c r="C17" s="2"/>
      <c r="D17" s="2"/>
      <c r="E17" s="2"/>
      <c r="F17" s="2"/>
      <c r="G17" s="2"/>
      <c r="H17" s="2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</row>
    <row r="18" spans="2:29" ht="14.25" customHeight="1" x14ac:dyDescent="0.25">
      <c r="B18" s="8"/>
      <c r="C18" s="8"/>
      <c r="D18" s="8"/>
      <c r="E18" s="8"/>
      <c r="F18" s="8"/>
      <c r="G18" s="8"/>
      <c r="H18" s="8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</row>
    <row r="19" spans="2:29" ht="14.25" customHeight="1" x14ac:dyDescent="0.25">
      <c r="B19" s="8"/>
      <c r="C19" s="8"/>
      <c r="D19" s="8"/>
      <c r="E19" s="8"/>
      <c r="F19" s="8"/>
      <c r="G19" s="8"/>
      <c r="H19" s="8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</row>
    <row r="20" spans="2:29" ht="14.25" customHeight="1" x14ac:dyDescent="0.25">
      <c r="B20" s="8"/>
      <c r="C20" s="8"/>
      <c r="D20" s="8"/>
      <c r="E20" s="8"/>
      <c r="F20" s="8"/>
      <c r="G20" s="8"/>
      <c r="H20" s="8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</row>
    <row r="21" spans="2:29" ht="14.25" customHeight="1" x14ac:dyDescent="0.25">
      <c r="B21" s="8"/>
      <c r="C21" s="8"/>
      <c r="D21" s="8"/>
      <c r="E21" s="8"/>
      <c r="F21" s="8"/>
      <c r="G21" s="8"/>
      <c r="H21" s="8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</row>
    <row r="22" spans="2:29" ht="14.25" customHeight="1" x14ac:dyDescent="0.25">
      <c r="B22" s="8"/>
      <c r="C22" s="8"/>
      <c r="D22" s="8"/>
      <c r="E22" s="8"/>
      <c r="F22" s="8"/>
      <c r="G22" s="8"/>
      <c r="H22" s="8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</row>
    <row r="23" spans="2:29" ht="14.25" customHeight="1" x14ac:dyDescent="0.25">
      <c r="B23" s="8"/>
      <c r="C23" s="8"/>
      <c r="D23" s="8"/>
      <c r="E23" s="8"/>
      <c r="F23" s="8"/>
      <c r="G23" s="8"/>
      <c r="H23" s="8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</row>
    <row r="24" spans="2:29" ht="14.25" customHeight="1" x14ac:dyDescent="0.25">
      <c r="B24" s="8"/>
      <c r="C24" s="8"/>
      <c r="D24" s="8"/>
      <c r="E24" s="8"/>
      <c r="F24" s="8"/>
      <c r="G24" s="8"/>
      <c r="H24" s="8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</row>
    <row r="25" spans="2:29" ht="14.25" customHeight="1" x14ac:dyDescent="0.25">
      <c r="B25" s="8"/>
      <c r="C25" s="8"/>
      <c r="D25" s="8"/>
      <c r="E25" s="8"/>
      <c r="F25" s="8"/>
      <c r="G25" s="8"/>
      <c r="H25" s="8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</row>
    <row r="26" spans="2:29" ht="14.25" customHeight="1" x14ac:dyDescent="0.25">
      <c r="B26" s="8"/>
      <c r="C26" s="8"/>
      <c r="D26" s="8"/>
      <c r="E26" s="8"/>
      <c r="F26" s="8"/>
      <c r="G26" s="8"/>
      <c r="H26" s="8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</row>
    <row r="27" spans="2:29" ht="14.25" customHeight="1" x14ac:dyDescent="0.25">
      <c r="B27" s="8"/>
      <c r="C27" s="8"/>
      <c r="D27" s="8"/>
      <c r="E27" s="8"/>
      <c r="F27" s="8"/>
      <c r="G27" s="8"/>
      <c r="H27" s="8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</row>
    <row r="28" spans="2:29" ht="14.25" customHeight="1" x14ac:dyDescent="0.25">
      <c r="B28" s="8"/>
      <c r="C28" s="8"/>
      <c r="D28" s="8"/>
      <c r="E28" s="8"/>
      <c r="F28" s="8"/>
      <c r="G28" s="8"/>
      <c r="H28" s="8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</row>
    <row r="29" spans="2:29" ht="14.25" customHeight="1" x14ac:dyDescent="0.25"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</row>
    <row r="30" spans="2:29" ht="14.25" customHeight="1" x14ac:dyDescent="0.25"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</row>
    <row r="31" spans="2:29" ht="14.25" customHeight="1" x14ac:dyDescent="0.25"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</row>
    <row r="32" spans="2:29" ht="14.25" customHeight="1" x14ac:dyDescent="0.25"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</row>
    <row r="33" spans="2:29" ht="14.25" customHeight="1" x14ac:dyDescent="0.25"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</row>
    <row r="34" spans="2:29" ht="14.25" customHeight="1" x14ac:dyDescent="0.25"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</row>
    <row r="35" spans="2:29" ht="14.25" customHeight="1" x14ac:dyDescent="0.25"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</row>
    <row r="36" spans="2:29" ht="14.25" customHeight="1" x14ac:dyDescent="0.25"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</row>
    <row r="37" spans="2:29" ht="14.25" customHeight="1" x14ac:dyDescent="0.25"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</row>
    <row r="38" spans="2:29" ht="14.25" customHeight="1" x14ac:dyDescent="0.25"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</row>
    <row r="39" spans="2:29" ht="14.25" customHeight="1" x14ac:dyDescent="0.25"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</row>
    <row r="40" spans="2:29" ht="14.25" customHeight="1" x14ac:dyDescent="0.25"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</row>
    <row r="41" spans="2:29" ht="14.25" customHeight="1" x14ac:dyDescent="0.25"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</row>
    <row r="42" spans="2:29" ht="14.25" customHeight="1" x14ac:dyDescent="0.25"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</row>
    <row r="43" spans="2:29" ht="14.25" customHeight="1" x14ac:dyDescent="0.25"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</row>
    <row r="44" spans="2:29" ht="14.25" customHeight="1" x14ac:dyDescent="0.25"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</row>
    <row r="45" spans="2:29" ht="14.25" customHeight="1" x14ac:dyDescent="0.25"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</row>
    <row r="46" spans="2:29" ht="14.25" customHeight="1" x14ac:dyDescent="0.25"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</row>
    <row r="47" spans="2:29" ht="14.25" customHeight="1" x14ac:dyDescent="0.25"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</row>
    <row r="48" spans="2:29" ht="14.25" customHeight="1" x14ac:dyDescent="0.25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</row>
    <row r="49" spans="2:29" ht="14.25" customHeight="1" x14ac:dyDescent="0.25"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</row>
    <row r="50" spans="2:29" ht="14.25" customHeight="1" x14ac:dyDescent="0.25"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</row>
    <row r="51" spans="2:29" ht="14.25" customHeight="1" x14ac:dyDescent="0.25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</row>
    <row r="52" spans="2:29" ht="14.25" customHeight="1" x14ac:dyDescent="0.25"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</row>
    <row r="53" spans="2:29" ht="14.25" customHeight="1" x14ac:dyDescent="0.25"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</row>
    <row r="54" spans="2:29" ht="14.25" customHeight="1" x14ac:dyDescent="0.25"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</row>
    <row r="55" spans="2:29" ht="14.25" customHeight="1" x14ac:dyDescent="0.25"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</row>
    <row r="56" spans="2:29" ht="14.25" customHeight="1" x14ac:dyDescent="0.25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</row>
    <row r="57" spans="2:29" ht="14.25" customHeight="1" x14ac:dyDescent="0.25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</row>
    <row r="58" spans="2:29" ht="14.25" customHeight="1" x14ac:dyDescent="0.25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</row>
    <row r="59" spans="2:29" ht="14.25" customHeight="1" x14ac:dyDescent="0.25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</row>
    <row r="60" spans="2:29" ht="14.25" customHeight="1" x14ac:dyDescent="0.25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</row>
    <row r="61" spans="2:29" ht="14.25" customHeight="1" x14ac:dyDescent="0.25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</row>
    <row r="62" spans="2:29" ht="14.25" customHeight="1" x14ac:dyDescent="0.25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</row>
    <row r="63" spans="2:29" ht="14.25" customHeight="1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</row>
    <row r="64" spans="2:29" ht="14.25" customHeight="1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</row>
    <row r="65" spans="2:29" ht="14.25" customHeight="1" x14ac:dyDescent="0.25"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</row>
    <row r="66" spans="2:29" ht="14.25" customHeight="1" x14ac:dyDescent="0.25"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</row>
    <row r="67" spans="2:29" ht="14.25" customHeight="1" x14ac:dyDescent="0.25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</row>
    <row r="68" spans="2:29" ht="14.25" customHeight="1" x14ac:dyDescent="0.25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</row>
    <row r="69" spans="2:29" ht="14.25" customHeight="1" x14ac:dyDescent="0.25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</row>
    <row r="70" spans="2:29" ht="14.25" customHeight="1" x14ac:dyDescent="0.25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</row>
    <row r="71" spans="2:29" ht="14.25" customHeight="1" x14ac:dyDescent="0.25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</row>
    <row r="72" spans="2:29" ht="14.25" customHeight="1" x14ac:dyDescent="0.25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</row>
    <row r="73" spans="2:29" ht="14.25" customHeight="1" x14ac:dyDescent="0.25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</row>
    <row r="74" spans="2:29" ht="14.25" customHeight="1" x14ac:dyDescent="0.25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</row>
    <row r="75" spans="2:29" ht="14.25" customHeight="1" x14ac:dyDescent="0.25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</row>
    <row r="76" spans="2:29" ht="14.25" customHeight="1" x14ac:dyDescent="0.25"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</row>
    <row r="77" spans="2:29" ht="14.25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</row>
    <row r="78" spans="2:29" ht="14.25" customHeight="1" x14ac:dyDescent="0.25"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</row>
    <row r="79" spans="2:29" ht="14.25" customHeight="1" x14ac:dyDescent="0.25"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</row>
    <row r="80" spans="2:29" ht="14.25" customHeight="1" x14ac:dyDescent="0.25"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</row>
    <row r="81" spans="2:29" ht="14.25" customHeight="1" x14ac:dyDescent="0.25"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</row>
    <row r="82" spans="2:29" ht="14.25" customHeight="1" x14ac:dyDescent="0.25"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</row>
    <row r="83" spans="2:29" ht="14.25" customHeight="1" x14ac:dyDescent="0.25"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</row>
    <row r="84" spans="2:29" ht="14.25" customHeight="1" x14ac:dyDescent="0.25"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</row>
    <row r="85" spans="2:29" ht="14.25" customHeight="1" x14ac:dyDescent="0.25"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</row>
    <row r="86" spans="2:29" ht="14.25" customHeight="1" x14ac:dyDescent="0.25"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</row>
    <row r="87" spans="2:29" ht="14.25" customHeight="1" x14ac:dyDescent="0.25"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</row>
    <row r="88" spans="2:29" ht="14.25" customHeight="1" x14ac:dyDescent="0.25"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</row>
    <row r="89" spans="2:29" ht="14.25" customHeight="1" x14ac:dyDescent="0.25"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</row>
    <row r="90" spans="2:29" ht="14.25" customHeight="1" x14ac:dyDescent="0.25"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</row>
    <row r="91" spans="2:29" ht="14.25" customHeight="1" x14ac:dyDescent="0.25"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</row>
    <row r="92" spans="2:29" ht="14.25" customHeight="1" x14ac:dyDescent="0.25"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</row>
    <row r="93" spans="2:29" ht="14.25" customHeight="1" x14ac:dyDescent="0.25"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</row>
    <row r="94" spans="2:29" ht="14.25" customHeight="1" x14ac:dyDescent="0.25"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</row>
    <row r="95" spans="2:29" ht="14.25" customHeight="1" x14ac:dyDescent="0.25"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</row>
    <row r="96" spans="2:29" ht="14.25" customHeight="1" x14ac:dyDescent="0.25"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</row>
    <row r="97" spans="2:29" ht="14.25" customHeight="1" x14ac:dyDescent="0.25"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</row>
    <row r="98" spans="2:29" ht="14.25" customHeight="1" x14ac:dyDescent="0.25"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</row>
    <row r="99" spans="2:29" ht="14.25" customHeight="1" x14ac:dyDescent="0.25"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</row>
    <row r="100" spans="2:29" ht="14.25" customHeight="1" x14ac:dyDescent="0.25"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</row>
    <row r="101" spans="2:29" ht="14.25" customHeight="1" x14ac:dyDescent="0.25"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</row>
    <row r="102" spans="2:29" ht="14.25" customHeight="1" x14ac:dyDescent="0.25"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</row>
    <row r="103" spans="2:29" ht="14.25" customHeight="1" x14ac:dyDescent="0.25"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</row>
    <row r="104" spans="2:29" ht="14.25" customHeight="1" x14ac:dyDescent="0.25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</row>
    <row r="105" spans="2:29" ht="14.25" customHeight="1" x14ac:dyDescent="0.25"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</row>
    <row r="106" spans="2:29" ht="14.25" customHeight="1" x14ac:dyDescent="0.25"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</row>
    <row r="107" spans="2:29" ht="14.25" customHeight="1" x14ac:dyDescent="0.25"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</row>
    <row r="108" spans="2:29" ht="14.25" customHeight="1" x14ac:dyDescent="0.25"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</row>
    <row r="109" spans="2:29" ht="14.25" customHeight="1" x14ac:dyDescent="0.25"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</row>
    <row r="110" spans="2:29" ht="14.25" customHeight="1" x14ac:dyDescent="0.25"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</row>
    <row r="111" spans="2:29" ht="14.25" customHeight="1" x14ac:dyDescent="0.25"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</row>
    <row r="112" spans="2:29" ht="14.25" customHeight="1" x14ac:dyDescent="0.25"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</row>
    <row r="113" spans="2:29" ht="14.25" customHeight="1" x14ac:dyDescent="0.25"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</row>
    <row r="114" spans="2:29" ht="14.25" customHeight="1" x14ac:dyDescent="0.25"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</row>
    <row r="115" spans="2:29" ht="14.25" customHeight="1" x14ac:dyDescent="0.25"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</row>
    <row r="116" spans="2:29" ht="14.25" customHeight="1" x14ac:dyDescent="0.25"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</row>
    <row r="117" spans="2:29" ht="14.25" customHeight="1" x14ac:dyDescent="0.25"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</row>
    <row r="118" spans="2:29" ht="14.25" customHeight="1" x14ac:dyDescent="0.25"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</row>
    <row r="119" spans="2:29" ht="14.25" customHeight="1" x14ac:dyDescent="0.25"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</row>
    <row r="120" spans="2:29" ht="14.25" customHeight="1" x14ac:dyDescent="0.25"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</row>
    <row r="121" spans="2:29" ht="14.25" customHeight="1" x14ac:dyDescent="0.25"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</row>
    <row r="122" spans="2:29" ht="14.25" customHeight="1" x14ac:dyDescent="0.25"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</row>
    <row r="123" spans="2:29" ht="14.25" customHeight="1" x14ac:dyDescent="0.25"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</row>
    <row r="124" spans="2:29" ht="14.25" customHeight="1" x14ac:dyDescent="0.25"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</row>
    <row r="125" spans="2:29" ht="14.25" customHeight="1" x14ac:dyDescent="0.25"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</row>
    <row r="126" spans="2:29" ht="14.25" customHeight="1" x14ac:dyDescent="0.25"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</row>
    <row r="127" spans="2:29" ht="14.25" customHeight="1" x14ac:dyDescent="0.25"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</row>
    <row r="128" spans="2:29" ht="14.25" customHeight="1" x14ac:dyDescent="0.25"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</row>
    <row r="129" spans="2:29" ht="14.25" customHeight="1" x14ac:dyDescent="0.25"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</row>
    <row r="130" spans="2:29" ht="14.25" customHeight="1" x14ac:dyDescent="0.25"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</row>
    <row r="131" spans="2:29" ht="14.25" customHeight="1" x14ac:dyDescent="0.25"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</row>
    <row r="132" spans="2:29" ht="14.25" customHeight="1" x14ac:dyDescent="0.25"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</row>
    <row r="133" spans="2:29" ht="14.25" customHeight="1" x14ac:dyDescent="0.25"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</row>
    <row r="134" spans="2:29" ht="14.25" customHeight="1" x14ac:dyDescent="0.25"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</row>
    <row r="135" spans="2:29" ht="14.25" customHeight="1" x14ac:dyDescent="0.25"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</row>
    <row r="136" spans="2:29" ht="14.25" customHeight="1" x14ac:dyDescent="0.25"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</row>
    <row r="137" spans="2:29" ht="14.25" customHeight="1" x14ac:dyDescent="0.25"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</row>
    <row r="138" spans="2:29" ht="14.25" customHeight="1" x14ac:dyDescent="0.25"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</row>
    <row r="139" spans="2:29" ht="14.25" customHeight="1" x14ac:dyDescent="0.25"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</row>
    <row r="140" spans="2:29" ht="14.25" customHeight="1" x14ac:dyDescent="0.25"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</row>
    <row r="141" spans="2:29" ht="14.25" customHeight="1" x14ac:dyDescent="0.25"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</row>
    <row r="142" spans="2:29" ht="14.25" customHeight="1" x14ac:dyDescent="0.25"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</row>
    <row r="143" spans="2:29" ht="14.25" customHeight="1" x14ac:dyDescent="0.25"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</row>
    <row r="144" spans="2:29" ht="14.25" customHeight="1" x14ac:dyDescent="0.25"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</row>
    <row r="145" spans="2:29" ht="14.25" customHeight="1" x14ac:dyDescent="0.25"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</row>
    <row r="146" spans="2:29" ht="14.25" customHeight="1" x14ac:dyDescent="0.25"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</row>
    <row r="147" spans="2:29" ht="14.25" customHeight="1" x14ac:dyDescent="0.25"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</row>
    <row r="148" spans="2:29" ht="14.25" customHeight="1" x14ac:dyDescent="0.25"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</row>
    <row r="149" spans="2:29" ht="14.25" customHeight="1" x14ac:dyDescent="0.25"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</row>
    <row r="150" spans="2:29" ht="14.25" customHeight="1" x14ac:dyDescent="0.25"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</row>
    <row r="151" spans="2:29" ht="14.25" customHeight="1" x14ac:dyDescent="0.25"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</row>
    <row r="152" spans="2:29" ht="14.25" customHeight="1" x14ac:dyDescent="0.25"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</row>
    <row r="153" spans="2:29" ht="14.25" customHeight="1" x14ac:dyDescent="0.25"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</row>
    <row r="154" spans="2:29" ht="14.25" customHeight="1" x14ac:dyDescent="0.25"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</row>
    <row r="155" spans="2:29" ht="14.25" customHeight="1" x14ac:dyDescent="0.25"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</row>
    <row r="156" spans="2:29" ht="14.25" customHeight="1" x14ac:dyDescent="0.25"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</row>
    <row r="157" spans="2:29" ht="14.25" customHeight="1" x14ac:dyDescent="0.25"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</row>
    <row r="158" spans="2:29" ht="14.25" customHeight="1" x14ac:dyDescent="0.25"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</row>
    <row r="159" spans="2:29" ht="14.25" customHeight="1" x14ac:dyDescent="0.25"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</row>
    <row r="160" spans="2:29" ht="14.25" customHeight="1" x14ac:dyDescent="0.25"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</row>
    <row r="161" spans="2:29" ht="14.25" customHeight="1" x14ac:dyDescent="0.25"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</row>
    <row r="162" spans="2:29" ht="14.25" customHeight="1" x14ac:dyDescent="0.25"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</row>
    <row r="163" spans="2:29" ht="14.25" customHeight="1" x14ac:dyDescent="0.25"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</row>
    <row r="164" spans="2:29" ht="14.25" customHeight="1" x14ac:dyDescent="0.25"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</row>
    <row r="165" spans="2:29" ht="14.25" customHeight="1" x14ac:dyDescent="0.25"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</row>
    <row r="166" spans="2:29" ht="14.25" customHeight="1" x14ac:dyDescent="0.25"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</row>
    <row r="167" spans="2:29" ht="14.25" customHeight="1" x14ac:dyDescent="0.25"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</row>
    <row r="168" spans="2:29" ht="14.25" customHeight="1" x14ac:dyDescent="0.25"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</row>
    <row r="169" spans="2:29" ht="14.25" customHeight="1" x14ac:dyDescent="0.25"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</row>
    <row r="170" spans="2:29" ht="14.25" customHeight="1" x14ac:dyDescent="0.25"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</row>
    <row r="171" spans="2:29" ht="14.25" customHeight="1" x14ac:dyDescent="0.25"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</row>
    <row r="172" spans="2:29" ht="14.25" customHeight="1" x14ac:dyDescent="0.25"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</row>
    <row r="173" spans="2:29" ht="14.25" customHeight="1" x14ac:dyDescent="0.25"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</row>
    <row r="174" spans="2:29" ht="14.25" customHeight="1" x14ac:dyDescent="0.25"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</row>
    <row r="175" spans="2:29" ht="14.25" customHeight="1" x14ac:dyDescent="0.25"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</row>
    <row r="176" spans="2:29" ht="14.25" customHeight="1" x14ac:dyDescent="0.25"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</row>
    <row r="177" spans="2:29" ht="14.25" customHeight="1" x14ac:dyDescent="0.25"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</row>
    <row r="178" spans="2:29" ht="14.25" customHeight="1" x14ac:dyDescent="0.25"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</row>
    <row r="179" spans="2:29" ht="14.25" customHeight="1" x14ac:dyDescent="0.25"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</row>
    <row r="180" spans="2:29" ht="14.25" customHeight="1" x14ac:dyDescent="0.25"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</row>
    <row r="181" spans="2:29" ht="14.25" customHeight="1" x14ac:dyDescent="0.25"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</row>
    <row r="182" spans="2:29" ht="14.25" customHeight="1" x14ac:dyDescent="0.25"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</row>
    <row r="183" spans="2:29" ht="14.25" customHeight="1" x14ac:dyDescent="0.25"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</row>
    <row r="184" spans="2:29" ht="14.25" customHeight="1" x14ac:dyDescent="0.25"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</row>
    <row r="185" spans="2:29" ht="14.25" customHeight="1" x14ac:dyDescent="0.25"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</row>
    <row r="186" spans="2:29" ht="14.25" customHeight="1" x14ac:dyDescent="0.25"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</row>
    <row r="187" spans="2:29" ht="14.25" customHeight="1" x14ac:dyDescent="0.25"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</row>
    <row r="188" spans="2:29" ht="14.25" customHeight="1" x14ac:dyDescent="0.25"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</row>
    <row r="189" spans="2:29" ht="14.25" customHeight="1" x14ac:dyDescent="0.25"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</row>
    <row r="190" spans="2:29" ht="14.25" customHeight="1" x14ac:dyDescent="0.25"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</row>
    <row r="191" spans="2:29" ht="14.25" customHeight="1" x14ac:dyDescent="0.25"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</row>
    <row r="192" spans="2:29" ht="14.25" customHeight="1" x14ac:dyDescent="0.25"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</row>
    <row r="193" spans="2:29" ht="14.25" customHeight="1" x14ac:dyDescent="0.25"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</row>
    <row r="194" spans="2:29" ht="14.25" customHeight="1" x14ac:dyDescent="0.25"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</row>
    <row r="195" spans="2:29" ht="14.25" customHeight="1" x14ac:dyDescent="0.25"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</row>
    <row r="196" spans="2:29" ht="14.25" customHeight="1" x14ac:dyDescent="0.25"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</row>
    <row r="197" spans="2:29" ht="14.25" customHeight="1" x14ac:dyDescent="0.25"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</row>
    <row r="198" spans="2:29" ht="14.25" customHeight="1" x14ac:dyDescent="0.25"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</row>
    <row r="199" spans="2:29" ht="14.25" customHeight="1" x14ac:dyDescent="0.25"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</row>
    <row r="200" spans="2:29" ht="14.25" customHeight="1" x14ac:dyDescent="0.25"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</row>
    <row r="201" spans="2:29" ht="14.25" customHeight="1" x14ac:dyDescent="0.25"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</row>
    <row r="202" spans="2:29" ht="14.25" customHeight="1" x14ac:dyDescent="0.25"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</row>
    <row r="203" spans="2:29" ht="14.25" customHeight="1" x14ac:dyDescent="0.25"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</row>
    <row r="204" spans="2:29" ht="14.25" customHeight="1" x14ac:dyDescent="0.25"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</row>
    <row r="205" spans="2:29" ht="14.25" customHeight="1" x14ac:dyDescent="0.25"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</row>
    <row r="206" spans="2:29" ht="14.25" customHeight="1" x14ac:dyDescent="0.25"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</row>
    <row r="207" spans="2:29" ht="14.25" customHeight="1" x14ac:dyDescent="0.25"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</row>
    <row r="208" spans="2:29" ht="14.25" customHeight="1" x14ac:dyDescent="0.25"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</row>
    <row r="209" spans="2:29" ht="14.25" customHeight="1" x14ac:dyDescent="0.25"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</row>
    <row r="210" spans="2:29" ht="14.25" customHeight="1" x14ac:dyDescent="0.25"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</row>
    <row r="211" spans="2:29" ht="14.25" customHeight="1" x14ac:dyDescent="0.25"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</row>
    <row r="212" spans="2:29" ht="14.25" customHeight="1" x14ac:dyDescent="0.25"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</row>
    <row r="213" spans="2:29" ht="14.25" customHeight="1" x14ac:dyDescent="0.25"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</row>
    <row r="214" spans="2:29" ht="14.25" customHeight="1" x14ac:dyDescent="0.25"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</row>
    <row r="215" spans="2:29" ht="14.25" customHeight="1" x14ac:dyDescent="0.25"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</row>
    <row r="216" spans="2:29" ht="14.25" customHeight="1" x14ac:dyDescent="0.25"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</row>
    <row r="217" spans="2:29" ht="14.25" customHeight="1" x14ac:dyDescent="0.25"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</row>
    <row r="218" spans="2:29" ht="14.25" customHeight="1" x14ac:dyDescent="0.25"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</row>
    <row r="219" spans="2:29" ht="14.25" customHeight="1" x14ac:dyDescent="0.25"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</row>
    <row r="220" spans="2:29" ht="14.25" customHeight="1" x14ac:dyDescent="0.25"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</row>
    <row r="221" spans="2:29" ht="14.25" customHeight="1" x14ac:dyDescent="0.25"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</row>
    <row r="222" spans="2:29" ht="14.25" customHeight="1" x14ac:dyDescent="0.25"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</row>
    <row r="223" spans="2:29" ht="14.25" customHeight="1" x14ac:dyDescent="0.25"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</row>
    <row r="224" spans="2:29" ht="14.25" customHeight="1" x14ac:dyDescent="0.25"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</row>
    <row r="225" spans="2:29" ht="14.25" customHeight="1" x14ac:dyDescent="0.25"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</row>
    <row r="226" spans="2:29" ht="14.25" customHeight="1" x14ac:dyDescent="0.25"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</row>
    <row r="227" spans="2:29" ht="14.25" customHeight="1" x14ac:dyDescent="0.25"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</row>
    <row r="228" spans="2:29" ht="14.25" customHeight="1" x14ac:dyDescent="0.25"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</row>
    <row r="229" spans="2:29" ht="14.25" customHeight="1" x14ac:dyDescent="0.25"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</row>
    <row r="230" spans="2:29" ht="14.25" customHeight="1" x14ac:dyDescent="0.25"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</row>
    <row r="231" spans="2:29" ht="14.25" customHeight="1" x14ac:dyDescent="0.25"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</row>
    <row r="232" spans="2:29" ht="14.25" customHeight="1" x14ac:dyDescent="0.25"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</row>
    <row r="233" spans="2:29" ht="14.25" customHeight="1" x14ac:dyDescent="0.25"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</row>
    <row r="234" spans="2:29" ht="14.25" customHeight="1" x14ac:dyDescent="0.25"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</row>
    <row r="235" spans="2:29" ht="14.25" customHeight="1" x14ac:dyDescent="0.25"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</row>
    <row r="236" spans="2:29" ht="14.25" customHeight="1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</row>
    <row r="237" spans="2:29" ht="14.25" customHeight="1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</row>
    <row r="238" spans="2:29" ht="14.25" customHeight="1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</row>
    <row r="239" spans="2:29" ht="14.25" customHeight="1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</row>
    <row r="240" spans="2:29" ht="14.25" customHeight="1" x14ac:dyDescent="0.25"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</row>
    <row r="241" spans="2:29" ht="14.25" customHeight="1" x14ac:dyDescent="0.25"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</row>
    <row r="242" spans="2:29" ht="14.25" customHeight="1" x14ac:dyDescent="0.25"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</row>
    <row r="243" spans="2:29" ht="14.25" customHeight="1" x14ac:dyDescent="0.25"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</row>
    <row r="244" spans="2:29" ht="14.25" customHeight="1" x14ac:dyDescent="0.25"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</row>
    <row r="245" spans="2:29" ht="14.25" customHeight="1" x14ac:dyDescent="0.25"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</row>
    <row r="246" spans="2:29" ht="14.25" customHeight="1" x14ac:dyDescent="0.25"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</row>
    <row r="247" spans="2:29" ht="14.25" customHeight="1" x14ac:dyDescent="0.25"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</row>
    <row r="248" spans="2:29" ht="14.25" customHeight="1" x14ac:dyDescent="0.25"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</row>
    <row r="249" spans="2:29" ht="14.25" customHeight="1" x14ac:dyDescent="0.25"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</row>
    <row r="250" spans="2:29" ht="14.25" customHeight="1" x14ac:dyDescent="0.25"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</row>
    <row r="251" spans="2:29" ht="14.25" customHeight="1" x14ac:dyDescent="0.25"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</row>
    <row r="252" spans="2:29" ht="14.25" customHeight="1" x14ac:dyDescent="0.25"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</row>
    <row r="253" spans="2:29" ht="14.25" customHeight="1" x14ac:dyDescent="0.25"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</row>
    <row r="254" spans="2:29" ht="14.25" customHeight="1" x14ac:dyDescent="0.25"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</row>
    <row r="255" spans="2:29" ht="14.25" customHeight="1" x14ac:dyDescent="0.25"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</row>
    <row r="256" spans="2:29" ht="14.25" customHeight="1" x14ac:dyDescent="0.25"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</row>
    <row r="257" spans="2:29" ht="14.25" customHeight="1" x14ac:dyDescent="0.25"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</row>
    <row r="258" spans="2:29" ht="14.25" customHeight="1" x14ac:dyDescent="0.25"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</row>
    <row r="259" spans="2:29" ht="14.25" customHeight="1" x14ac:dyDescent="0.25"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</row>
    <row r="260" spans="2:29" ht="14.25" customHeight="1" x14ac:dyDescent="0.25"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</row>
    <row r="261" spans="2:29" ht="14.25" customHeight="1" x14ac:dyDescent="0.25"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</row>
    <row r="262" spans="2:29" ht="14.25" customHeight="1" x14ac:dyDescent="0.25"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</row>
    <row r="263" spans="2:29" ht="14.25" customHeight="1" x14ac:dyDescent="0.25"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</row>
    <row r="264" spans="2:29" ht="14.25" customHeight="1" x14ac:dyDescent="0.25"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</row>
    <row r="265" spans="2:29" ht="14.25" customHeight="1" x14ac:dyDescent="0.25"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</row>
    <row r="266" spans="2:29" ht="14.25" customHeight="1" x14ac:dyDescent="0.25"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</row>
    <row r="267" spans="2:29" ht="14.25" customHeight="1" x14ac:dyDescent="0.25"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</row>
    <row r="268" spans="2:29" ht="14.25" customHeight="1" x14ac:dyDescent="0.25"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</row>
    <row r="269" spans="2:29" ht="14.25" customHeight="1" x14ac:dyDescent="0.25"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</row>
    <row r="270" spans="2:29" ht="14.25" customHeight="1" x14ac:dyDescent="0.25"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</row>
    <row r="271" spans="2:29" ht="14.25" customHeight="1" x14ac:dyDescent="0.25"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</row>
    <row r="272" spans="2:29" ht="14.25" customHeight="1" x14ac:dyDescent="0.25"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</row>
    <row r="273" spans="2:29" ht="14.25" customHeight="1" x14ac:dyDescent="0.25"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</row>
    <row r="274" spans="2:29" ht="14.25" customHeight="1" x14ac:dyDescent="0.25"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</row>
    <row r="275" spans="2:29" ht="14.25" customHeight="1" x14ac:dyDescent="0.25"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</row>
    <row r="276" spans="2:29" ht="14.25" customHeight="1" x14ac:dyDescent="0.25"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</row>
    <row r="277" spans="2:29" ht="14.25" customHeight="1" x14ac:dyDescent="0.25"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</row>
    <row r="278" spans="2:29" ht="14.25" customHeight="1" x14ac:dyDescent="0.25"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</row>
    <row r="279" spans="2:29" ht="14.25" customHeight="1" x14ac:dyDescent="0.25"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</row>
    <row r="280" spans="2:29" ht="14.25" customHeight="1" x14ac:dyDescent="0.25"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</row>
    <row r="281" spans="2:29" ht="14.25" customHeight="1" x14ac:dyDescent="0.25"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</row>
    <row r="282" spans="2:29" ht="14.25" customHeight="1" x14ac:dyDescent="0.25"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</row>
    <row r="283" spans="2:29" ht="14.25" customHeight="1" x14ac:dyDescent="0.25"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</row>
    <row r="284" spans="2:29" ht="14.25" customHeight="1" x14ac:dyDescent="0.25"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</row>
    <row r="285" spans="2:29" ht="14.25" customHeight="1" x14ac:dyDescent="0.25"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</row>
    <row r="286" spans="2:29" ht="14.25" customHeight="1" x14ac:dyDescent="0.25"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</row>
    <row r="287" spans="2:29" ht="14.25" customHeight="1" x14ac:dyDescent="0.25"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</row>
    <row r="288" spans="2:29" ht="14.25" customHeight="1" x14ac:dyDescent="0.25"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</row>
    <row r="289" spans="2:29" ht="14.25" customHeight="1" x14ac:dyDescent="0.25"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</row>
    <row r="290" spans="2:29" ht="14.25" customHeight="1" x14ac:dyDescent="0.25"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</row>
    <row r="291" spans="2:29" ht="14.25" customHeight="1" x14ac:dyDescent="0.25"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</row>
    <row r="292" spans="2:29" ht="14.25" customHeight="1" x14ac:dyDescent="0.25"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</row>
    <row r="293" spans="2:29" ht="14.25" customHeight="1" x14ac:dyDescent="0.25"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</row>
    <row r="294" spans="2:29" ht="14.25" customHeight="1" x14ac:dyDescent="0.25"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</row>
    <row r="295" spans="2:29" ht="14.25" customHeight="1" x14ac:dyDescent="0.25"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</row>
    <row r="296" spans="2:29" ht="14.25" customHeight="1" x14ac:dyDescent="0.25"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</row>
    <row r="297" spans="2:29" ht="14.25" customHeight="1" x14ac:dyDescent="0.25"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</row>
    <row r="298" spans="2:29" ht="14.25" customHeight="1" x14ac:dyDescent="0.25"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</row>
    <row r="299" spans="2:29" ht="14.25" customHeight="1" x14ac:dyDescent="0.25"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</row>
    <row r="300" spans="2:29" ht="14.25" customHeight="1" x14ac:dyDescent="0.25"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</row>
    <row r="301" spans="2:29" ht="14.25" customHeight="1" x14ac:dyDescent="0.25"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</row>
    <row r="302" spans="2:29" ht="14.25" customHeight="1" x14ac:dyDescent="0.25"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</row>
    <row r="303" spans="2:29" ht="14.25" customHeight="1" x14ac:dyDescent="0.25"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</row>
    <row r="304" spans="2:29" ht="14.25" customHeight="1" x14ac:dyDescent="0.25"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</row>
    <row r="305" spans="2:29" ht="14.25" customHeight="1" x14ac:dyDescent="0.25"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</row>
    <row r="306" spans="2:29" ht="14.25" customHeight="1" x14ac:dyDescent="0.25"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</row>
    <row r="307" spans="2:29" ht="14.25" customHeight="1" x14ac:dyDescent="0.25"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</row>
    <row r="308" spans="2:29" ht="14.25" customHeight="1" x14ac:dyDescent="0.25"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</row>
    <row r="309" spans="2:29" ht="14.25" customHeight="1" x14ac:dyDescent="0.25"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</row>
    <row r="310" spans="2:29" ht="14.25" customHeight="1" x14ac:dyDescent="0.25"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</row>
    <row r="311" spans="2:29" ht="14.25" customHeight="1" x14ac:dyDescent="0.25"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</row>
    <row r="312" spans="2:29" ht="14.25" customHeight="1" x14ac:dyDescent="0.25"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</row>
    <row r="313" spans="2:29" ht="14.25" customHeight="1" x14ac:dyDescent="0.25"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</row>
    <row r="314" spans="2:29" ht="14.25" customHeight="1" x14ac:dyDescent="0.25"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</row>
    <row r="315" spans="2:29" ht="14.25" customHeight="1" x14ac:dyDescent="0.25"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</row>
    <row r="316" spans="2:29" ht="14.25" customHeight="1" x14ac:dyDescent="0.25"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</row>
    <row r="317" spans="2:29" ht="14.25" customHeight="1" x14ac:dyDescent="0.25"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</row>
    <row r="318" spans="2:29" ht="14.25" customHeight="1" x14ac:dyDescent="0.25"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</row>
    <row r="319" spans="2:29" ht="14.25" customHeight="1" x14ac:dyDescent="0.25"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</row>
    <row r="320" spans="2:29" ht="14.25" customHeight="1" x14ac:dyDescent="0.25"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</row>
    <row r="321" spans="2:29" ht="14.25" customHeight="1" x14ac:dyDescent="0.25"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</row>
    <row r="322" spans="2:29" ht="14.25" customHeight="1" x14ac:dyDescent="0.25"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</row>
    <row r="323" spans="2:29" ht="14.25" customHeight="1" x14ac:dyDescent="0.25"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</row>
    <row r="324" spans="2:29" ht="14.25" customHeight="1" x14ac:dyDescent="0.25"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</row>
    <row r="325" spans="2:29" ht="14.25" customHeight="1" x14ac:dyDescent="0.25"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</row>
    <row r="326" spans="2:29" ht="14.25" customHeight="1" x14ac:dyDescent="0.25"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</row>
    <row r="327" spans="2:29" ht="14.25" customHeight="1" x14ac:dyDescent="0.25"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</row>
    <row r="328" spans="2:29" ht="14.25" customHeight="1" x14ac:dyDescent="0.25"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</row>
    <row r="329" spans="2:29" ht="14.25" customHeight="1" x14ac:dyDescent="0.25"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</row>
    <row r="330" spans="2:29" ht="14.25" customHeight="1" x14ac:dyDescent="0.25"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</row>
    <row r="331" spans="2:29" ht="14.25" customHeight="1" x14ac:dyDescent="0.25"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</row>
    <row r="332" spans="2:29" ht="14.25" customHeight="1" x14ac:dyDescent="0.25"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</row>
    <row r="333" spans="2:29" ht="14.25" customHeight="1" x14ac:dyDescent="0.25"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</row>
    <row r="334" spans="2:29" ht="14.25" customHeight="1" x14ac:dyDescent="0.25"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</row>
    <row r="335" spans="2:29" ht="14.25" customHeight="1" x14ac:dyDescent="0.25"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</row>
    <row r="336" spans="2:29" ht="14.25" customHeight="1" x14ac:dyDescent="0.25"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</row>
    <row r="337" spans="2:29" ht="14.25" customHeight="1" x14ac:dyDescent="0.25"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</row>
    <row r="338" spans="2:29" ht="14.25" customHeight="1" x14ac:dyDescent="0.25"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</row>
    <row r="339" spans="2:29" ht="14.25" customHeight="1" x14ac:dyDescent="0.25"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</row>
    <row r="340" spans="2:29" ht="14.25" customHeight="1" x14ac:dyDescent="0.25"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</row>
    <row r="341" spans="2:29" ht="14.25" customHeight="1" x14ac:dyDescent="0.25"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</row>
    <row r="342" spans="2:29" ht="14.25" customHeight="1" x14ac:dyDescent="0.25"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</row>
    <row r="343" spans="2:29" ht="14.25" customHeight="1" x14ac:dyDescent="0.25"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</row>
    <row r="344" spans="2:29" ht="14.25" customHeight="1" x14ac:dyDescent="0.25"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</row>
    <row r="345" spans="2:29" ht="14.25" customHeight="1" x14ac:dyDescent="0.25"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</row>
    <row r="346" spans="2:29" ht="14.25" customHeight="1" x14ac:dyDescent="0.25"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</row>
    <row r="347" spans="2:29" ht="14.25" customHeight="1" x14ac:dyDescent="0.25"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</row>
    <row r="348" spans="2:29" ht="14.25" customHeight="1" x14ac:dyDescent="0.25"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</row>
    <row r="349" spans="2:29" ht="14.25" customHeight="1" x14ac:dyDescent="0.25"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</row>
    <row r="350" spans="2:29" ht="14.25" customHeight="1" x14ac:dyDescent="0.25"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</row>
    <row r="351" spans="2:29" ht="14.25" customHeight="1" x14ac:dyDescent="0.25"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</row>
    <row r="352" spans="2:29" ht="14.25" customHeight="1" x14ac:dyDescent="0.25"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</row>
    <row r="353" spans="2:29" ht="14.25" customHeight="1" x14ac:dyDescent="0.25"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</row>
    <row r="354" spans="2:29" ht="14.25" customHeight="1" x14ac:dyDescent="0.25"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</row>
    <row r="355" spans="2:29" ht="14.25" customHeight="1" x14ac:dyDescent="0.25"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</row>
    <row r="356" spans="2:29" ht="14.25" customHeight="1" x14ac:dyDescent="0.25"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</row>
    <row r="357" spans="2:29" ht="14.25" customHeight="1" x14ac:dyDescent="0.25"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</row>
    <row r="358" spans="2:29" ht="14.25" customHeight="1" x14ac:dyDescent="0.25"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</row>
    <row r="359" spans="2:29" ht="14.25" customHeight="1" x14ac:dyDescent="0.25"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</row>
    <row r="360" spans="2:29" ht="14.25" customHeight="1" x14ac:dyDescent="0.25"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</row>
    <row r="361" spans="2:29" ht="14.25" customHeight="1" x14ac:dyDescent="0.25"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</row>
    <row r="362" spans="2:29" ht="14.25" customHeight="1" x14ac:dyDescent="0.25"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</row>
    <row r="363" spans="2:29" ht="14.25" customHeight="1" x14ac:dyDescent="0.25"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</row>
    <row r="364" spans="2:29" ht="14.25" customHeight="1" x14ac:dyDescent="0.25"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</row>
    <row r="365" spans="2:29" ht="14.25" customHeight="1" x14ac:dyDescent="0.25"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</row>
    <row r="366" spans="2:29" ht="14.25" customHeight="1" x14ac:dyDescent="0.25"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</row>
    <row r="367" spans="2:29" ht="14.25" customHeight="1" x14ac:dyDescent="0.25"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</row>
    <row r="368" spans="2:29" ht="14.25" customHeight="1" x14ac:dyDescent="0.25"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</row>
    <row r="369" spans="2:29" ht="14.25" customHeight="1" x14ac:dyDescent="0.25"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</row>
    <row r="370" spans="2:29" ht="14.25" customHeight="1" x14ac:dyDescent="0.25"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</row>
    <row r="371" spans="2:29" ht="14.25" customHeight="1" x14ac:dyDescent="0.25"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</row>
    <row r="372" spans="2:29" ht="14.25" customHeight="1" x14ac:dyDescent="0.25"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</row>
    <row r="373" spans="2:29" ht="14.25" customHeight="1" x14ac:dyDescent="0.25"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</row>
    <row r="374" spans="2:29" ht="14.25" customHeight="1" x14ac:dyDescent="0.25"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</row>
    <row r="375" spans="2:29" ht="14.25" customHeight="1" x14ac:dyDescent="0.25"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</row>
    <row r="376" spans="2:29" ht="14.25" customHeight="1" x14ac:dyDescent="0.25"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</row>
    <row r="377" spans="2:29" ht="14.25" customHeight="1" x14ac:dyDescent="0.25"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</row>
    <row r="378" spans="2:29" ht="14.25" customHeight="1" x14ac:dyDescent="0.25"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</row>
    <row r="379" spans="2:29" ht="14.25" customHeight="1" x14ac:dyDescent="0.25"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</row>
    <row r="380" spans="2:29" ht="14.25" customHeight="1" x14ac:dyDescent="0.25"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</row>
    <row r="381" spans="2:29" ht="14.25" customHeight="1" x14ac:dyDescent="0.25"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</row>
    <row r="382" spans="2:29" ht="14.25" customHeight="1" x14ac:dyDescent="0.25"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</row>
    <row r="383" spans="2:29" ht="14.25" customHeight="1" x14ac:dyDescent="0.25"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</row>
    <row r="384" spans="2:29" ht="14.25" customHeight="1" x14ac:dyDescent="0.25"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</row>
    <row r="385" spans="2:29" ht="14.25" customHeight="1" x14ac:dyDescent="0.25"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</row>
    <row r="386" spans="2:29" ht="14.25" customHeight="1" x14ac:dyDescent="0.25"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</row>
    <row r="387" spans="2:29" ht="14.25" customHeight="1" x14ac:dyDescent="0.25"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</row>
    <row r="388" spans="2:29" ht="14.25" customHeight="1" x14ac:dyDescent="0.25"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</row>
    <row r="389" spans="2:29" ht="14.25" customHeight="1" x14ac:dyDescent="0.25"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</row>
    <row r="390" spans="2:29" ht="14.25" customHeight="1" x14ac:dyDescent="0.25"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</row>
    <row r="391" spans="2:29" ht="14.25" customHeight="1" x14ac:dyDescent="0.25"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</row>
    <row r="392" spans="2:29" ht="14.25" customHeight="1" x14ac:dyDescent="0.25"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</row>
    <row r="393" spans="2:29" ht="14.25" customHeight="1" x14ac:dyDescent="0.25"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</row>
    <row r="394" spans="2:29" ht="14.25" customHeight="1" x14ac:dyDescent="0.25"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</row>
    <row r="395" spans="2:29" ht="14.25" customHeight="1" x14ac:dyDescent="0.25"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</row>
    <row r="396" spans="2:29" ht="14.25" customHeight="1" x14ac:dyDescent="0.25"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</row>
    <row r="397" spans="2:29" ht="14.25" customHeight="1" x14ac:dyDescent="0.25"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</row>
    <row r="398" spans="2:29" ht="14.25" customHeight="1" x14ac:dyDescent="0.25"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</row>
    <row r="399" spans="2:29" ht="14.25" customHeight="1" x14ac:dyDescent="0.25"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</row>
    <row r="400" spans="2:29" ht="14.25" customHeight="1" x14ac:dyDescent="0.25"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</row>
    <row r="401" spans="2:29" ht="14.25" customHeight="1" x14ac:dyDescent="0.25"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</row>
    <row r="402" spans="2:29" ht="14.25" customHeight="1" x14ac:dyDescent="0.25"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</row>
    <row r="403" spans="2:29" ht="14.25" customHeight="1" x14ac:dyDescent="0.25"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</row>
    <row r="404" spans="2:29" ht="14.25" customHeight="1" x14ac:dyDescent="0.25"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</row>
    <row r="405" spans="2:29" ht="14.25" customHeight="1" x14ac:dyDescent="0.25"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</row>
    <row r="406" spans="2:29" ht="14.25" customHeight="1" x14ac:dyDescent="0.25"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</row>
    <row r="407" spans="2:29" ht="14.25" customHeight="1" x14ac:dyDescent="0.25"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</row>
    <row r="408" spans="2:29" ht="14.25" customHeight="1" x14ac:dyDescent="0.25"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</row>
    <row r="409" spans="2:29" ht="14.25" customHeight="1" x14ac:dyDescent="0.25"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</row>
    <row r="410" spans="2:29" ht="14.25" customHeight="1" x14ac:dyDescent="0.25"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</row>
    <row r="411" spans="2:29" ht="14.25" customHeight="1" x14ac:dyDescent="0.25"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</row>
    <row r="412" spans="2:29" ht="14.25" customHeight="1" x14ac:dyDescent="0.25"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</row>
    <row r="413" spans="2:29" ht="14.25" customHeight="1" x14ac:dyDescent="0.25"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</row>
    <row r="414" spans="2:29" ht="14.25" customHeight="1" x14ac:dyDescent="0.25"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</row>
    <row r="415" spans="2:29" ht="14.25" customHeight="1" x14ac:dyDescent="0.25"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</row>
    <row r="416" spans="2:29" ht="14.25" customHeight="1" x14ac:dyDescent="0.25"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</row>
    <row r="417" spans="2:29" ht="14.25" customHeight="1" x14ac:dyDescent="0.25"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</row>
    <row r="418" spans="2:29" ht="14.25" customHeight="1" x14ac:dyDescent="0.25"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</row>
    <row r="419" spans="2:29" ht="14.25" customHeight="1" x14ac:dyDescent="0.25"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</row>
    <row r="420" spans="2:29" ht="14.25" customHeight="1" x14ac:dyDescent="0.25"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</row>
    <row r="421" spans="2:29" ht="14.25" customHeight="1" x14ac:dyDescent="0.25"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</row>
    <row r="422" spans="2:29" ht="14.25" customHeight="1" x14ac:dyDescent="0.25"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</row>
    <row r="423" spans="2:29" ht="14.25" customHeight="1" x14ac:dyDescent="0.25"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</row>
    <row r="424" spans="2:29" ht="14.25" customHeight="1" x14ac:dyDescent="0.25"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</row>
    <row r="425" spans="2:29" ht="14.25" customHeight="1" x14ac:dyDescent="0.25"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</row>
    <row r="426" spans="2:29" ht="14.25" customHeight="1" x14ac:dyDescent="0.25"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</row>
    <row r="427" spans="2:29" ht="14.25" customHeight="1" x14ac:dyDescent="0.25"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</row>
    <row r="428" spans="2:29" ht="14.25" customHeight="1" x14ac:dyDescent="0.25"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</row>
    <row r="429" spans="2:29" ht="14.25" customHeight="1" x14ac:dyDescent="0.25"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</row>
    <row r="430" spans="2:29" ht="14.25" customHeight="1" x14ac:dyDescent="0.25"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</row>
    <row r="431" spans="2:29" ht="14.25" customHeight="1" x14ac:dyDescent="0.25"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</row>
    <row r="432" spans="2:29" ht="14.25" customHeight="1" x14ac:dyDescent="0.25"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</row>
    <row r="433" spans="2:29" ht="14.25" customHeight="1" x14ac:dyDescent="0.25"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</row>
    <row r="434" spans="2:29" ht="14.25" customHeight="1" x14ac:dyDescent="0.25"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</row>
    <row r="435" spans="2:29" ht="14.25" customHeight="1" x14ac:dyDescent="0.25"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</row>
    <row r="436" spans="2:29" ht="14.25" customHeight="1" x14ac:dyDescent="0.25"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</row>
    <row r="437" spans="2:29" ht="14.25" customHeight="1" x14ac:dyDescent="0.25"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</row>
    <row r="438" spans="2:29" ht="14.25" customHeight="1" x14ac:dyDescent="0.25"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</row>
    <row r="439" spans="2:29" ht="14.25" customHeight="1" x14ac:dyDescent="0.25"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</row>
    <row r="440" spans="2:29" ht="14.25" customHeight="1" x14ac:dyDescent="0.25"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</row>
    <row r="441" spans="2:29" ht="14.25" customHeight="1" x14ac:dyDescent="0.25"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</row>
    <row r="442" spans="2:29" ht="14.25" customHeight="1" x14ac:dyDescent="0.25"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</row>
    <row r="443" spans="2:29" ht="14.25" customHeight="1" x14ac:dyDescent="0.25"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</row>
    <row r="444" spans="2:29" ht="14.25" customHeight="1" x14ac:dyDescent="0.25"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</row>
    <row r="445" spans="2:29" ht="14.25" customHeight="1" x14ac:dyDescent="0.25"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</row>
    <row r="446" spans="2:29" ht="14.25" customHeight="1" x14ac:dyDescent="0.25"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</row>
    <row r="447" spans="2:29" ht="14.25" customHeight="1" x14ac:dyDescent="0.25"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</row>
    <row r="448" spans="2:29" ht="14.25" customHeight="1" x14ac:dyDescent="0.25"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</row>
    <row r="449" spans="2:29" ht="14.25" customHeight="1" x14ac:dyDescent="0.25"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</row>
    <row r="450" spans="2:29" ht="14.25" customHeight="1" x14ac:dyDescent="0.25"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</row>
    <row r="451" spans="2:29" ht="14.25" customHeight="1" x14ac:dyDescent="0.25"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</row>
    <row r="452" spans="2:29" ht="14.25" customHeight="1" x14ac:dyDescent="0.25"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</row>
    <row r="453" spans="2:29" ht="14.25" customHeight="1" x14ac:dyDescent="0.25"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</row>
    <row r="454" spans="2:29" ht="14.25" customHeight="1" x14ac:dyDescent="0.25"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</row>
    <row r="455" spans="2:29" ht="14.25" customHeight="1" x14ac:dyDescent="0.25"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</row>
    <row r="456" spans="2:29" ht="14.25" customHeight="1" x14ac:dyDescent="0.25"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</row>
    <row r="457" spans="2:29" ht="14.25" customHeight="1" x14ac:dyDescent="0.25"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</row>
    <row r="458" spans="2:29" ht="14.25" customHeight="1" x14ac:dyDescent="0.25"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</row>
    <row r="459" spans="2:29" ht="14.25" customHeight="1" x14ac:dyDescent="0.25"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</row>
    <row r="460" spans="2:29" ht="14.25" customHeight="1" x14ac:dyDescent="0.25"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</row>
    <row r="461" spans="2:29" ht="14.25" customHeight="1" x14ac:dyDescent="0.25"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</row>
    <row r="462" spans="2:29" ht="14.25" customHeight="1" x14ac:dyDescent="0.25"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</row>
    <row r="463" spans="2:29" ht="14.25" customHeight="1" x14ac:dyDescent="0.25"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</row>
    <row r="464" spans="2:29" ht="14.25" customHeight="1" x14ac:dyDescent="0.25"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</row>
    <row r="465" spans="2:29" ht="14.25" customHeight="1" x14ac:dyDescent="0.25"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</row>
    <row r="466" spans="2:29" ht="14.25" customHeight="1" x14ac:dyDescent="0.25"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</row>
    <row r="467" spans="2:29" ht="14.25" customHeight="1" x14ac:dyDescent="0.25"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</row>
    <row r="468" spans="2:29" ht="14.25" customHeight="1" x14ac:dyDescent="0.25"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</row>
    <row r="469" spans="2:29" ht="14.25" customHeight="1" x14ac:dyDescent="0.25"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</row>
    <row r="470" spans="2:29" ht="14.25" customHeight="1" x14ac:dyDescent="0.25"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</row>
    <row r="471" spans="2:29" ht="14.25" customHeight="1" x14ac:dyDescent="0.25"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</row>
    <row r="472" spans="2:29" ht="14.25" customHeight="1" x14ac:dyDescent="0.25"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</row>
    <row r="473" spans="2:29" ht="14.25" customHeight="1" x14ac:dyDescent="0.25"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</row>
    <row r="474" spans="2:29" ht="14.25" customHeight="1" x14ac:dyDescent="0.25"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</row>
    <row r="475" spans="2:29" ht="14.25" customHeight="1" x14ac:dyDescent="0.25"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</row>
    <row r="476" spans="2:29" ht="14.25" customHeight="1" x14ac:dyDescent="0.25"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</row>
    <row r="477" spans="2:29" ht="14.25" customHeight="1" x14ac:dyDescent="0.25"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</row>
    <row r="478" spans="2:29" ht="14.25" customHeight="1" x14ac:dyDescent="0.25"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</row>
    <row r="479" spans="2:29" ht="14.25" customHeight="1" x14ac:dyDescent="0.25"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</row>
    <row r="480" spans="2:29" ht="14.25" customHeight="1" x14ac:dyDescent="0.25"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</row>
    <row r="481" spans="2:29" ht="14.25" customHeight="1" x14ac:dyDescent="0.25"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</row>
    <row r="482" spans="2:29" ht="14.25" customHeight="1" x14ac:dyDescent="0.25"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</row>
    <row r="483" spans="2:29" ht="14.25" customHeight="1" x14ac:dyDescent="0.25"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</row>
    <row r="484" spans="2:29" ht="14.25" customHeight="1" x14ac:dyDescent="0.25"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</row>
    <row r="485" spans="2:29" ht="14.25" customHeight="1" x14ac:dyDescent="0.25"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</row>
    <row r="486" spans="2:29" ht="14.25" customHeight="1" x14ac:dyDescent="0.25"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</row>
    <row r="487" spans="2:29" ht="14.25" customHeight="1" x14ac:dyDescent="0.25"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</row>
    <row r="488" spans="2:29" ht="14.25" customHeight="1" x14ac:dyDescent="0.25"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</row>
    <row r="489" spans="2:29" ht="14.25" customHeight="1" x14ac:dyDescent="0.25"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</row>
    <row r="490" spans="2:29" ht="14.25" customHeight="1" x14ac:dyDescent="0.25"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</row>
    <row r="491" spans="2:29" ht="14.25" customHeight="1" x14ac:dyDescent="0.25"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</row>
    <row r="492" spans="2:29" ht="14.25" customHeight="1" x14ac:dyDescent="0.25"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</row>
    <row r="493" spans="2:29" ht="14.25" customHeight="1" x14ac:dyDescent="0.25"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</row>
    <row r="494" spans="2:29" ht="14.25" customHeight="1" x14ac:dyDescent="0.25"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</row>
    <row r="495" spans="2:29" ht="14.25" customHeight="1" x14ac:dyDescent="0.25"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</row>
    <row r="496" spans="2:29" ht="14.25" customHeight="1" x14ac:dyDescent="0.25"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</row>
    <row r="497" spans="2:29" ht="14.25" customHeight="1" x14ac:dyDescent="0.25"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</row>
    <row r="498" spans="2:29" ht="14.25" customHeight="1" x14ac:dyDescent="0.25"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</row>
    <row r="499" spans="2:29" ht="14.25" customHeight="1" x14ac:dyDescent="0.25"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</row>
    <row r="500" spans="2:29" ht="14.25" customHeight="1" x14ac:dyDescent="0.25"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</row>
    <row r="501" spans="2:29" ht="14.25" customHeight="1" x14ac:dyDescent="0.25"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</row>
    <row r="502" spans="2:29" ht="14.25" customHeight="1" x14ac:dyDescent="0.25"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</row>
    <row r="503" spans="2:29" ht="14.25" customHeight="1" x14ac:dyDescent="0.25"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</row>
    <row r="504" spans="2:29" ht="14.25" customHeight="1" x14ac:dyDescent="0.25"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</row>
    <row r="505" spans="2:29" ht="14.25" customHeight="1" x14ac:dyDescent="0.25"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</row>
    <row r="506" spans="2:29" ht="14.25" customHeight="1" x14ac:dyDescent="0.25"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</row>
    <row r="507" spans="2:29" ht="14.25" customHeight="1" x14ac:dyDescent="0.25"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</row>
    <row r="508" spans="2:29" ht="14.25" customHeight="1" x14ac:dyDescent="0.25"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</row>
    <row r="509" spans="2:29" ht="14.25" customHeight="1" x14ac:dyDescent="0.25"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</row>
    <row r="510" spans="2:29" ht="14.25" customHeight="1" x14ac:dyDescent="0.25"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</row>
    <row r="511" spans="2:29" ht="14.25" customHeight="1" x14ac:dyDescent="0.25"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</row>
    <row r="512" spans="2:29" ht="14.25" customHeight="1" x14ac:dyDescent="0.25"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</row>
    <row r="513" spans="2:29" ht="14.25" customHeight="1" x14ac:dyDescent="0.25"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</row>
    <row r="514" spans="2:29" ht="14.25" customHeight="1" x14ac:dyDescent="0.25"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</row>
    <row r="515" spans="2:29" ht="14.25" customHeight="1" x14ac:dyDescent="0.25"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</row>
    <row r="516" spans="2:29" ht="14.25" customHeight="1" x14ac:dyDescent="0.25"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</row>
    <row r="517" spans="2:29" ht="14.25" customHeight="1" x14ac:dyDescent="0.25"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</row>
    <row r="518" spans="2:29" ht="14.25" customHeight="1" x14ac:dyDescent="0.25"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</row>
    <row r="519" spans="2:29" ht="14.25" customHeight="1" x14ac:dyDescent="0.25"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</row>
    <row r="520" spans="2:29" ht="14.25" customHeight="1" x14ac:dyDescent="0.25"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</row>
    <row r="521" spans="2:29" ht="14.25" customHeight="1" x14ac:dyDescent="0.25"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</row>
    <row r="522" spans="2:29" ht="14.25" customHeight="1" x14ac:dyDescent="0.25"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</row>
    <row r="523" spans="2:29" ht="14.25" customHeight="1" x14ac:dyDescent="0.25"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</row>
    <row r="524" spans="2:29" ht="14.25" customHeight="1" x14ac:dyDescent="0.25"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</row>
    <row r="525" spans="2:29" ht="14.25" customHeight="1" x14ac:dyDescent="0.25"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</row>
    <row r="526" spans="2:29" ht="14.25" customHeight="1" x14ac:dyDescent="0.25"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</row>
    <row r="527" spans="2:29" ht="14.25" customHeight="1" x14ac:dyDescent="0.25"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</row>
    <row r="528" spans="2:29" ht="14.25" customHeight="1" x14ac:dyDescent="0.25"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</row>
    <row r="529" spans="2:29" ht="14.25" customHeight="1" x14ac:dyDescent="0.25"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</row>
    <row r="530" spans="2:29" ht="14.25" customHeight="1" x14ac:dyDescent="0.25"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</row>
    <row r="531" spans="2:29" ht="14.25" customHeight="1" x14ac:dyDescent="0.25"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</row>
    <row r="532" spans="2:29" ht="14.25" customHeight="1" x14ac:dyDescent="0.25"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</row>
    <row r="533" spans="2:29" ht="14.25" customHeight="1" x14ac:dyDescent="0.25"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</row>
    <row r="534" spans="2:29" ht="14.25" customHeight="1" x14ac:dyDescent="0.25"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</row>
    <row r="535" spans="2:29" ht="14.25" customHeight="1" x14ac:dyDescent="0.25"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</row>
    <row r="536" spans="2:29" ht="14.25" customHeight="1" x14ac:dyDescent="0.25"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</row>
    <row r="537" spans="2:29" ht="14.25" customHeight="1" x14ac:dyDescent="0.25"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</row>
    <row r="538" spans="2:29" ht="14.25" customHeight="1" x14ac:dyDescent="0.25"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</row>
    <row r="539" spans="2:29" ht="14.25" customHeight="1" x14ac:dyDescent="0.25"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</row>
    <row r="540" spans="2:29" ht="14.25" customHeight="1" x14ac:dyDescent="0.25"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</row>
    <row r="541" spans="2:29" ht="14.25" customHeight="1" x14ac:dyDescent="0.25"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</row>
    <row r="542" spans="2:29" ht="14.25" customHeight="1" x14ac:dyDescent="0.25"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</row>
    <row r="543" spans="2:29" ht="14.25" customHeight="1" x14ac:dyDescent="0.25"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</row>
    <row r="544" spans="2:29" ht="14.25" customHeight="1" x14ac:dyDescent="0.25"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</row>
    <row r="545" spans="2:29" ht="14.25" customHeight="1" x14ac:dyDescent="0.25"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</row>
    <row r="546" spans="2:29" ht="14.25" customHeight="1" x14ac:dyDescent="0.25"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</row>
    <row r="547" spans="2:29" ht="14.25" customHeight="1" x14ac:dyDescent="0.25"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</row>
    <row r="548" spans="2:29" ht="14.25" customHeight="1" x14ac:dyDescent="0.25"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</row>
    <row r="549" spans="2:29" ht="14.25" customHeight="1" x14ac:dyDescent="0.25"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</row>
    <row r="550" spans="2:29" ht="14.25" customHeight="1" x14ac:dyDescent="0.25"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</row>
    <row r="551" spans="2:29" ht="14.25" customHeight="1" x14ac:dyDescent="0.25"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</row>
    <row r="552" spans="2:29" ht="14.25" customHeight="1" x14ac:dyDescent="0.25"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</row>
    <row r="553" spans="2:29" ht="14.25" customHeight="1" x14ac:dyDescent="0.25"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</row>
    <row r="554" spans="2:29" ht="14.25" customHeight="1" x14ac:dyDescent="0.25"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</row>
    <row r="555" spans="2:29" ht="14.25" customHeight="1" x14ac:dyDescent="0.25"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</row>
    <row r="556" spans="2:29" ht="14.25" customHeight="1" x14ac:dyDescent="0.25"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</row>
    <row r="557" spans="2:29" ht="14.25" customHeight="1" x14ac:dyDescent="0.25"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</row>
    <row r="558" spans="2:29" ht="14.25" customHeight="1" x14ac:dyDescent="0.25"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</row>
    <row r="559" spans="2:29" ht="14.25" customHeight="1" x14ac:dyDescent="0.25"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</row>
    <row r="560" spans="2:29" ht="14.25" customHeight="1" x14ac:dyDescent="0.25"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</row>
    <row r="561" spans="2:29" ht="14.25" customHeight="1" x14ac:dyDescent="0.25"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</row>
    <row r="562" spans="2:29" ht="14.25" customHeight="1" x14ac:dyDescent="0.25"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</row>
    <row r="563" spans="2:29" ht="14.25" customHeight="1" x14ac:dyDescent="0.25"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</row>
    <row r="564" spans="2:29" ht="14.25" customHeight="1" x14ac:dyDescent="0.25"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</row>
    <row r="565" spans="2:29" ht="14.25" customHeight="1" x14ac:dyDescent="0.25"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</row>
    <row r="566" spans="2:29" ht="14.25" customHeight="1" x14ac:dyDescent="0.25"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</row>
    <row r="567" spans="2:29" ht="14.25" customHeight="1" x14ac:dyDescent="0.25"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</row>
    <row r="568" spans="2:29" ht="14.25" customHeight="1" x14ac:dyDescent="0.25"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</row>
    <row r="569" spans="2:29" ht="14.25" customHeight="1" x14ac:dyDescent="0.25"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</row>
    <row r="570" spans="2:29" ht="14.25" customHeight="1" x14ac:dyDescent="0.25"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</row>
    <row r="571" spans="2:29" ht="14.25" customHeight="1" x14ac:dyDescent="0.25"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</row>
    <row r="572" spans="2:29" ht="14.25" customHeight="1" x14ac:dyDescent="0.25"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</row>
    <row r="573" spans="2:29" ht="14.25" customHeight="1" x14ac:dyDescent="0.25"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</row>
    <row r="574" spans="2:29" ht="14.25" customHeight="1" x14ac:dyDescent="0.25"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</row>
    <row r="575" spans="2:29" ht="14.25" customHeight="1" x14ac:dyDescent="0.25"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</row>
    <row r="576" spans="2:29" ht="14.25" customHeight="1" x14ac:dyDescent="0.25"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</row>
    <row r="577" spans="2:29" ht="14.25" customHeight="1" x14ac:dyDescent="0.25"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</row>
    <row r="578" spans="2:29" ht="14.25" customHeight="1" x14ac:dyDescent="0.25"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</row>
    <row r="579" spans="2:29" ht="14.25" customHeight="1" x14ac:dyDescent="0.25"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</row>
    <row r="580" spans="2:29" ht="14.25" customHeight="1" x14ac:dyDescent="0.25"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</row>
    <row r="581" spans="2:29" ht="14.25" customHeight="1" x14ac:dyDescent="0.25"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</row>
    <row r="582" spans="2:29" ht="14.25" customHeight="1" x14ac:dyDescent="0.25"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</row>
    <row r="583" spans="2:29" ht="14.25" customHeight="1" x14ac:dyDescent="0.25"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</row>
    <row r="584" spans="2:29" ht="14.25" customHeight="1" x14ac:dyDescent="0.25"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</row>
    <row r="585" spans="2:29" ht="14.25" customHeight="1" x14ac:dyDescent="0.25"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</row>
    <row r="586" spans="2:29" ht="14.25" customHeight="1" x14ac:dyDescent="0.25"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</row>
    <row r="587" spans="2:29" ht="14.25" customHeight="1" x14ac:dyDescent="0.25"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</row>
    <row r="588" spans="2:29" ht="14.25" customHeight="1" x14ac:dyDescent="0.25"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</row>
    <row r="589" spans="2:29" ht="14.25" customHeight="1" x14ac:dyDescent="0.25"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</row>
    <row r="590" spans="2:29" ht="14.25" customHeight="1" x14ac:dyDescent="0.25"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</row>
    <row r="591" spans="2:29" ht="14.25" customHeight="1" x14ac:dyDescent="0.25"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</row>
    <row r="592" spans="2:29" ht="14.25" customHeight="1" x14ac:dyDescent="0.25"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</row>
    <row r="593" spans="2:29" ht="14.25" customHeight="1" x14ac:dyDescent="0.25"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</row>
    <row r="594" spans="2:29" ht="14.25" customHeight="1" x14ac:dyDescent="0.25"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</row>
    <row r="595" spans="2:29" ht="14.25" customHeight="1" x14ac:dyDescent="0.25"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</row>
    <row r="596" spans="2:29" ht="14.25" customHeight="1" x14ac:dyDescent="0.25"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</row>
    <row r="597" spans="2:29" ht="14.25" customHeight="1" x14ac:dyDescent="0.25"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</row>
    <row r="598" spans="2:29" ht="14.25" customHeight="1" x14ac:dyDescent="0.25"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</row>
    <row r="599" spans="2:29" ht="14.25" customHeight="1" x14ac:dyDescent="0.25"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</row>
    <row r="600" spans="2:29" ht="14.25" customHeight="1" x14ac:dyDescent="0.25"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</row>
    <row r="601" spans="2:29" ht="14.25" customHeight="1" x14ac:dyDescent="0.25"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</row>
    <row r="602" spans="2:29" ht="14.25" customHeight="1" x14ac:dyDescent="0.25"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</row>
    <row r="603" spans="2:29" ht="14.25" customHeight="1" x14ac:dyDescent="0.25"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</row>
    <row r="604" spans="2:29" ht="14.25" customHeight="1" x14ac:dyDescent="0.25"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</row>
    <row r="605" spans="2:29" ht="14.25" customHeight="1" x14ac:dyDescent="0.25"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</row>
    <row r="606" spans="2:29" ht="14.25" customHeight="1" x14ac:dyDescent="0.25"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</row>
    <row r="607" spans="2:29" ht="14.25" customHeight="1" x14ac:dyDescent="0.25"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</row>
    <row r="608" spans="2:29" ht="14.25" customHeight="1" x14ac:dyDescent="0.25"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</row>
    <row r="609" spans="2:29" ht="14.25" customHeight="1" x14ac:dyDescent="0.25"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</row>
    <row r="610" spans="2:29" ht="14.25" customHeight="1" x14ac:dyDescent="0.25"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</row>
    <row r="611" spans="2:29" ht="14.25" customHeight="1" x14ac:dyDescent="0.25"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</row>
    <row r="612" spans="2:29" ht="14.25" customHeight="1" x14ac:dyDescent="0.25"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</row>
    <row r="613" spans="2:29" ht="14.25" customHeight="1" x14ac:dyDescent="0.25"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</row>
    <row r="614" spans="2:29" ht="14.25" customHeight="1" x14ac:dyDescent="0.25"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</row>
    <row r="615" spans="2:29" ht="14.25" customHeight="1" x14ac:dyDescent="0.25"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</row>
    <row r="616" spans="2:29" ht="14.25" customHeight="1" x14ac:dyDescent="0.25"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</row>
    <row r="617" spans="2:29" ht="14.25" customHeight="1" x14ac:dyDescent="0.25"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</row>
    <row r="618" spans="2:29" ht="14.25" customHeight="1" x14ac:dyDescent="0.25"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</row>
    <row r="619" spans="2:29" ht="14.25" customHeight="1" x14ac:dyDescent="0.25"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</row>
    <row r="620" spans="2:29" ht="14.25" customHeight="1" x14ac:dyDescent="0.25"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</row>
    <row r="621" spans="2:29" ht="14.25" customHeight="1" x14ac:dyDescent="0.25"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</row>
    <row r="622" spans="2:29" ht="14.25" customHeight="1" x14ac:dyDescent="0.25"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</row>
    <row r="623" spans="2:29" ht="14.25" customHeight="1" x14ac:dyDescent="0.25"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</row>
    <row r="624" spans="2:29" ht="14.25" customHeight="1" x14ac:dyDescent="0.25"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</row>
    <row r="625" spans="2:29" ht="14.25" customHeight="1" x14ac:dyDescent="0.25"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</row>
    <row r="626" spans="2:29" ht="14.25" customHeight="1" x14ac:dyDescent="0.25"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</row>
    <row r="627" spans="2:29" ht="14.25" customHeight="1" x14ac:dyDescent="0.25"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</row>
    <row r="628" spans="2:29" ht="14.25" customHeight="1" x14ac:dyDescent="0.25"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</row>
    <row r="629" spans="2:29" ht="14.25" customHeight="1" x14ac:dyDescent="0.25"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</row>
    <row r="630" spans="2:29" ht="14.25" customHeight="1" x14ac:dyDescent="0.25"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</row>
    <row r="631" spans="2:29" ht="14.25" customHeight="1" x14ac:dyDescent="0.25"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</row>
    <row r="632" spans="2:29" ht="14.25" customHeight="1" x14ac:dyDescent="0.25"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</row>
    <row r="633" spans="2:29" ht="14.25" customHeight="1" x14ac:dyDescent="0.25"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</row>
    <row r="634" spans="2:29" ht="14.25" customHeight="1" x14ac:dyDescent="0.25"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</row>
    <row r="635" spans="2:29" ht="14.25" customHeight="1" x14ac:dyDescent="0.25"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</row>
    <row r="636" spans="2:29" ht="14.25" customHeight="1" x14ac:dyDescent="0.25"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</row>
    <row r="637" spans="2:29" ht="14.25" customHeight="1" x14ac:dyDescent="0.25"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</row>
    <row r="638" spans="2:29" ht="14.25" customHeight="1" x14ac:dyDescent="0.25"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</row>
    <row r="639" spans="2:29" ht="14.25" customHeight="1" x14ac:dyDescent="0.25"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</row>
    <row r="640" spans="2:29" ht="14.25" customHeight="1" x14ac:dyDescent="0.25"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</row>
    <row r="641" spans="2:29" ht="14.25" customHeight="1" x14ac:dyDescent="0.25"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</row>
    <row r="642" spans="2:29" ht="14.25" customHeight="1" x14ac:dyDescent="0.25"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</row>
    <row r="643" spans="2:29" ht="14.25" customHeight="1" x14ac:dyDescent="0.25"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</row>
    <row r="644" spans="2:29" ht="14.25" customHeight="1" x14ac:dyDescent="0.25"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</row>
    <row r="645" spans="2:29" ht="14.25" customHeight="1" x14ac:dyDescent="0.25"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</row>
    <row r="646" spans="2:29" ht="14.25" customHeight="1" x14ac:dyDescent="0.25"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</row>
    <row r="647" spans="2:29" ht="14.25" customHeight="1" x14ac:dyDescent="0.25"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</row>
    <row r="648" spans="2:29" ht="14.25" customHeight="1" x14ac:dyDescent="0.25"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</row>
    <row r="649" spans="2:29" ht="14.25" customHeight="1" x14ac:dyDescent="0.25"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</row>
    <row r="650" spans="2:29" ht="14.25" customHeight="1" x14ac:dyDescent="0.25"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</row>
    <row r="651" spans="2:29" ht="14.25" customHeight="1" x14ac:dyDescent="0.25"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</row>
    <row r="652" spans="2:29" ht="14.25" customHeight="1" x14ac:dyDescent="0.25"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</row>
    <row r="653" spans="2:29" ht="14.25" customHeight="1" x14ac:dyDescent="0.25"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</row>
    <row r="654" spans="2:29" ht="14.25" customHeight="1" x14ac:dyDescent="0.25"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</row>
    <row r="655" spans="2:29" ht="14.25" customHeight="1" x14ac:dyDescent="0.25"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</row>
    <row r="656" spans="2:29" ht="14.25" customHeight="1" x14ac:dyDescent="0.25"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</row>
    <row r="657" spans="2:29" ht="14.25" customHeight="1" x14ac:dyDescent="0.25"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</row>
    <row r="658" spans="2:29" ht="14.25" customHeight="1" x14ac:dyDescent="0.25"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</row>
    <row r="659" spans="2:29" ht="14.25" customHeight="1" x14ac:dyDescent="0.25"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</row>
    <row r="660" spans="2:29" ht="14.25" customHeight="1" x14ac:dyDescent="0.25"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</row>
    <row r="661" spans="2:29" ht="14.25" customHeight="1" x14ac:dyDescent="0.25"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</row>
    <row r="662" spans="2:29" ht="14.25" customHeight="1" x14ac:dyDescent="0.25"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</row>
    <row r="663" spans="2:29" ht="14.25" customHeight="1" x14ac:dyDescent="0.25"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</row>
    <row r="664" spans="2:29" ht="14.25" customHeight="1" x14ac:dyDescent="0.25"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</row>
    <row r="665" spans="2:29" ht="14.25" customHeight="1" x14ac:dyDescent="0.25"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</row>
    <row r="666" spans="2:29" ht="14.25" customHeight="1" x14ac:dyDescent="0.25"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</row>
    <row r="667" spans="2:29" ht="14.25" customHeight="1" x14ac:dyDescent="0.25"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</row>
    <row r="668" spans="2:29" ht="14.25" customHeight="1" x14ac:dyDescent="0.25"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</row>
    <row r="669" spans="2:29" ht="14.25" customHeight="1" x14ac:dyDescent="0.25"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</row>
    <row r="670" spans="2:29" ht="14.25" customHeight="1" x14ac:dyDescent="0.25"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</row>
    <row r="671" spans="2:29" ht="14.25" customHeight="1" x14ac:dyDescent="0.25"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</row>
    <row r="672" spans="2:29" ht="14.25" customHeight="1" x14ac:dyDescent="0.25"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</row>
    <row r="673" spans="2:29" ht="14.25" customHeight="1" x14ac:dyDescent="0.25"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</row>
    <row r="674" spans="2:29" ht="14.25" customHeight="1" x14ac:dyDescent="0.25"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</row>
    <row r="675" spans="2:29" ht="14.25" customHeight="1" x14ac:dyDescent="0.25"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</row>
    <row r="676" spans="2:29" ht="14.25" customHeight="1" x14ac:dyDescent="0.25"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</row>
    <row r="677" spans="2:29" ht="14.25" customHeight="1" x14ac:dyDescent="0.25"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</row>
    <row r="678" spans="2:29" ht="14.25" customHeight="1" x14ac:dyDescent="0.25"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</row>
    <row r="679" spans="2:29" ht="14.25" customHeight="1" x14ac:dyDescent="0.25"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</row>
    <row r="680" spans="2:29" ht="14.25" customHeight="1" x14ac:dyDescent="0.25"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</row>
    <row r="681" spans="2:29" ht="14.25" customHeight="1" x14ac:dyDescent="0.25"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</row>
    <row r="682" spans="2:29" ht="14.25" customHeight="1" x14ac:dyDescent="0.25"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</row>
    <row r="683" spans="2:29" ht="14.25" customHeight="1" x14ac:dyDescent="0.25"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</row>
    <row r="684" spans="2:29" ht="14.25" customHeight="1" x14ac:dyDescent="0.25"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</row>
    <row r="685" spans="2:29" ht="14.25" customHeight="1" x14ac:dyDescent="0.25"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</row>
    <row r="686" spans="2:29" ht="14.25" customHeight="1" x14ac:dyDescent="0.25"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</row>
    <row r="687" spans="2:29" ht="14.25" customHeight="1" x14ac:dyDescent="0.25"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</row>
    <row r="688" spans="2:29" ht="14.25" customHeight="1" x14ac:dyDescent="0.25"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</row>
    <row r="689" spans="2:29" ht="14.25" customHeight="1" x14ac:dyDescent="0.25"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</row>
    <row r="690" spans="2:29" ht="14.25" customHeight="1" x14ac:dyDescent="0.25"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</row>
    <row r="691" spans="2:29" ht="14.25" customHeight="1" x14ac:dyDescent="0.25"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</row>
    <row r="692" spans="2:29" ht="14.25" customHeight="1" x14ac:dyDescent="0.25"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</row>
    <row r="693" spans="2:29" ht="14.25" customHeight="1" x14ac:dyDescent="0.25"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</row>
    <row r="694" spans="2:29" ht="14.25" customHeight="1" x14ac:dyDescent="0.25"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</row>
    <row r="695" spans="2:29" ht="14.25" customHeight="1" x14ac:dyDescent="0.25"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</row>
    <row r="696" spans="2:29" ht="14.25" customHeight="1" x14ac:dyDescent="0.25"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</row>
    <row r="697" spans="2:29" ht="14.25" customHeight="1" x14ac:dyDescent="0.25"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</row>
    <row r="698" spans="2:29" ht="14.25" customHeight="1" x14ac:dyDescent="0.25"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</row>
    <row r="699" spans="2:29" ht="14.25" customHeight="1" x14ac:dyDescent="0.25"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</row>
    <row r="700" spans="2:29" ht="14.25" customHeight="1" x14ac:dyDescent="0.25"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</row>
    <row r="701" spans="2:29" ht="14.25" customHeight="1" x14ac:dyDescent="0.25"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</row>
    <row r="702" spans="2:29" ht="14.25" customHeight="1" x14ac:dyDescent="0.25"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</row>
    <row r="703" spans="2:29" ht="14.25" customHeight="1" x14ac:dyDescent="0.25"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</row>
    <row r="704" spans="2:29" ht="14.25" customHeight="1" x14ac:dyDescent="0.25"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</row>
    <row r="705" spans="2:29" ht="14.25" customHeight="1" x14ac:dyDescent="0.25"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</row>
    <row r="706" spans="2:29" ht="14.25" customHeight="1" x14ac:dyDescent="0.25"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</row>
    <row r="707" spans="2:29" ht="14.25" customHeight="1" x14ac:dyDescent="0.25"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</row>
    <row r="708" spans="2:29" ht="14.25" customHeight="1" x14ac:dyDescent="0.25"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</row>
    <row r="709" spans="2:29" ht="14.25" customHeight="1" x14ac:dyDescent="0.25"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</row>
    <row r="710" spans="2:29" ht="14.25" customHeight="1" x14ac:dyDescent="0.25"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</row>
    <row r="711" spans="2:29" ht="14.25" customHeight="1" x14ac:dyDescent="0.25"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</row>
    <row r="712" spans="2:29" ht="14.25" customHeight="1" x14ac:dyDescent="0.25"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</row>
    <row r="713" spans="2:29" ht="14.25" customHeight="1" x14ac:dyDescent="0.25"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</row>
    <row r="714" spans="2:29" ht="14.25" customHeight="1" x14ac:dyDescent="0.25"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</row>
    <row r="715" spans="2:29" ht="14.25" customHeight="1" x14ac:dyDescent="0.25"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</row>
    <row r="716" spans="2:29" ht="14.25" customHeight="1" x14ac:dyDescent="0.25"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</row>
    <row r="717" spans="2:29" ht="14.25" customHeight="1" x14ac:dyDescent="0.25"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</row>
    <row r="718" spans="2:29" ht="14.25" customHeight="1" x14ac:dyDescent="0.25"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</row>
    <row r="719" spans="2:29" ht="14.25" customHeight="1" x14ac:dyDescent="0.25"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</row>
    <row r="720" spans="2:29" ht="14.25" customHeight="1" x14ac:dyDescent="0.25"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</row>
    <row r="721" spans="2:29" ht="14.25" customHeight="1" x14ac:dyDescent="0.25"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</row>
    <row r="722" spans="2:29" ht="14.25" customHeight="1" x14ac:dyDescent="0.25"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</row>
    <row r="723" spans="2:29" ht="14.25" customHeight="1" x14ac:dyDescent="0.25"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</row>
    <row r="724" spans="2:29" ht="14.25" customHeight="1" x14ac:dyDescent="0.25"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</row>
    <row r="725" spans="2:29" ht="14.25" customHeight="1" x14ac:dyDescent="0.25"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</row>
    <row r="726" spans="2:29" ht="14.25" customHeight="1" x14ac:dyDescent="0.25"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</row>
    <row r="727" spans="2:29" ht="14.25" customHeight="1" x14ac:dyDescent="0.25"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</row>
    <row r="728" spans="2:29" ht="14.25" customHeight="1" x14ac:dyDescent="0.25"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</row>
    <row r="729" spans="2:29" ht="14.25" customHeight="1" x14ac:dyDescent="0.25"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</row>
    <row r="730" spans="2:29" ht="14.25" customHeight="1" x14ac:dyDescent="0.25"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</row>
    <row r="731" spans="2:29" ht="14.25" customHeight="1" x14ac:dyDescent="0.25"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</row>
    <row r="732" spans="2:29" ht="14.25" customHeight="1" x14ac:dyDescent="0.25"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</row>
    <row r="733" spans="2:29" ht="14.25" customHeight="1" x14ac:dyDescent="0.25"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</row>
    <row r="734" spans="2:29" ht="14.25" customHeight="1" x14ac:dyDescent="0.25"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</row>
    <row r="735" spans="2:29" ht="14.25" customHeight="1" x14ac:dyDescent="0.25"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</row>
    <row r="736" spans="2:29" ht="14.25" customHeight="1" x14ac:dyDescent="0.25"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</row>
    <row r="737" spans="2:29" ht="14.25" customHeight="1" x14ac:dyDescent="0.25"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</row>
    <row r="738" spans="2:29" ht="14.25" customHeight="1" x14ac:dyDescent="0.25"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</row>
    <row r="739" spans="2:29" ht="14.25" customHeight="1" x14ac:dyDescent="0.25"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</row>
    <row r="740" spans="2:29" ht="14.25" customHeight="1" x14ac:dyDescent="0.25"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</row>
    <row r="741" spans="2:29" ht="14.25" customHeight="1" x14ac:dyDescent="0.25"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</row>
    <row r="742" spans="2:29" ht="14.25" customHeight="1" x14ac:dyDescent="0.25"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</row>
    <row r="743" spans="2:29" ht="14.25" customHeight="1" x14ac:dyDescent="0.25"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</row>
    <row r="744" spans="2:29" ht="14.25" customHeight="1" x14ac:dyDescent="0.25"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</row>
    <row r="745" spans="2:29" ht="14.25" customHeight="1" x14ac:dyDescent="0.25"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</row>
    <row r="746" spans="2:29" ht="14.25" customHeight="1" x14ac:dyDescent="0.25"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</row>
    <row r="747" spans="2:29" ht="14.25" customHeight="1" x14ac:dyDescent="0.25"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</row>
    <row r="748" spans="2:29" ht="14.25" customHeight="1" x14ac:dyDescent="0.25"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</row>
    <row r="749" spans="2:29" ht="14.25" customHeight="1" x14ac:dyDescent="0.25"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</row>
    <row r="750" spans="2:29" ht="14.25" customHeight="1" x14ac:dyDescent="0.25"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</row>
    <row r="751" spans="2:29" ht="14.25" customHeight="1" x14ac:dyDescent="0.25"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</row>
    <row r="752" spans="2:29" ht="14.25" customHeight="1" x14ac:dyDescent="0.25"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</row>
    <row r="753" spans="2:29" ht="14.25" customHeight="1" x14ac:dyDescent="0.25"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</row>
    <row r="754" spans="2:29" ht="14.25" customHeight="1" x14ac:dyDescent="0.25"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</row>
    <row r="755" spans="2:29" ht="14.25" customHeight="1" x14ac:dyDescent="0.25"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</row>
    <row r="756" spans="2:29" ht="14.25" customHeight="1" x14ac:dyDescent="0.25"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</row>
    <row r="757" spans="2:29" ht="14.25" customHeight="1" x14ac:dyDescent="0.25"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</row>
    <row r="758" spans="2:29" ht="14.25" customHeight="1" x14ac:dyDescent="0.25"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</row>
    <row r="759" spans="2:29" ht="14.25" customHeight="1" x14ac:dyDescent="0.25"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</row>
    <row r="760" spans="2:29" ht="14.25" customHeight="1" x14ac:dyDescent="0.25"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</row>
    <row r="761" spans="2:29" ht="14.25" customHeight="1" x14ac:dyDescent="0.25"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</row>
    <row r="762" spans="2:29" ht="14.25" customHeight="1" x14ac:dyDescent="0.25"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</row>
    <row r="763" spans="2:29" ht="14.25" customHeight="1" x14ac:dyDescent="0.25"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</row>
    <row r="764" spans="2:29" ht="14.25" customHeight="1" x14ac:dyDescent="0.25"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</row>
    <row r="765" spans="2:29" ht="14.25" customHeight="1" x14ac:dyDescent="0.25"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</row>
    <row r="766" spans="2:29" ht="14.25" customHeight="1" x14ac:dyDescent="0.25"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</row>
    <row r="767" spans="2:29" ht="14.25" customHeight="1" x14ac:dyDescent="0.25"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</row>
    <row r="768" spans="2:29" ht="14.25" customHeight="1" x14ac:dyDescent="0.25"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</row>
    <row r="769" spans="2:29" ht="14.25" customHeight="1" x14ac:dyDescent="0.25"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</row>
    <row r="770" spans="2:29" ht="14.25" customHeight="1" x14ac:dyDescent="0.25"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</row>
    <row r="771" spans="2:29" ht="14.25" customHeight="1" x14ac:dyDescent="0.25"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</row>
    <row r="772" spans="2:29" ht="14.25" customHeight="1" x14ac:dyDescent="0.25"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</row>
    <row r="773" spans="2:29" ht="14.25" customHeight="1" x14ac:dyDescent="0.25"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</row>
    <row r="774" spans="2:29" ht="14.25" customHeight="1" x14ac:dyDescent="0.25"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</row>
    <row r="775" spans="2:29" ht="14.25" customHeight="1" x14ac:dyDescent="0.25"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</row>
    <row r="776" spans="2:29" ht="14.25" customHeight="1" x14ac:dyDescent="0.25"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</row>
    <row r="777" spans="2:29" ht="14.25" customHeight="1" x14ac:dyDescent="0.25"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</row>
    <row r="778" spans="2:29" ht="14.25" customHeight="1" x14ac:dyDescent="0.25"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</row>
    <row r="779" spans="2:29" ht="14.25" customHeight="1" x14ac:dyDescent="0.25"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</row>
    <row r="780" spans="2:29" ht="14.25" customHeight="1" x14ac:dyDescent="0.25"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</row>
    <row r="781" spans="2:29" ht="14.25" customHeight="1" x14ac:dyDescent="0.25"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</row>
    <row r="782" spans="2:29" ht="14.25" customHeight="1" x14ac:dyDescent="0.25"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</row>
    <row r="783" spans="2:29" ht="14.25" customHeight="1" x14ac:dyDescent="0.25"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</row>
    <row r="784" spans="2:29" ht="14.25" customHeight="1" x14ac:dyDescent="0.25"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</row>
    <row r="785" spans="2:29" ht="14.25" customHeight="1" x14ac:dyDescent="0.25"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</row>
    <row r="786" spans="2:29" ht="14.25" customHeight="1" x14ac:dyDescent="0.25"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</row>
    <row r="787" spans="2:29" ht="14.25" customHeight="1" x14ac:dyDescent="0.25"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</row>
    <row r="788" spans="2:29" ht="14.25" customHeight="1" x14ac:dyDescent="0.25"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</row>
    <row r="789" spans="2:29" ht="14.25" customHeight="1" x14ac:dyDescent="0.25"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</row>
    <row r="790" spans="2:29" ht="14.25" customHeight="1" x14ac:dyDescent="0.25"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</row>
    <row r="791" spans="2:29" ht="14.25" customHeight="1" x14ac:dyDescent="0.25"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</row>
    <row r="792" spans="2:29" ht="14.25" customHeight="1" x14ac:dyDescent="0.25"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</row>
    <row r="793" spans="2:29" ht="14.25" customHeight="1" x14ac:dyDescent="0.25"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</row>
    <row r="794" spans="2:29" ht="14.25" customHeight="1" x14ac:dyDescent="0.25"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</row>
    <row r="795" spans="2:29" ht="14.25" customHeight="1" x14ac:dyDescent="0.25"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</row>
    <row r="796" spans="2:29" ht="14.25" customHeight="1" x14ac:dyDescent="0.25"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</row>
    <row r="797" spans="2:29" ht="14.25" customHeight="1" x14ac:dyDescent="0.25"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</row>
    <row r="798" spans="2:29" ht="14.25" customHeight="1" x14ac:dyDescent="0.25"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</row>
    <row r="799" spans="2:29" ht="14.25" customHeight="1" x14ac:dyDescent="0.25"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</row>
    <row r="800" spans="2:29" ht="14.25" customHeight="1" x14ac:dyDescent="0.25"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</row>
    <row r="801" spans="2:29" ht="14.25" customHeight="1" x14ac:dyDescent="0.25"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</row>
    <row r="802" spans="2:29" ht="14.25" customHeight="1" x14ac:dyDescent="0.25"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</row>
    <row r="803" spans="2:29" ht="14.25" customHeight="1" x14ac:dyDescent="0.25"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</row>
    <row r="804" spans="2:29" ht="14.25" customHeight="1" x14ac:dyDescent="0.25"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</row>
    <row r="805" spans="2:29" ht="14.25" customHeight="1" x14ac:dyDescent="0.25"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</row>
    <row r="806" spans="2:29" ht="14.25" customHeight="1" x14ac:dyDescent="0.25"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</row>
    <row r="807" spans="2:29" ht="14.25" customHeight="1" x14ac:dyDescent="0.25"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</row>
    <row r="808" spans="2:29" ht="14.25" customHeight="1" x14ac:dyDescent="0.25"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</row>
    <row r="809" spans="2:29" ht="14.25" customHeight="1" x14ac:dyDescent="0.25"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</row>
    <row r="810" spans="2:29" ht="14.25" customHeight="1" x14ac:dyDescent="0.25"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</row>
    <row r="811" spans="2:29" ht="14.25" customHeight="1" x14ac:dyDescent="0.25"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</row>
    <row r="812" spans="2:29" ht="14.25" customHeight="1" x14ac:dyDescent="0.25"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</row>
    <row r="813" spans="2:29" ht="14.25" customHeight="1" x14ac:dyDescent="0.25"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</row>
    <row r="814" spans="2:29" ht="14.25" customHeight="1" x14ac:dyDescent="0.25"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</row>
    <row r="815" spans="2:29" ht="14.25" customHeight="1" x14ac:dyDescent="0.25"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</row>
    <row r="816" spans="2:29" ht="14.25" customHeight="1" x14ac:dyDescent="0.25"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</row>
    <row r="817" spans="2:29" ht="14.25" customHeight="1" x14ac:dyDescent="0.25"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</row>
    <row r="818" spans="2:29" ht="14.25" customHeight="1" x14ac:dyDescent="0.25"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</row>
    <row r="819" spans="2:29" ht="14.25" customHeight="1" x14ac:dyDescent="0.25"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</row>
    <row r="820" spans="2:29" ht="14.25" customHeight="1" x14ac:dyDescent="0.25"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</row>
    <row r="821" spans="2:29" ht="14.25" customHeight="1" x14ac:dyDescent="0.25"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</row>
    <row r="822" spans="2:29" ht="14.25" customHeight="1" x14ac:dyDescent="0.25"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</row>
    <row r="823" spans="2:29" ht="14.25" customHeight="1" x14ac:dyDescent="0.25"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</row>
    <row r="824" spans="2:29" ht="14.25" customHeight="1" x14ac:dyDescent="0.25"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</row>
    <row r="825" spans="2:29" ht="14.25" customHeight="1" x14ac:dyDescent="0.25"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</row>
    <row r="826" spans="2:29" ht="14.25" customHeight="1" x14ac:dyDescent="0.25"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</row>
    <row r="827" spans="2:29" ht="14.25" customHeight="1" x14ac:dyDescent="0.25"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</row>
    <row r="828" spans="2:29" ht="14.25" customHeight="1" x14ac:dyDescent="0.25"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</row>
    <row r="829" spans="2:29" ht="14.25" customHeight="1" x14ac:dyDescent="0.25"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</row>
    <row r="830" spans="2:29" ht="14.25" customHeight="1" x14ac:dyDescent="0.25"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</row>
    <row r="831" spans="2:29" ht="14.25" customHeight="1" x14ac:dyDescent="0.25"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</row>
    <row r="832" spans="2:29" ht="14.25" customHeight="1" x14ac:dyDescent="0.25"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</row>
    <row r="833" spans="2:29" ht="14.25" customHeight="1" x14ac:dyDescent="0.25"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</row>
    <row r="834" spans="2:29" ht="14.25" customHeight="1" x14ac:dyDescent="0.25"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</row>
    <row r="835" spans="2:29" ht="14.25" customHeight="1" x14ac:dyDescent="0.25"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</row>
    <row r="836" spans="2:29" ht="14.25" customHeight="1" x14ac:dyDescent="0.25"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</row>
    <row r="837" spans="2:29" ht="14.25" customHeight="1" x14ac:dyDescent="0.25"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</row>
    <row r="838" spans="2:29" ht="14.25" customHeight="1" x14ac:dyDescent="0.25"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</row>
    <row r="839" spans="2:29" ht="14.25" customHeight="1" x14ac:dyDescent="0.25"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</row>
    <row r="840" spans="2:29" ht="14.25" customHeight="1" x14ac:dyDescent="0.25"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</row>
    <row r="841" spans="2:29" ht="14.25" customHeight="1" x14ac:dyDescent="0.25"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</row>
    <row r="842" spans="2:29" ht="14.25" customHeight="1" x14ac:dyDescent="0.25"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</row>
    <row r="843" spans="2:29" ht="14.25" customHeight="1" x14ac:dyDescent="0.25"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</row>
    <row r="844" spans="2:29" ht="14.25" customHeight="1" x14ac:dyDescent="0.25"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</row>
    <row r="845" spans="2:29" ht="14.25" customHeight="1" x14ac:dyDescent="0.25"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</row>
    <row r="846" spans="2:29" ht="14.25" customHeight="1" x14ac:dyDescent="0.25"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</row>
    <row r="847" spans="2:29" ht="14.25" customHeight="1" x14ac:dyDescent="0.25"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</row>
    <row r="848" spans="2:29" ht="14.25" customHeight="1" x14ac:dyDescent="0.25"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</row>
    <row r="849" spans="2:29" ht="14.25" customHeight="1" x14ac:dyDescent="0.25"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</row>
    <row r="850" spans="2:29" ht="14.25" customHeight="1" x14ac:dyDescent="0.25"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</row>
    <row r="851" spans="2:29" ht="14.25" customHeight="1" x14ac:dyDescent="0.25"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</row>
    <row r="852" spans="2:29" ht="14.25" customHeight="1" x14ac:dyDescent="0.25"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</row>
    <row r="853" spans="2:29" ht="14.25" customHeight="1" x14ac:dyDescent="0.25"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</row>
    <row r="854" spans="2:29" ht="14.25" customHeight="1" x14ac:dyDescent="0.25"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</row>
    <row r="855" spans="2:29" ht="14.25" customHeight="1" x14ac:dyDescent="0.25"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</row>
    <row r="856" spans="2:29" ht="14.25" customHeight="1" x14ac:dyDescent="0.25"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</row>
    <row r="857" spans="2:29" ht="14.25" customHeight="1" x14ac:dyDescent="0.25"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</row>
    <row r="858" spans="2:29" ht="14.25" customHeight="1" x14ac:dyDescent="0.25"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</row>
    <row r="859" spans="2:29" ht="14.25" customHeight="1" x14ac:dyDescent="0.25"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</row>
    <row r="860" spans="2:29" ht="14.25" customHeight="1" x14ac:dyDescent="0.25"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</row>
    <row r="861" spans="2:29" ht="14.25" customHeight="1" x14ac:dyDescent="0.25"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</row>
    <row r="862" spans="2:29" ht="14.25" customHeight="1" x14ac:dyDescent="0.25"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</row>
    <row r="863" spans="2:29" ht="14.25" customHeight="1" x14ac:dyDescent="0.25"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</row>
    <row r="864" spans="2:29" ht="14.25" customHeight="1" x14ac:dyDescent="0.25"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</row>
    <row r="865" spans="2:29" ht="14.25" customHeight="1" x14ac:dyDescent="0.25"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</row>
    <row r="866" spans="2:29" ht="14.25" customHeight="1" x14ac:dyDescent="0.25"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</row>
    <row r="867" spans="2:29" ht="14.25" customHeight="1" x14ac:dyDescent="0.25"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</row>
    <row r="868" spans="2:29" ht="14.25" customHeight="1" x14ac:dyDescent="0.25"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</row>
    <row r="869" spans="2:29" ht="14.25" customHeight="1" x14ac:dyDescent="0.25"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</row>
    <row r="870" spans="2:29" ht="14.25" customHeight="1" x14ac:dyDescent="0.25"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</row>
    <row r="871" spans="2:29" ht="14.25" customHeight="1" x14ac:dyDescent="0.25"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</row>
    <row r="872" spans="2:29" ht="14.25" customHeight="1" x14ac:dyDescent="0.25"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</row>
    <row r="873" spans="2:29" ht="14.25" customHeight="1" x14ac:dyDescent="0.25"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</row>
    <row r="874" spans="2:29" ht="14.25" customHeight="1" x14ac:dyDescent="0.25"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</row>
    <row r="875" spans="2:29" ht="14.25" customHeight="1" x14ac:dyDescent="0.25"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</row>
    <row r="876" spans="2:29" ht="14.25" customHeight="1" x14ac:dyDescent="0.25"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</row>
    <row r="877" spans="2:29" ht="14.25" customHeight="1" x14ac:dyDescent="0.25"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</row>
    <row r="878" spans="2:29" ht="14.25" customHeight="1" x14ac:dyDescent="0.25"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</row>
    <row r="879" spans="2:29" ht="14.25" customHeight="1" x14ac:dyDescent="0.25"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</row>
    <row r="880" spans="2:29" ht="14.25" customHeight="1" x14ac:dyDescent="0.25"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</row>
    <row r="881" spans="2:29" ht="14.25" customHeight="1" x14ac:dyDescent="0.25"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</row>
    <row r="882" spans="2:29" ht="14.25" customHeight="1" x14ac:dyDescent="0.25"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</row>
    <row r="883" spans="2:29" ht="14.25" customHeight="1" x14ac:dyDescent="0.25"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</row>
    <row r="884" spans="2:29" ht="14.25" customHeight="1" x14ac:dyDescent="0.25"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</row>
    <row r="885" spans="2:29" ht="14.25" customHeight="1" x14ac:dyDescent="0.25"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</row>
    <row r="886" spans="2:29" ht="14.25" customHeight="1" x14ac:dyDescent="0.25"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</row>
    <row r="887" spans="2:29" ht="14.25" customHeight="1" x14ac:dyDescent="0.25"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</row>
    <row r="888" spans="2:29" ht="14.25" customHeight="1" x14ac:dyDescent="0.25"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</row>
    <row r="889" spans="2:29" ht="14.25" customHeight="1" x14ac:dyDescent="0.25"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</row>
    <row r="890" spans="2:29" ht="14.25" customHeight="1" x14ac:dyDescent="0.25"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</row>
    <row r="891" spans="2:29" ht="14.25" customHeight="1" x14ac:dyDescent="0.25"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</row>
    <row r="892" spans="2:29" ht="14.25" customHeight="1" x14ac:dyDescent="0.25"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</row>
    <row r="893" spans="2:29" ht="14.25" customHeight="1" x14ac:dyDescent="0.25"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</row>
    <row r="894" spans="2:29" ht="14.25" customHeight="1" x14ac:dyDescent="0.25"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</row>
    <row r="895" spans="2:29" ht="14.25" customHeight="1" x14ac:dyDescent="0.25"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</row>
    <row r="896" spans="2:29" ht="14.25" customHeight="1" x14ac:dyDescent="0.25"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</row>
    <row r="897" spans="2:29" ht="14.25" customHeight="1" x14ac:dyDescent="0.25"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</row>
    <row r="898" spans="2:29" ht="14.25" customHeight="1" x14ac:dyDescent="0.25"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</row>
    <row r="899" spans="2:29" ht="14.25" customHeight="1" x14ac:dyDescent="0.25"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</row>
    <row r="900" spans="2:29" ht="14.25" customHeight="1" x14ac:dyDescent="0.25"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</row>
    <row r="901" spans="2:29" ht="14.25" customHeight="1" x14ac:dyDescent="0.25"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</row>
    <row r="902" spans="2:29" ht="14.25" customHeight="1" x14ac:dyDescent="0.25"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</row>
    <row r="903" spans="2:29" ht="14.25" customHeight="1" x14ac:dyDescent="0.25"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</row>
    <row r="904" spans="2:29" ht="14.25" customHeight="1" x14ac:dyDescent="0.25"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</row>
    <row r="905" spans="2:29" ht="14.25" customHeight="1" x14ac:dyDescent="0.25"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</row>
    <row r="906" spans="2:29" ht="14.25" customHeight="1" x14ac:dyDescent="0.25"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</row>
    <row r="907" spans="2:29" ht="14.25" customHeight="1" x14ac:dyDescent="0.25"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</row>
    <row r="908" spans="2:29" ht="14.25" customHeight="1" x14ac:dyDescent="0.25"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</row>
    <row r="909" spans="2:29" ht="14.25" customHeight="1" x14ac:dyDescent="0.25"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</row>
    <row r="910" spans="2:29" ht="14.25" customHeight="1" x14ac:dyDescent="0.25"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</row>
    <row r="911" spans="2:29" ht="14.25" customHeight="1" x14ac:dyDescent="0.25"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</row>
    <row r="912" spans="2:29" ht="14.25" customHeight="1" x14ac:dyDescent="0.25"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</row>
    <row r="913" spans="2:29" ht="14.25" customHeight="1" x14ac:dyDescent="0.25"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</row>
    <row r="914" spans="2:29" ht="14.25" customHeight="1" x14ac:dyDescent="0.25"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</row>
    <row r="915" spans="2:29" ht="14.25" customHeight="1" x14ac:dyDescent="0.25"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</row>
    <row r="916" spans="2:29" ht="14.25" customHeight="1" x14ac:dyDescent="0.25"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</row>
    <row r="917" spans="2:29" ht="14.25" customHeight="1" x14ac:dyDescent="0.25"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</row>
    <row r="918" spans="2:29" ht="14.25" customHeight="1" x14ac:dyDescent="0.25"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</row>
    <row r="919" spans="2:29" ht="14.25" customHeight="1" x14ac:dyDescent="0.25"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</row>
    <row r="920" spans="2:29" ht="14.25" customHeight="1" x14ac:dyDescent="0.25"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</row>
    <row r="921" spans="2:29" ht="14.25" customHeight="1" x14ac:dyDescent="0.25"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</row>
    <row r="922" spans="2:29" ht="14.25" customHeight="1" x14ac:dyDescent="0.25"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</row>
    <row r="923" spans="2:29" ht="14.25" customHeight="1" x14ac:dyDescent="0.25"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</row>
    <row r="924" spans="2:29" ht="14.25" customHeight="1" x14ac:dyDescent="0.25"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</row>
    <row r="925" spans="2:29" ht="14.25" customHeight="1" x14ac:dyDescent="0.25"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</row>
    <row r="926" spans="2:29" ht="14.25" customHeight="1" x14ac:dyDescent="0.25"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</row>
    <row r="927" spans="2:29" ht="14.25" customHeight="1" x14ac:dyDescent="0.25"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</row>
    <row r="928" spans="2:29" ht="14.25" customHeight="1" x14ac:dyDescent="0.25"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</row>
    <row r="929" spans="2:29" ht="14.25" customHeight="1" x14ac:dyDescent="0.25"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</row>
    <row r="930" spans="2:29" ht="14.25" customHeight="1" x14ac:dyDescent="0.25"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</row>
    <row r="931" spans="2:29" ht="14.25" customHeight="1" x14ac:dyDescent="0.25"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</row>
    <row r="932" spans="2:29" ht="14.25" customHeight="1" x14ac:dyDescent="0.25"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</row>
    <row r="933" spans="2:29" ht="14.25" customHeight="1" x14ac:dyDescent="0.25"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</row>
    <row r="934" spans="2:29" ht="14.25" customHeight="1" x14ac:dyDescent="0.25"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</row>
    <row r="935" spans="2:29" ht="14.25" customHeight="1" x14ac:dyDescent="0.25"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</row>
    <row r="936" spans="2:29" ht="14.25" customHeight="1" x14ac:dyDescent="0.25"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</row>
    <row r="937" spans="2:29" ht="14.25" customHeight="1" x14ac:dyDescent="0.25"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</row>
    <row r="938" spans="2:29" ht="14.25" customHeight="1" x14ac:dyDescent="0.25"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</row>
    <row r="939" spans="2:29" ht="14.25" customHeight="1" x14ac:dyDescent="0.25"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</row>
    <row r="940" spans="2:29" ht="14.25" customHeight="1" x14ac:dyDescent="0.25"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</row>
    <row r="941" spans="2:29" ht="14.25" customHeight="1" x14ac:dyDescent="0.25"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</row>
    <row r="942" spans="2:29" ht="14.25" customHeight="1" x14ac:dyDescent="0.25"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</row>
    <row r="943" spans="2:29" ht="14.25" customHeight="1" x14ac:dyDescent="0.25"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</row>
    <row r="944" spans="2:29" ht="14.25" customHeight="1" x14ac:dyDescent="0.25"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</row>
    <row r="945" spans="2:29" ht="14.25" customHeight="1" x14ac:dyDescent="0.25"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</row>
    <row r="946" spans="2:29" ht="14.25" customHeight="1" x14ac:dyDescent="0.25"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</row>
    <row r="947" spans="2:29" ht="14.25" customHeight="1" x14ac:dyDescent="0.25"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</row>
    <row r="948" spans="2:29" ht="14.25" customHeight="1" x14ac:dyDescent="0.25"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</row>
    <row r="949" spans="2:29" ht="14.25" customHeight="1" x14ac:dyDescent="0.25"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</row>
    <row r="950" spans="2:29" ht="14.25" customHeight="1" x14ac:dyDescent="0.25"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</row>
    <row r="951" spans="2:29" ht="14.25" customHeight="1" x14ac:dyDescent="0.25"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</row>
    <row r="952" spans="2:29" ht="14.25" customHeight="1" x14ac:dyDescent="0.25"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</row>
    <row r="953" spans="2:29" ht="14.25" customHeight="1" x14ac:dyDescent="0.25"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</row>
    <row r="954" spans="2:29" ht="14.25" customHeight="1" x14ac:dyDescent="0.25"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</row>
    <row r="955" spans="2:29" ht="14.25" customHeight="1" x14ac:dyDescent="0.25"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</row>
    <row r="956" spans="2:29" ht="14.25" customHeight="1" x14ac:dyDescent="0.25"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</row>
    <row r="957" spans="2:29" ht="14.25" customHeight="1" x14ac:dyDescent="0.25"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</row>
    <row r="958" spans="2:29" ht="14.25" customHeight="1" x14ac:dyDescent="0.25"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</row>
    <row r="959" spans="2:29" ht="14.25" customHeight="1" x14ac:dyDescent="0.25"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</row>
    <row r="960" spans="2:29" ht="14.25" customHeight="1" x14ac:dyDescent="0.25"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</row>
    <row r="961" spans="2:29" ht="14.25" customHeight="1" x14ac:dyDescent="0.25"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</row>
    <row r="962" spans="2:29" ht="14.25" customHeight="1" x14ac:dyDescent="0.25"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</row>
    <row r="963" spans="2:29" ht="14.25" customHeight="1" x14ac:dyDescent="0.25"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</row>
    <row r="964" spans="2:29" ht="14.25" customHeight="1" x14ac:dyDescent="0.25"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</row>
    <row r="965" spans="2:29" ht="14.25" customHeight="1" x14ac:dyDescent="0.25"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</row>
    <row r="966" spans="2:29" ht="14.25" customHeight="1" x14ac:dyDescent="0.25"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</row>
    <row r="967" spans="2:29" ht="14.25" customHeight="1" x14ac:dyDescent="0.25"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</row>
    <row r="968" spans="2:29" ht="14.25" customHeight="1" x14ac:dyDescent="0.25"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</row>
    <row r="969" spans="2:29" ht="14.25" customHeight="1" x14ac:dyDescent="0.25"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</row>
    <row r="970" spans="2:29" ht="14.25" customHeight="1" x14ac:dyDescent="0.25"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</row>
    <row r="971" spans="2:29" ht="14.25" customHeight="1" x14ac:dyDescent="0.25"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</row>
    <row r="972" spans="2:29" ht="14.25" customHeight="1" x14ac:dyDescent="0.25"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</row>
    <row r="973" spans="2:29" ht="14.25" customHeight="1" x14ac:dyDescent="0.25"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</row>
    <row r="974" spans="2:29" ht="14.25" customHeight="1" x14ac:dyDescent="0.25"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</row>
    <row r="975" spans="2:29" ht="14.25" customHeight="1" x14ac:dyDescent="0.25"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</row>
    <row r="976" spans="2:29" ht="14.25" customHeight="1" x14ac:dyDescent="0.25"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</row>
    <row r="977" spans="2:29" ht="14.25" customHeight="1" x14ac:dyDescent="0.25"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</row>
    <row r="978" spans="2:29" ht="14.25" customHeight="1" x14ac:dyDescent="0.25"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</row>
    <row r="979" spans="2:29" ht="14.25" customHeight="1" x14ac:dyDescent="0.25"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</row>
    <row r="980" spans="2:29" ht="14.25" customHeight="1" x14ac:dyDescent="0.25"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</row>
    <row r="981" spans="2:29" ht="14.25" customHeight="1" x14ac:dyDescent="0.25"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</row>
    <row r="982" spans="2:29" ht="14.25" customHeight="1" x14ac:dyDescent="0.25"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</row>
    <row r="983" spans="2:29" ht="14.25" customHeight="1" x14ac:dyDescent="0.25"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</row>
    <row r="984" spans="2:29" ht="14.25" customHeight="1" x14ac:dyDescent="0.25"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</row>
    <row r="985" spans="2:29" ht="14.25" customHeight="1" x14ac:dyDescent="0.25"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</row>
    <row r="986" spans="2:29" ht="14.25" customHeight="1" x14ac:dyDescent="0.25"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</row>
    <row r="987" spans="2:29" ht="14.25" customHeight="1" x14ac:dyDescent="0.25"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</row>
    <row r="988" spans="2:29" ht="14.25" customHeight="1" x14ac:dyDescent="0.25"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</row>
    <row r="989" spans="2:29" ht="14.25" customHeight="1" x14ac:dyDescent="0.25"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</row>
    <row r="990" spans="2:29" ht="14.25" customHeight="1" x14ac:dyDescent="0.25"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</row>
    <row r="991" spans="2:29" ht="14.25" customHeight="1" x14ac:dyDescent="0.25"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</row>
    <row r="992" spans="2:29" ht="14.25" customHeight="1" x14ac:dyDescent="0.25"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</row>
    <row r="993" spans="2:29" ht="14.25" customHeight="1" x14ac:dyDescent="0.25"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</row>
    <row r="994" spans="2:29" ht="14.25" customHeight="1" x14ac:dyDescent="0.25"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</row>
    <row r="995" spans="2:29" ht="14.25" customHeight="1" x14ac:dyDescent="0.25"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</row>
    <row r="996" spans="2:29" ht="14.25" customHeight="1" x14ac:dyDescent="0.25"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</row>
    <row r="997" spans="2:29" ht="14.25" customHeight="1" x14ac:dyDescent="0.25"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  <c r="AC997" s="16"/>
    </row>
    <row r="998" spans="2:29" ht="14.25" customHeight="1" x14ac:dyDescent="0.25"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  <c r="AC998" s="16"/>
    </row>
    <row r="999" spans="2:29" ht="14.25" customHeight="1" x14ac:dyDescent="0.25"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  <c r="AC999" s="16"/>
    </row>
    <row r="1000" spans="2:29" ht="14.25" customHeight="1" x14ac:dyDescent="0.25"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  <c r="AC1000" s="16"/>
    </row>
  </sheetData>
  <mergeCells count="7">
    <mergeCell ref="U1:V1"/>
    <mergeCell ref="W1:X1"/>
    <mergeCell ref="I1:J1"/>
    <mergeCell ref="K1:L1"/>
    <mergeCell ref="M1:N1"/>
    <mergeCell ref="O1:P1"/>
    <mergeCell ref="Q1:R1"/>
  </mergeCells>
  <conditionalFormatting sqref="I13:I14">
    <cfRule type="colorScale" priority="1">
      <colorScale>
        <cfvo type="min"/>
        <cfvo type="max"/>
        <color rgb="FFFFFF00"/>
        <color rgb="FFC00000"/>
      </colorScale>
    </cfRule>
  </conditionalFormatting>
  <conditionalFormatting sqref="I15">
    <cfRule type="colorScale" priority="2">
      <colorScale>
        <cfvo type="min"/>
        <cfvo type="max"/>
        <color rgb="FFFFFF00"/>
        <color rgb="FFC00000"/>
      </colorScale>
    </cfRule>
  </conditionalFormatting>
  <conditionalFormatting sqref="I16">
    <cfRule type="colorScale" priority="3">
      <colorScale>
        <cfvo type="min"/>
        <cfvo type="max"/>
        <color rgb="FFFFFF00"/>
        <color rgb="FFC00000"/>
      </colorScale>
    </cfRule>
  </conditionalFormatting>
  <conditionalFormatting sqref="K15">
    <cfRule type="colorScale" priority="4">
      <colorScale>
        <cfvo type="min"/>
        <cfvo type="max"/>
        <color rgb="FFFFFF00"/>
        <color rgb="FFC00000"/>
      </colorScale>
    </cfRule>
  </conditionalFormatting>
  <conditionalFormatting sqref="K13:K14 K16">
    <cfRule type="colorScale" priority="5">
      <colorScale>
        <cfvo type="min"/>
        <cfvo type="max"/>
        <color rgb="FFFFFF00"/>
        <color rgb="FFC00000"/>
      </colorScale>
    </cfRule>
  </conditionalFormatting>
  <conditionalFormatting sqref="M15">
    <cfRule type="colorScale" priority="6">
      <colorScale>
        <cfvo type="min"/>
        <cfvo type="max"/>
        <color rgb="FFFFFF00"/>
        <color rgb="FFC00000"/>
      </colorScale>
    </cfRule>
  </conditionalFormatting>
  <conditionalFormatting sqref="M13 M16">
    <cfRule type="colorScale" priority="7">
      <colorScale>
        <cfvo type="min"/>
        <cfvo type="max"/>
        <color rgb="FFFFFF00"/>
        <color rgb="FFC00000"/>
      </colorScale>
    </cfRule>
  </conditionalFormatting>
  <conditionalFormatting sqref="M14">
    <cfRule type="colorScale" priority="8">
      <colorScale>
        <cfvo type="min"/>
        <cfvo type="max"/>
        <color rgb="FFFFFF00"/>
        <color rgb="FFC00000"/>
      </colorScale>
    </cfRule>
  </conditionalFormatting>
  <conditionalFormatting sqref="O15">
    <cfRule type="colorScale" priority="9">
      <colorScale>
        <cfvo type="min"/>
        <cfvo type="max"/>
        <color rgb="FFFFFF00"/>
        <color rgb="FFC00000"/>
      </colorScale>
    </cfRule>
  </conditionalFormatting>
  <conditionalFormatting sqref="O16 O13">
    <cfRule type="colorScale" priority="10">
      <colorScale>
        <cfvo type="min"/>
        <cfvo type="max"/>
        <color rgb="FFFFFF00"/>
        <color rgb="FFC00000"/>
      </colorScale>
    </cfRule>
  </conditionalFormatting>
  <conditionalFormatting sqref="O14">
    <cfRule type="colorScale" priority="11">
      <colorScale>
        <cfvo type="min"/>
        <cfvo type="max"/>
        <color rgb="FFFFFF00"/>
        <color rgb="FFC00000"/>
      </colorScale>
    </cfRule>
  </conditionalFormatting>
  <conditionalFormatting sqref="Q15">
    <cfRule type="colorScale" priority="12">
      <colorScale>
        <cfvo type="min"/>
        <cfvo type="max"/>
        <color rgb="FFFFFF00"/>
        <color rgb="FFC00000"/>
      </colorScale>
    </cfRule>
  </conditionalFormatting>
  <conditionalFormatting sqref="Q13:Q14 Q16">
    <cfRule type="colorScale" priority="13">
      <colorScale>
        <cfvo type="min"/>
        <cfvo type="max"/>
        <color rgb="FFFFFF00"/>
        <color rgb="FFC00000"/>
      </colorScale>
    </cfRule>
  </conditionalFormatting>
  <conditionalFormatting sqref="U15">
    <cfRule type="colorScale" priority="14">
      <colorScale>
        <cfvo type="min"/>
        <cfvo type="max"/>
        <color rgb="FFFFFF00"/>
        <color rgb="FFC00000"/>
      </colorScale>
    </cfRule>
  </conditionalFormatting>
  <conditionalFormatting sqref="U13:U14 U16">
    <cfRule type="colorScale" priority="15">
      <colorScale>
        <cfvo type="min"/>
        <cfvo type="max"/>
        <color rgb="FFFFFF00"/>
        <color rgb="FFC00000"/>
      </colorScale>
    </cfRule>
  </conditionalFormatting>
  <conditionalFormatting sqref="W15">
    <cfRule type="colorScale" priority="16">
      <colorScale>
        <cfvo type="min"/>
        <cfvo type="max"/>
        <color rgb="FFFFFF00"/>
        <color rgb="FFC00000"/>
      </colorScale>
    </cfRule>
  </conditionalFormatting>
  <conditionalFormatting sqref="W13:W14 W16">
    <cfRule type="colorScale" priority="17">
      <colorScale>
        <cfvo type="min"/>
        <cfvo type="max"/>
        <color rgb="FFFFFF00"/>
        <color rgb="FFC00000"/>
      </colorScale>
    </cfRule>
  </conditionalFormatting>
  <conditionalFormatting sqref="X13:Y16 V13:V16 J13:J16 R13:S16 P2:P16 N2:N16 L2:L16 R2:R12">
    <cfRule type="colorScale" priority="18">
      <colorScale>
        <cfvo type="min"/>
        <cfvo type="max"/>
        <color rgb="FFFFFF00"/>
        <color rgb="FFC00000"/>
      </colorScale>
    </cfRule>
  </conditionalFormatting>
  <conditionalFormatting sqref="T2:T16">
    <cfRule type="colorScale" priority="19">
      <colorScale>
        <cfvo type="min"/>
        <cfvo type="max"/>
        <color rgb="FFFFFF00"/>
        <color rgb="FFC00000"/>
      </colorScale>
    </cfRule>
  </conditionalFormatting>
  <conditionalFormatting sqref="Z13:Z16">
    <cfRule type="colorScale" priority="20">
      <colorScale>
        <cfvo type="min"/>
        <cfvo type="max"/>
        <color rgb="FFFFFF00"/>
        <color rgb="FFC00000"/>
      </colorScale>
    </cfRule>
  </conditionalFormatting>
  <conditionalFormatting sqref="AA2:AB16">
    <cfRule type="colorScale" priority="21">
      <colorScale>
        <cfvo type="min"/>
        <cfvo type="max"/>
        <color rgb="FFFFFF00"/>
        <color rgb="FFC00000"/>
      </colorScale>
    </cfRule>
  </conditionalFormatting>
  <conditionalFormatting sqref="Z2:Z12">
    <cfRule type="colorScale" priority="22">
      <colorScale>
        <cfvo type="min"/>
        <cfvo type="max"/>
        <color rgb="FFFFFF00"/>
        <color rgb="FFC00000"/>
      </colorScale>
    </cfRule>
  </conditionalFormatting>
  <conditionalFormatting sqref="V2:V12">
    <cfRule type="colorScale" priority="23">
      <colorScale>
        <cfvo type="min"/>
        <cfvo type="max"/>
        <color rgb="FFFFFF00"/>
        <color rgb="FFC00000"/>
      </colorScale>
    </cfRule>
  </conditionalFormatting>
  <conditionalFormatting sqref="X2:X12">
    <cfRule type="colorScale" priority="24">
      <colorScale>
        <cfvo type="min"/>
        <cfvo type="max"/>
        <color rgb="FFFFFF00"/>
        <color rgb="FFC00000"/>
      </colorScale>
    </cfRule>
  </conditionalFormatting>
  <conditionalFormatting sqref="J2:J12">
    <cfRule type="colorScale" priority="25">
      <colorScale>
        <cfvo type="min"/>
        <cfvo type="max"/>
        <color rgb="FFFFFF00"/>
        <color rgb="FFC00000"/>
      </colorScale>
    </cfRule>
  </conditionalFormatting>
  <pageMargins left="0.7" right="0.7" top="0.75" bottom="0.75" header="0" footer="0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6DE6D-171D-486D-885D-8E75D18DA4D9}">
  <dimension ref="A1"/>
  <sheetViews>
    <sheetView workbookViewId="0"/>
  </sheetViews>
  <sheetFormatPr defaultRowHeight="13.8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58E79-4E5F-408E-BE4B-60991AB0186A}">
  <dimension ref="A1:C16"/>
  <sheetViews>
    <sheetView workbookViewId="0">
      <selection sqref="A1:C1"/>
    </sheetView>
  </sheetViews>
  <sheetFormatPr defaultColWidth="8.796875" defaultRowHeight="14.4" x14ac:dyDescent="0.25"/>
  <cols>
    <col min="1" max="16384" width="8.796875" style="24"/>
  </cols>
  <sheetData>
    <row r="1" spans="1:3" x14ac:dyDescent="0.25">
      <c r="A1" s="25" t="s">
        <v>147</v>
      </c>
      <c r="B1" s="25" t="s">
        <v>148</v>
      </c>
      <c r="C1" s="25" t="s">
        <v>149</v>
      </c>
    </row>
    <row r="2" spans="1:3" x14ac:dyDescent="0.25">
      <c r="A2" s="26">
        <v>1</v>
      </c>
      <c r="B2" s="24">
        <v>8.14</v>
      </c>
      <c r="C2" s="24">
        <v>7.67</v>
      </c>
    </row>
    <row r="3" spans="1:3" x14ac:dyDescent="0.25">
      <c r="A3" s="24">
        <v>2</v>
      </c>
      <c r="B3" s="24">
        <v>9.31</v>
      </c>
      <c r="C3" s="24">
        <v>8.9</v>
      </c>
    </row>
    <row r="4" spans="1:3" x14ac:dyDescent="0.25">
      <c r="A4" s="26">
        <v>3</v>
      </c>
      <c r="B4" s="24">
        <v>8.75</v>
      </c>
      <c r="C4" s="24">
        <v>8.2200000000000006</v>
      </c>
    </row>
    <row r="5" spans="1:3" x14ac:dyDescent="0.25">
      <c r="A5" s="24">
        <v>4</v>
      </c>
      <c r="B5" s="24">
        <v>10.27</v>
      </c>
      <c r="C5" s="24">
        <v>9.9</v>
      </c>
    </row>
    <row r="6" spans="1:3" x14ac:dyDescent="0.25">
      <c r="A6" s="26">
        <v>5</v>
      </c>
      <c r="B6" s="24">
        <v>8.7100000000000009</v>
      </c>
      <c r="C6" s="24">
        <v>8.25</v>
      </c>
    </row>
    <row r="7" spans="1:3" x14ac:dyDescent="0.25">
      <c r="A7" s="24">
        <v>6</v>
      </c>
      <c r="B7" s="24">
        <v>8.1999999999999993</v>
      </c>
      <c r="C7" s="24">
        <v>7.66</v>
      </c>
    </row>
    <row r="8" spans="1:3" x14ac:dyDescent="0.25">
      <c r="A8" s="26">
        <v>7</v>
      </c>
      <c r="B8" s="24">
        <v>9.1999999999999993</v>
      </c>
      <c r="C8" s="24">
        <v>8.59</v>
      </c>
    </row>
    <row r="9" spans="1:3" x14ac:dyDescent="0.25">
      <c r="A9" s="24">
        <v>8</v>
      </c>
      <c r="B9" s="24">
        <v>9.2100000000000009</v>
      </c>
      <c r="C9" s="24">
        <v>8.85</v>
      </c>
    </row>
    <row r="10" spans="1:3" x14ac:dyDescent="0.25">
      <c r="A10" s="26">
        <v>9</v>
      </c>
      <c r="B10" s="24">
        <v>6.26</v>
      </c>
      <c r="C10" s="24">
        <v>5.85</v>
      </c>
    </row>
    <row r="11" spans="1:3" x14ac:dyDescent="0.25">
      <c r="A11" s="24">
        <v>10</v>
      </c>
      <c r="B11" s="24">
        <v>6.4</v>
      </c>
      <c r="C11" s="24">
        <v>6.12</v>
      </c>
    </row>
    <row r="12" spans="1:3" x14ac:dyDescent="0.25">
      <c r="A12" s="26">
        <v>11</v>
      </c>
      <c r="B12" s="24">
        <v>6.78</v>
      </c>
      <c r="C12" s="24">
        <v>6.54</v>
      </c>
    </row>
    <row r="13" spans="1:3" x14ac:dyDescent="0.25">
      <c r="A13" s="24">
        <v>12</v>
      </c>
      <c r="B13" s="24">
        <v>5.88</v>
      </c>
      <c r="C13" s="24">
        <v>5.56</v>
      </c>
    </row>
    <row r="14" spans="1:3" x14ac:dyDescent="0.25">
      <c r="A14" s="26">
        <v>13</v>
      </c>
      <c r="B14" s="24">
        <v>5.97</v>
      </c>
      <c r="C14" s="24">
        <v>5.74</v>
      </c>
    </row>
    <row r="15" spans="1:3" x14ac:dyDescent="0.25">
      <c r="A15" s="24">
        <v>14</v>
      </c>
      <c r="B15" s="24">
        <v>5.96</v>
      </c>
      <c r="C15" s="24">
        <v>5.59</v>
      </c>
    </row>
    <row r="16" spans="1:3" x14ac:dyDescent="0.25">
      <c r="A16" s="26">
        <v>15</v>
      </c>
      <c r="B16" s="24">
        <v>5.79</v>
      </c>
      <c r="C16" s="24">
        <v>5.53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1E4E79"/>
  </sheetPr>
  <dimension ref="A1:AD1000"/>
  <sheetViews>
    <sheetView workbookViewId="0">
      <selection activeCell="H2" sqref="E2:H16"/>
    </sheetView>
  </sheetViews>
  <sheetFormatPr defaultColWidth="12.69921875" defaultRowHeight="15" customHeight="1" x14ac:dyDescent="0.25"/>
  <cols>
    <col min="1" max="1" width="12.69921875" style="107"/>
    <col min="2" max="2" width="8.69921875" style="32" customWidth="1"/>
    <col min="3" max="5" width="7.69921875" style="32" customWidth="1"/>
    <col min="6" max="6" width="8.69921875" style="32" customWidth="1"/>
    <col min="7" max="8" width="7.69921875" style="32" customWidth="1"/>
    <col min="9" max="9" width="3.5" style="32" customWidth="1"/>
    <col min="10" max="10" width="3.19921875" style="32" customWidth="1"/>
    <col min="11" max="11" width="3.5" style="32" customWidth="1"/>
    <col min="12" max="12" width="3.19921875" style="32" customWidth="1"/>
    <col min="13" max="13" width="3.5" style="32" customWidth="1"/>
    <col min="14" max="14" width="3.19921875" style="32" customWidth="1"/>
    <col min="15" max="15" width="3.5" style="32" customWidth="1"/>
    <col min="16" max="16" width="3.19921875" style="32" customWidth="1"/>
    <col min="17" max="17" width="3.5" style="32" customWidth="1"/>
    <col min="18" max="18" width="3.19921875" style="32" customWidth="1"/>
    <col min="19" max="19" width="3.19921875" style="107" customWidth="1"/>
    <col min="20" max="20" width="7.69921875" style="32" customWidth="1"/>
    <col min="21" max="21" width="3.5" style="32" customWidth="1"/>
    <col min="22" max="22" width="3.19921875" style="32" customWidth="1"/>
    <col min="23" max="23" width="3.5" style="32" customWidth="1"/>
    <col min="24" max="24" width="3.19921875" style="32" customWidth="1"/>
    <col min="25" max="25" width="3.19921875" style="107" customWidth="1"/>
    <col min="26" max="28" width="7.69921875" style="32" customWidth="1"/>
    <col min="29" max="29" width="14.5" style="32" customWidth="1"/>
    <col min="30" max="30" width="7.69921875" style="32" customWidth="1"/>
    <col min="31" max="16384" width="12.69921875" style="32"/>
  </cols>
  <sheetData>
    <row r="1" spans="1:30" ht="14.25" customHeight="1" x14ac:dyDescent="0.25">
      <c r="A1" s="107" t="s">
        <v>151</v>
      </c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15" t="s">
        <v>7</v>
      </c>
      <c r="J1" s="117"/>
      <c r="K1" s="115" t="s">
        <v>8</v>
      </c>
      <c r="L1" s="117"/>
      <c r="M1" s="115" t="s">
        <v>9</v>
      </c>
      <c r="N1" s="117"/>
      <c r="O1" s="115" t="s">
        <v>10</v>
      </c>
      <c r="P1" s="117"/>
      <c r="Q1" s="115" t="s">
        <v>11</v>
      </c>
      <c r="R1" s="117"/>
      <c r="S1" s="27" t="s">
        <v>12</v>
      </c>
      <c r="U1" s="115" t="s">
        <v>13</v>
      </c>
      <c r="V1" s="117"/>
      <c r="W1" s="115" t="s">
        <v>14</v>
      </c>
      <c r="X1" s="117"/>
      <c r="Y1" s="27" t="s">
        <v>15</v>
      </c>
      <c r="AA1" s="27" t="s">
        <v>16</v>
      </c>
      <c r="AB1" s="27" t="s">
        <v>17</v>
      </c>
      <c r="AC1" s="3"/>
      <c r="AD1" s="3"/>
    </row>
    <row r="2" spans="1:30" ht="14.25" customHeight="1" x14ac:dyDescent="0.3">
      <c r="A2" s="107" t="s">
        <v>21</v>
      </c>
      <c r="B2" s="33" t="s">
        <v>3</v>
      </c>
      <c r="C2" s="34">
        <v>1E-3</v>
      </c>
      <c r="D2" s="34">
        <v>0.01</v>
      </c>
      <c r="E2" s="34">
        <v>16779</v>
      </c>
      <c r="F2" s="34">
        <v>2016512</v>
      </c>
      <c r="G2" s="34">
        <v>5.87</v>
      </c>
      <c r="H2" s="21">
        <v>5.21</v>
      </c>
      <c r="I2" s="8" t="s">
        <v>21</v>
      </c>
      <c r="J2" s="8" t="s">
        <v>29</v>
      </c>
      <c r="K2" s="8" t="s">
        <v>21</v>
      </c>
      <c r="L2" s="8" t="s">
        <v>77</v>
      </c>
      <c r="M2" s="8" t="s">
        <v>21</v>
      </c>
      <c r="N2" s="8" t="s">
        <v>32</v>
      </c>
      <c r="O2" s="8" t="s">
        <v>21</v>
      </c>
      <c r="P2" s="8" t="s">
        <v>87</v>
      </c>
      <c r="Q2" s="8" t="s">
        <v>21</v>
      </c>
      <c r="R2" s="8" t="s">
        <v>28</v>
      </c>
      <c r="S2" s="8" t="s">
        <v>21</v>
      </c>
      <c r="T2" s="8" t="s">
        <v>27</v>
      </c>
      <c r="U2" s="8" t="s">
        <v>21</v>
      </c>
      <c r="V2" s="8" t="s">
        <v>71</v>
      </c>
      <c r="W2" s="8" t="s">
        <v>21</v>
      </c>
      <c r="X2" s="8" t="s">
        <v>50</v>
      </c>
      <c r="Y2" s="8" t="s">
        <v>21</v>
      </c>
      <c r="Z2" s="8" t="s">
        <v>127</v>
      </c>
      <c r="AA2" s="8" t="s">
        <v>27</v>
      </c>
      <c r="AB2" s="8" t="s">
        <v>128</v>
      </c>
      <c r="AC2" s="9"/>
      <c r="AD2" s="9"/>
    </row>
    <row r="3" spans="1:30" ht="14.25" customHeight="1" x14ac:dyDescent="0.3">
      <c r="A3" s="107" t="s">
        <v>18</v>
      </c>
      <c r="B3" s="33" t="s">
        <v>3</v>
      </c>
      <c r="C3" s="35">
        <v>5.0000000000000001E-4</v>
      </c>
      <c r="D3" s="35">
        <v>0.01</v>
      </c>
      <c r="E3" s="35">
        <v>27535</v>
      </c>
      <c r="F3" s="35">
        <v>6955928</v>
      </c>
      <c r="G3" s="35">
        <v>5.6</v>
      </c>
      <c r="H3" s="22">
        <v>5.0999999999999996</v>
      </c>
      <c r="I3" s="8" t="s">
        <v>21</v>
      </c>
      <c r="J3" s="8" t="s">
        <v>76</v>
      </c>
      <c r="K3" s="8" t="s">
        <v>21</v>
      </c>
      <c r="L3" s="8" t="s">
        <v>19</v>
      </c>
      <c r="M3" s="8" t="s">
        <v>21</v>
      </c>
      <c r="N3" s="8" t="s">
        <v>25</v>
      </c>
      <c r="O3" s="8" t="s">
        <v>21</v>
      </c>
      <c r="P3" s="8" t="s">
        <v>33</v>
      </c>
      <c r="Q3" s="8" t="s">
        <v>21</v>
      </c>
      <c r="R3" s="8" t="s">
        <v>45</v>
      </c>
      <c r="S3" s="8" t="s">
        <v>21</v>
      </c>
      <c r="T3" s="8" t="s">
        <v>35</v>
      </c>
      <c r="U3" s="8" t="s">
        <v>21</v>
      </c>
      <c r="V3" s="8" t="s">
        <v>23</v>
      </c>
      <c r="W3" s="8" t="s">
        <v>21</v>
      </c>
      <c r="X3" s="8" t="s">
        <v>27</v>
      </c>
      <c r="Y3" s="8" t="s">
        <v>21</v>
      </c>
      <c r="Z3" s="8" t="s">
        <v>90</v>
      </c>
      <c r="AA3" s="8" t="s">
        <v>76</v>
      </c>
      <c r="AB3" s="8" t="s">
        <v>43</v>
      </c>
      <c r="AC3" s="20"/>
    </row>
    <row r="4" spans="1:30" ht="14.25" customHeight="1" x14ac:dyDescent="0.3">
      <c r="A4" s="107" t="s">
        <v>71</v>
      </c>
      <c r="B4" s="33" t="s">
        <v>3</v>
      </c>
      <c r="C4" s="35">
        <v>5.0000000000000001E-4</v>
      </c>
      <c r="D4" s="35">
        <v>2.5000000000000001E-2</v>
      </c>
      <c r="E4" s="35">
        <v>21886</v>
      </c>
      <c r="F4" s="35">
        <v>5223004</v>
      </c>
      <c r="G4" s="35">
        <v>7.11</v>
      </c>
      <c r="H4" s="22">
        <v>6.62</v>
      </c>
      <c r="I4" s="8" t="s">
        <v>21</v>
      </c>
      <c r="J4" s="8" t="s">
        <v>78</v>
      </c>
      <c r="K4" s="8" t="s">
        <v>21</v>
      </c>
      <c r="L4" s="8" t="s">
        <v>20</v>
      </c>
      <c r="M4" s="8" t="s">
        <v>21</v>
      </c>
      <c r="N4" s="8" t="s">
        <v>77</v>
      </c>
      <c r="O4" s="8" t="s">
        <v>21</v>
      </c>
      <c r="P4" s="8" t="s">
        <v>42</v>
      </c>
      <c r="Q4" s="8" t="s">
        <v>21</v>
      </c>
      <c r="R4" s="8" t="s">
        <v>49</v>
      </c>
      <c r="S4" s="8" t="s">
        <v>21</v>
      </c>
      <c r="T4" s="8" t="s">
        <v>26</v>
      </c>
      <c r="U4" s="8" t="s">
        <v>21</v>
      </c>
      <c r="V4" s="8" t="s">
        <v>18</v>
      </c>
      <c r="W4" s="8" t="s">
        <v>21</v>
      </c>
      <c r="X4" s="8" t="s">
        <v>21</v>
      </c>
      <c r="Y4" s="8" t="s">
        <v>21</v>
      </c>
      <c r="Z4" s="8" t="s">
        <v>129</v>
      </c>
      <c r="AA4" s="8" t="s">
        <v>21</v>
      </c>
      <c r="AB4" s="8" t="s">
        <v>130</v>
      </c>
    </row>
    <row r="5" spans="1:30" ht="14.25" customHeight="1" x14ac:dyDescent="0.3">
      <c r="A5" s="107" t="s">
        <v>23</v>
      </c>
      <c r="B5" s="33" t="s">
        <v>3</v>
      </c>
      <c r="C5" s="35">
        <v>5.0000000000000001E-4</v>
      </c>
      <c r="D5" s="35">
        <v>0.05</v>
      </c>
      <c r="E5" s="35">
        <v>5633</v>
      </c>
      <c r="F5" s="35">
        <v>970044</v>
      </c>
      <c r="G5" s="35">
        <v>7.24</v>
      </c>
      <c r="H5" s="22">
        <v>6.84</v>
      </c>
      <c r="I5" s="8" t="s">
        <v>21</v>
      </c>
      <c r="J5" s="8" t="s">
        <v>50</v>
      </c>
      <c r="K5" s="8" t="s">
        <v>21</v>
      </c>
      <c r="L5" s="8" t="s">
        <v>78</v>
      </c>
      <c r="M5" s="8" t="s">
        <v>21</v>
      </c>
      <c r="N5" s="8" t="s">
        <v>21</v>
      </c>
      <c r="O5" s="8" t="s">
        <v>21</v>
      </c>
      <c r="P5" s="8" t="s">
        <v>131</v>
      </c>
      <c r="Q5" s="8" t="s">
        <v>21</v>
      </c>
      <c r="R5" s="8" t="s">
        <v>21</v>
      </c>
      <c r="S5" s="8" t="s">
        <v>21</v>
      </c>
      <c r="T5" s="8" t="s">
        <v>132</v>
      </c>
      <c r="U5" s="8" t="s">
        <v>21</v>
      </c>
      <c r="V5" s="8" t="s">
        <v>21</v>
      </c>
      <c r="W5" s="8" t="s">
        <v>21</v>
      </c>
      <c r="X5" s="8" t="s">
        <v>21</v>
      </c>
      <c r="Y5" s="8" t="s">
        <v>21</v>
      </c>
      <c r="Z5" s="8" t="s">
        <v>25</v>
      </c>
      <c r="AA5" s="8" t="s">
        <v>21</v>
      </c>
      <c r="AB5" s="8" t="s">
        <v>133</v>
      </c>
    </row>
    <row r="6" spans="1:30" ht="14.25" customHeight="1" x14ac:dyDescent="0.3">
      <c r="A6" s="107" t="s">
        <v>90</v>
      </c>
      <c r="B6" s="33" t="s">
        <v>3</v>
      </c>
      <c r="C6" s="35">
        <v>5.0000000000000001E-4</v>
      </c>
      <c r="D6" s="35">
        <v>7.4999999999999997E-2</v>
      </c>
      <c r="E6" s="35">
        <v>5057</v>
      </c>
      <c r="F6" s="35">
        <v>746096</v>
      </c>
      <c r="G6" s="35">
        <v>12</v>
      </c>
      <c r="H6" s="22">
        <v>11.75</v>
      </c>
      <c r="I6" s="8" t="s">
        <v>21</v>
      </c>
      <c r="J6" s="8" t="s">
        <v>21</v>
      </c>
      <c r="K6" s="8" t="s">
        <v>21</v>
      </c>
      <c r="L6" s="8" t="s">
        <v>19</v>
      </c>
      <c r="M6" s="8" t="s">
        <v>21</v>
      </c>
      <c r="N6" s="8" t="s">
        <v>21</v>
      </c>
      <c r="O6" s="8" t="s">
        <v>21</v>
      </c>
      <c r="P6" s="8" t="s">
        <v>54</v>
      </c>
      <c r="Q6" s="8" t="s">
        <v>21</v>
      </c>
      <c r="R6" s="8" t="s">
        <v>21</v>
      </c>
      <c r="S6" s="8" t="s">
        <v>21</v>
      </c>
      <c r="T6" s="8" t="s">
        <v>134</v>
      </c>
      <c r="U6" s="8" t="s">
        <v>21</v>
      </c>
      <c r="V6" s="8" t="s">
        <v>21</v>
      </c>
      <c r="W6" s="8" t="s">
        <v>21</v>
      </c>
      <c r="X6" s="8" t="s">
        <v>76</v>
      </c>
      <c r="Y6" s="8" t="s">
        <v>21</v>
      </c>
      <c r="Z6" s="8" t="s">
        <v>21</v>
      </c>
      <c r="AA6" s="8" t="s">
        <v>127</v>
      </c>
      <c r="AB6" s="8" t="s">
        <v>21</v>
      </c>
    </row>
    <row r="7" spans="1:30" ht="14.25" customHeight="1" x14ac:dyDescent="0.3">
      <c r="A7" s="107" t="s">
        <v>127</v>
      </c>
      <c r="B7" s="33" t="s">
        <v>3</v>
      </c>
      <c r="C7" s="35">
        <v>5.0000000000000001E-4</v>
      </c>
      <c r="D7" s="35">
        <v>0.1</v>
      </c>
      <c r="E7" s="35">
        <v>1878</v>
      </c>
      <c r="F7" s="35">
        <v>481462</v>
      </c>
      <c r="G7" s="35">
        <v>21.9</v>
      </c>
      <c r="H7" s="22">
        <v>20.64</v>
      </c>
      <c r="I7" s="8" t="s">
        <v>21</v>
      </c>
      <c r="J7" s="8" t="s">
        <v>76</v>
      </c>
      <c r="K7" s="8" t="s">
        <v>21</v>
      </c>
      <c r="L7" s="8" t="s">
        <v>21</v>
      </c>
      <c r="M7" s="8" t="s">
        <v>21</v>
      </c>
      <c r="N7" s="8" t="s">
        <v>73</v>
      </c>
      <c r="O7" s="8" t="s">
        <v>21</v>
      </c>
      <c r="P7" s="8" t="s">
        <v>21</v>
      </c>
      <c r="Q7" s="8" t="s">
        <v>21</v>
      </c>
      <c r="R7" s="8" t="s">
        <v>21</v>
      </c>
      <c r="S7" s="8" t="s">
        <v>21</v>
      </c>
      <c r="T7" s="8" t="s">
        <v>22</v>
      </c>
      <c r="U7" s="8" t="s">
        <v>21</v>
      </c>
      <c r="V7" s="8" t="s">
        <v>21</v>
      </c>
      <c r="W7" s="8" t="s">
        <v>21</v>
      </c>
      <c r="X7" s="8" t="s">
        <v>21</v>
      </c>
      <c r="Y7" s="8" t="s">
        <v>21</v>
      </c>
      <c r="Z7" s="8" t="s">
        <v>21</v>
      </c>
      <c r="AA7" s="8" t="s">
        <v>21</v>
      </c>
      <c r="AB7" s="8" t="s">
        <v>21</v>
      </c>
    </row>
    <row r="8" spans="1:30" ht="14.25" customHeight="1" x14ac:dyDescent="0.3">
      <c r="A8" s="107" t="s">
        <v>50</v>
      </c>
      <c r="B8" s="33" t="s">
        <v>3</v>
      </c>
      <c r="C8" s="34">
        <v>9.9999999999999995E-8</v>
      </c>
      <c r="D8" s="34">
        <v>0.01</v>
      </c>
      <c r="E8" s="34">
        <v>411997</v>
      </c>
      <c r="F8" s="34">
        <v>48939434</v>
      </c>
      <c r="G8" s="34">
        <v>4.93</v>
      </c>
      <c r="H8" s="21">
        <v>4.45</v>
      </c>
      <c r="I8" s="8" t="s">
        <v>21</v>
      </c>
      <c r="J8" s="8" t="s">
        <v>53</v>
      </c>
      <c r="K8" s="8" t="s">
        <v>21</v>
      </c>
      <c r="L8" s="8" t="s">
        <v>53</v>
      </c>
      <c r="M8" s="8" t="s">
        <v>21</v>
      </c>
      <c r="N8" s="8" t="s">
        <v>40</v>
      </c>
      <c r="O8" s="8" t="s">
        <v>21</v>
      </c>
      <c r="P8" s="8" t="s">
        <v>54</v>
      </c>
      <c r="Q8" s="8" t="s">
        <v>21</v>
      </c>
      <c r="R8" s="8" t="s">
        <v>55</v>
      </c>
      <c r="S8" s="8" t="s">
        <v>21</v>
      </c>
      <c r="T8" s="8" t="s">
        <v>98</v>
      </c>
      <c r="U8" s="8" t="s">
        <v>21</v>
      </c>
      <c r="V8" s="8" t="s">
        <v>37</v>
      </c>
      <c r="W8" s="8" t="s">
        <v>21</v>
      </c>
      <c r="X8" s="8" t="s">
        <v>42</v>
      </c>
      <c r="Y8" s="8" t="s">
        <v>21</v>
      </c>
      <c r="Z8" s="8" t="s">
        <v>135</v>
      </c>
      <c r="AA8" s="8" t="s">
        <v>136</v>
      </c>
      <c r="AB8" s="8" t="s">
        <v>65</v>
      </c>
      <c r="AC8" s="23"/>
    </row>
    <row r="9" spans="1:30" ht="14.25" customHeight="1" x14ac:dyDescent="0.3">
      <c r="A9" s="107" t="s">
        <v>27</v>
      </c>
      <c r="B9" s="33" t="s">
        <v>3</v>
      </c>
      <c r="C9" s="34">
        <v>9.9999999999999995E-8</v>
      </c>
      <c r="D9" s="34">
        <v>2.5000000000000001E-2</v>
      </c>
      <c r="E9" s="34">
        <v>354322</v>
      </c>
      <c r="F9" s="34">
        <v>46016908</v>
      </c>
      <c r="G9" s="34">
        <v>5.01</v>
      </c>
      <c r="H9" s="21">
        <v>4.5999999999999996</v>
      </c>
      <c r="I9" s="8" t="s">
        <v>21</v>
      </c>
      <c r="J9" s="8" t="s">
        <v>53</v>
      </c>
      <c r="K9" s="8" t="s">
        <v>21</v>
      </c>
      <c r="L9" s="8" t="s">
        <v>53</v>
      </c>
      <c r="M9" s="8" t="s">
        <v>21</v>
      </c>
      <c r="N9" s="8" t="s">
        <v>54</v>
      </c>
      <c r="O9" s="8" t="s">
        <v>21</v>
      </c>
      <c r="P9" s="8" t="s">
        <v>55</v>
      </c>
      <c r="Q9" s="8" t="s">
        <v>21</v>
      </c>
      <c r="R9" s="8" t="s">
        <v>55</v>
      </c>
      <c r="S9" s="8" t="s">
        <v>21</v>
      </c>
      <c r="T9" s="8" t="s">
        <v>137</v>
      </c>
      <c r="U9" s="8" t="s">
        <v>21</v>
      </c>
      <c r="V9" s="8" t="s">
        <v>59</v>
      </c>
      <c r="W9" s="8" t="s">
        <v>21</v>
      </c>
      <c r="X9" s="8" t="s">
        <v>138</v>
      </c>
      <c r="Y9" s="8" t="s">
        <v>21</v>
      </c>
      <c r="Z9" s="8" t="s">
        <v>53</v>
      </c>
      <c r="AA9" s="8" t="s">
        <v>26</v>
      </c>
      <c r="AB9" s="8" t="s">
        <v>83</v>
      </c>
    </row>
    <row r="10" spans="1:30" ht="14.25" customHeight="1" x14ac:dyDescent="0.3">
      <c r="A10" s="107" t="s">
        <v>77</v>
      </c>
      <c r="B10" s="33" t="s">
        <v>3</v>
      </c>
      <c r="C10" s="34">
        <v>9.9999999999999995E-8</v>
      </c>
      <c r="D10" s="34">
        <v>0.05</v>
      </c>
      <c r="E10" s="34">
        <v>408249</v>
      </c>
      <c r="F10" s="34">
        <v>49529994</v>
      </c>
      <c r="G10" s="34">
        <v>5.26</v>
      </c>
      <c r="H10" s="21">
        <v>4.92</v>
      </c>
      <c r="I10" s="8" t="s">
        <v>21</v>
      </c>
      <c r="J10" s="8" t="s">
        <v>53</v>
      </c>
      <c r="K10" s="8" t="s">
        <v>21</v>
      </c>
      <c r="L10" s="8" t="s">
        <v>53</v>
      </c>
      <c r="M10" s="8" t="s">
        <v>21</v>
      </c>
      <c r="N10" s="8" t="s">
        <v>55</v>
      </c>
      <c r="O10" s="8" t="s">
        <v>21</v>
      </c>
      <c r="P10" s="8" t="s">
        <v>54</v>
      </c>
      <c r="Q10" s="8" t="s">
        <v>21</v>
      </c>
      <c r="R10" s="8" t="s">
        <v>55</v>
      </c>
      <c r="S10" s="8" t="s">
        <v>21</v>
      </c>
      <c r="T10" s="8" t="s">
        <v>98</v>
      </c>
      <c r="U10" s="8" t="s">
        <v>21</v>
      </c>
      <c r="V10" s="8" t="s">
        <v>79</v>
      </c>
      <c r="W10" s="8" t="s">
        <v>21</v>
      </c>
      <c r="X10" s="8" t="s">
        <v>47</v>
      </c>
      <c r="Y10" s="8" t="s">
        <v>21</v>
      </c>
      <c r="Z10" s="8" t="s">
        <v>73</v>
      </c>
      <c r="AA10" s="8" t="s">
        <v>71</v>
      </c>
      <c r="AB10" s="8" t="s">
        <v>38</v>
      </c>
    </row>
    <row r="11" spans="1:30" ht="14.25" customHeight="1" x14ac:dyDescent="0.3">
      <c r="A11" s="107" t="s">
        <v>35</v>
      </c>
      <c r="B11" s="36" t="s">
        <v>72</v>
      </c>
      <c r="C11" s="35">
        <v>1E-3</v>
      </c>
      <c r="D11" s="35">
        <v>0.01</v>
      </c>
      <c r="E11" s="35">
        <v>5620</v>
      </c>
      <c r="F11" s="35">
        <v>406140</v>
      </c>
      <c r="G11" s="35">
        <v>6.88</v>
      </c>
      <c r="H11" s="22">
        <v>6.36</v>
      </c>
      <c r="I11" s="8" t="s">
        <v>21</v>
      </c>
      <c r="J11" s="8" t="s">
        <v>21</v>
      </c>
      <c r="K11" s="8" t="s">
        <v>21</v>
      </c>
      <c r="L11" s="8" t="s">
        <v>21</v>
      </c>
      <c r="M11" s="8" t="s">
        <v>21</v>
      </c>
      <c r="N11" s="8" t="s">
        <v>32</v>
      </c>
      <c r="O11" s="8" t="s">
        <v>21</v>
      </c>
      <c r="P11" s="8" t="s">
        <v>21</v>
      </c>
      <c r="Q11" s="8" t="s">
        <v>21</v>
      </c>
      <c r="R11" s="8" t="s">
        <v>21</v>
      </c>
      <c r="S11" s="8" t="s">
        <v>21</v>
      </c>
      <c r="T11" s="8" t="s">
        <v>98</v>
      </c>
      <c r="U11" s="8" t="s">
        <v>21</v>
      </c>
      <c r="V11" s="8" t="s">
        <v>21</v>
      </c>
      <c r="W11" s="8" t="s">
        <v>21</v>
      </c>
      <c r="X11" s="8" t="s">
        <v>23</v>
      </c>
      <c r="Y11" s="8" t="s">
        <v>21</v>
      </c>
      <c r="Z11" s="8" t="s">
        <v>18</v>
      </c>
      <c r="AA11" s="8" t="s">
        <v>78</v>
      </c>
      <c r="AB11" s="8" t="s">
        <v>59</v>
      </c>
      <c r="AC11" s="23"/>
    </row>
    <row r="12" spans="1:30" ht="14.25" customHeight="1" x14ac:dyDescent="0.3">
      <c r="A12" s="107" t="s">
        <v>29</v>
      </c>
      <c r="B12" s="36" t="s">
        <v>72</v>
      </c>
      <c r="C12" s="34">
        <v>1.0000000000000001E-5</v>
      </c>
      <c r="D12" s="34">
        <v>0.01</v>
      </c>
      <c r="E12" s="34">
        <v>15073</v>
      </c>
      <c r="F12" s="34">
        <v>1207708</v>
      </c>
      <c r="G12" s="34">
        <v>6.34</v>
      </c>
      <c r="H12" s="21">
        <v>5.88</v>
      </c>
      <c r="I12" s="8" t="s">
        <v>21</v>
      </c>
      <c r="J12" s="8" t="s">
        <v>90</v>
      </c>
      <c r="K12" s="8" t="s">
        <v>21</v>
      </c>
      <c r="L12" s="8" t="s">
        <v>50</v>
      </c>
      <c r="M12" s="8" t="s">
        <v>21</v>
      </c>
      <c r="N12" s="8" t="s">
        <v>77</v>
      </c>
      <c r="O12" s="8" t="s">
        <v>21</v>
      </c>
      <c r="P12" s="8" t="s">
        <v>139</v>
      </c>
      <c r="Q12" s="8" t="s">
        <v>21</v>
      </c>
      <c r="R12" s="8" t="s">
        <v>50</v>
      </c>
      <c r="S12" s="8" t="s">
        <v>21</v>
      </c>
      <c r="T12" s="8" t="s">
        <v>26</v>
      </c>
      <c r="U12" s="8" t="s">
        <v>21</v>
      </c>
      <c r="V12" s="8" t="s">
        <v>71</v>
      </c>
      <c r="W12" s="8" t="s">
        <v>21</v>
      </c>
      <c r="X12" s="8" t="s">
        <v>21</v>
      </c>
      <c r="Y12" s="8" t="s">
        <v>21</v>
      </c>
      <c r="Z12" s="8" t="s">
        <v>32</v>
      </c>
      <c r="AA12" s="8" t="s">
        <v>140</v>
      </c>
      <c r="AB12" s="8" t="s">
        <v>59</v>
      </c>
    </row>
    <row r="13" spans="1:30" ht="14.25" customHeight="1" x14ac:dyDescent="0.3">
      <c r="A13" s="107" t="s">
        <v>20</v>
      </c>
      <c r="B13" s="36" t="s">
        <v>72</v>
      </c>
      <c r="C13" s="34">
        <v>1.0000000000000001E-5</v>
      </c>
      <c r="D13" s="34">
        <v>2.5000000000000001E-2</v>
      </c>
      <c r="E13" s="34">
        <v>15797</v>
      </c>
      <c r="F13" s="34">
        <v>1157566</v>
      </c>
      <c r="G13" s="34">
        <v>5.22</v>
      </c>
      <c r="H13" s="21">
        <v>4.59</v>
      </c>
      <c r="I13" s="8" t="s">
        <v>21</v>
      </c>
      <c r="J13" s="8" t="s">
        <v>71</v>
      </c>
      <c r="K13" s="8" t="s">
        <v>21</v>
      </c>
      <c r="L13" s="8" t="s">
        <v>77</v>
      </c>
      <c r="M13" s="8" t="s">
        <v>21</v>
      </c>
      <c r="N13" s="8" t="s">
        <v>21</v>
      </c>
      <c r="O13" s="8" t="s">
        <v>21</v>
      </c>
      <c r="P13" s="8" t="s">
        <v>87</v>
      </c>
      <c r="Q13" s="8" t="s">
        <v>21</v>
      </c>
      <c r="R13" s="8" t="s">
        <v>27</v>
      </c>
      <c r="S13" s="8" t="s">
        <v>21</v>
      </c>
      <c r="T13" s="8" t="s">
        <v>28</v>
      </c>
      <c r="U13" s="8" t="s">
        <v>21</v>
      </c>
      <c r="V13" s="8" t="s">
        <v>18</v>
      </c>
      <c r="W13" s="8" t="s">
        <v>21</v>
      </c>
      <c r="X13" s="8" t="s">
        <v>90</v>
      </c>
      <c r="Y13" s="8" t="s">
        <v>21</v>
      </c>
      <c r="Z13" s="8" t="s">
        <v>141</v>
      </c>
      <c r="AA13" s="8" t="s">
        <v>142</v>
      </c>
      <c r="AB13" s="8" t="s">
        <v>84</v>
      </c>
      <c r="AC13" s="23"/>
    </row>
    <row r="14" spans="1:30" ht="14.25" customHeight="1" x14ac:dyDescent="0.3">
      <c r="A14" s="107" t="s">
        <v>76</v>
      </c>
      <c r="B14" s="36" t="s">
        <v>72</v>
      </c>
      <c r="C14" s="35">
        <v>9.9999999999999995E-8</v>
      </c>
      <c r="D14" s="35">
        <v>0.01</v>
      </c>
      <c r="E14" s="35">
        <v>169523</v>
      </c>
      <c r="F14" s="35">
        <v>29670118</v>
      </c>
      <c r="G14" s="35">
        <v>4.9400000000000004</v>
      </c>
      <c r="H14" s="22">
        <v>4.55</v>
      </c>
      <c r="I14" s="8" t="s">
        <v>21</v>
      </c>
      <c r="J14" s="8" t="s">
        <v>30</v>
      </c>
      <c r="K14" s="8" t="s">
        <v>21</v>
      </c>
      <c r="L14" s="8" t="s">
        <v>38</v>
      </c>
      <c r="M14" s="8" t="s">
        <v>21</v>
      </c>
      <c r="N14" s="8" t="s">
        <v>68</v>
      </c>
      <c r="O14" s="8" t="s">
        <v>21</v>
      </c>
      <c r="P14" s="8" t="s">
        <v>131</v>
      </c>
      <c r="Q14" s="8" t="s">
        <v>21</v>
      </c>
      <c r="R14" s="8" t="s">
        <v>55</v>
      </c>
      <c r="S14" s="8" t="s">
        <v>21</v>
      </c>
      <c r="T14" s="8" t="s">
        <v>43</v>
      </c>
      <c r="U14" s="8" t="s">
        <v>21</v>
      </c>
      <c r="V14" s="8" t="s">
        <v>30</v>
      </c>
      <c r="W14" s="8" t="s">
        <v>21</v>
      </c>
      <c r="X14" s="8" t="s">
        <v>22</v>
      </c>
      <c r="Y14" s="8" t="s">
        <v>21</v>
      </c>
      <c r="Z14" s="8" t="s">
        <v>135</v>
      </c>
      <c r="AA14" s="8" t="s">
        <v>24</v>
      </c>
      <c r="AB14" s="8" t="s">
        <v>46</v>
      </c>
      <c r="AC14" s="37"/>
    </row>
    <row r="15" spans="1:30" ht="14.25" customHeight="1" x14ac:dyDescent="0.3">
      <c r="A15" s="107" t="s">
        <v>78</v>
      </c>
      <c r="B15" s="36" t="s">
        <v>72</v>
      </c>
      <c r="C15" s="35">
        <v>9.9999999999999995E-8</v>
      </c>
      <c r="D15" s="35">
        <v>2.5000000000000001E-2</v>
      </c>
      <c r="E15" s="35">
        <v>189400</v>
      </c>
      <c r="F15" s="35">
        <v>33489184</v>
      </c>
      <c r="G15" s="35">
        <v>5.0199999999999996</v>
      </c>
      <c r="H15" s="22">
        <v>4.59</v>
      </c>
      <c r="I15" s="8" t="s">
        <v>21</v>
      </c>
      <c r="J15" s="8" t="s">
        <v>53</v>
      </c>
      <c r="K15" s="8" t="s">
        <v>21</v>
      </c>
      <c r="L15" s="8" t="s">
        <v>53</v>
      </c>
      <c r="M15" s="8" t="s">
        <v>21</v>
      </c>
      <c r="N15" s="8" t="s">
        <v>40</v>
      </c>
      <c r="O15" s="8" t="s">
        <v>21</v>
      </c>
      <c r="P15" s="8" t="s">
        <v>131</v>
      </c>
      <c r="Q15" s="8" t="s">
        <v>21</v>
      </c>
      <c r="R15" s="8" t="s">
        <v>40</v>
      </c>
      <c r="S15" s="8" t="s">
        <v>21</v>
      </c>
      <c r="T15" s="8" t="s">
        <v>61</v>
      </c>
      <c r="U15" s="8" t="s">
        <v>21</v>
      </c>
      <c r="V15" s="8" t="s">
        <v>139</v>
      </c>
      <c r="W15" s="8" t="s">
        <v>21</v>
      </c>
      <c r="X15" s="8" t="s">
        <v>143</v>
      </c>
      <c r="Y15" s="8" t="s">
        <v>21</v>
      </c>
      <c r="Z15" s="8" t="s">
        <v>144</v>
      </c>
      <c r="AA15" s="8" t="s">
        <v>47</v>
      </c>
      <c r="AB15" s="8" t="s">
        <v>145</v>
      </c>
    </row>
    <row r="16" spans="1:30" ht="14.25" customHeight="1" x14ac:dyDescent="0.3">
      <c r="A16" s="107" t="s">
        <v>19</v>
      </c>
      <c r="B16" s="36" t="s">
        <v>72</v>
      </c>
      <c r="C16" s="35">
        <v>9.9999999999999995E-8</v>
      </c>
      <c r="D16" s="35">
        <v>0.05</v>
      </c>
      <c r="E16" s="35">
        <v>156240</v>
      </c>
      <c r="F16" s="35">
        <v>26610302</v>
      </c>
      <c r="G16" s="35">
        <v>6.3</v>
      </c>
      <c r="H16" s="22">
        <v>6.01</v>
      </c>
      <c r="I16" s="8" t="s">
        <v>21</v>
      </c>
      <c r="J16" s="8" t="s">
        <v>44</v>
      </c>
      <c r="K16" s="8" t="s">
        <v>21</v>
      </c>
      <c r="L16" s="8" t="s">
        <v>25</v>
      </c>
      <c r="M16" s="8" t="s">
        <v>21</v>
      </c>
      <c r="N16" s="8" t="s">
        <v>104</v>
      </c>
      <c r="O16" s="8" t="s">
        <v>21</v>
      </c>
      <c r="P16" s="8" t="s">
        <v>65</v>
      </c>
      <c r="Q16" s="8" t="s">
        <v>21</v>
      </c>
      <c r="R16" s="8" t="s">
        <v>55</v>
      </c>
      <c r="S16" s="8" t="s">
        <v>21</v>
      </c>
      <c r="T16" s="8" t="s">
        <v>146</v>
      </c>
      <c r="U16" s="8" t="s">
        <v>21</v>
      </c>
      <c r="V16" s="8" t="s">
        <v>22</v>
      </c>
      <c r="W16" s="8" t="s">
        <v>21</v>
      </c>
      <c r="X16" s="8" t="s">
        <v>26</v>
      </c>
      <c r="Y16" s="8" t="s">
        <v>21</v>
      </c>
      <c r="Z16" s="8" t="s">
        <v>21</v>
      </c>
      <c r="AA16" s="8" t="s">
        <v>21</v>
      </c>
      <c r="AB16" s="8" t="s">
        <v>44</v>
      </c>
    </row>
    <row r="17" spans="4:14" ht="14.25" customHeight="1" x14ac:dyDescent="0.25">
      <c r="J17" s="8"/>
    </row>
    <row r="18" spans="4:14" ht="14.25" customHeight="1" x14ac:dyDescent="0.25">
      <c r="J18" s="8"/>
    </row>
    <row r="19" spans="4:14" ht="14.25" customHeight="1" x14ac:dyDescent="0.3">
      <c r="D19" s="38"/>
      <c r="F19" s="33"/>
      <c r="G19" s="33"/>
      <c r="H19" s="33"/>
      <c r="I19" s="33"/>
      <c r="J19" s="33"/>
      <c r="K19" s="33"/>
      <c r="L19" s="33"/>
      <c r="M19" s="33"/>
      <c r="N19" s="33"/>
    </row>
    <row r="20" spans="4:14" ht="14.25" customHeight="1" x14ac:dyDescent="0.3">
      <c r="D20" s="39"/>
    </row>
    <row r="21" spans="4:14" ht="14.25" customHeight="1" x14ac:dyDescent="0.3">
      <c r="D21" s="39"/>
    </row>
    <row r="22" spans="4:14" ht="14.25" customHeight="1" x14ac:dyDescent="0.3">
      <c r="D22" s="38"/>
      <c r="F22" s="33"/>
      <c r="G22" s="33"/>
      <c r="H22" s="33"/>
      <c r="I22" s="33"/>
      <c r="J22" s="33"/>
      <c r="K22" s="33"/>
      <c r="L22" s="33"/>
      <c r="M22" s="33"/>
      <c r="N22" s="33"/>
    </row>
    <row r="23" spans="4:14" ht="14.25" customHeight="1" x14ac:dyDescent="0.25"/>
    <row r="24" spans="4:14" ht="14.25" customHeight="1" x14ac:dyDescent="0.25"/>
    <row r="25" spans="4:14" ht="14.25" customHeight="1" x14ac:dyDescent="0.25"/>
    <row r="26" spans="4:14" ht="14.25" customHeight="1" x14ac:dyDescent="0.25"/>
    <row r="27" spans="4:14" ht="14.25" customHeight="1" x14ac:dyDescent="0.25"/>
    <row r="28" spans="4:14" ht="14.25" customHeight="1" x14ac:dyDescent="0.25"/>
    <row r="29" spans="4:14" ht="14.25" customHeight="1" x14ac:dyDescent="0.25"/>
    <row r="30" spans="4:14" ht="14.25" customHeight="1" x14ac:dyDescent="0.25"/>
    <row r="31" spans="4:14" ht="14.25" customHeight="1" x14ac:dyDescent="0.25"/>
    <row r="32" spans="4:14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7">
    <mergeCell ref="U1:V1"/>
    <mergeCell ref="W1:X1"/>
    <mergeCell ref="I1:J1"/>
    <mergeCell ref="K1:L1"/>
    <mergeCell ref="M1:N1"/>
    <mergeCell ref="O1:P1"/>
    <mergeCell ref="Q1:R1"/>
  </mergeCells>
  <conditionalFormatting sqref="I3 I16 I7 I10 I12">
    <cfRule type="colorScale" priority="9">
      <colorScale>
        <cfvo type="min"/>
        <cfvo type="max"/>
        <color rgb="FFFFFF00"/>
        <color rgb="FFC00000"/>
      </colorScale>
    </cfRule>
  </conditionalFormatting>
  <conditionalFormatting sqref="K2 K15 K6 K9 K11">
    <cfRule type="colorScale" priority="10">
      <colorScale>
        <cfvo type="min"/>
        <cfvo type="max"/>
        <color rgb="FFFFFF00"/>
        <color rgb="FFC00000"/>
      </colorScale>
    </cfRule>
  </conditionalFormatting>
  <conditionalFormatting sqref="K3 K16 K7 K10 K12">
    <cfRule type="colorScale" priority="11">
      <colorScale>
        <cfvo type="min"/>
        <cfvo type="max"/>
        <color rgb="FFFFFF00"/>
        <color rgb="FFC00000"/>
      </colorScale>
    </cfRule>
  </conditionalFormatting>
  <conditionalFormatting sqref="M2 M15 M6 M9 M11">
    <cfRule type="colorScale" priority="12">
      <colorScale>
        <cfvo type="min"/>
        <cfvo type="max"/>
        <color rgb="FFFFFF00"/>
        <color rgb="FFC00000"/>
      </colorScale>
    </cfRule>
  </conditionalFormatting>
  <conditionalFormatting sqref="M3 M16 M7 M10 M12">
    <cfRule type="colorScale" priority="13">
      <colorScale>
        <cfvo type="min"/>
        <cfvo type="max"/>
        <color rgb="FFFFFF00"/>
        <color rgb="FFC00000"/>
      </colorScale>
    </cfRule>
  </conditionalFormatting>
  <conditionalFormatting sqref="O2 O15 O6 O9 O11">
    <cfRule type="colorScale" priority="14">
      <colorScale>
        <cfvo type="min"/>
        <cfvo type="max"/>
        <color rgb="FFFFFF00"/>
        <color rgb="FFC00000"/>
      </colorScale>
    </cfRule>
  </conditionalFormatting>
  <conditionalFormatting sqref="O3 O16 O7 O10 O12">
    <cfRule type="colorScale" priority="15">
      <colorScale>
        <cfvo type="min"/>
        <cfvo type="max"/>
        <color rgb="FFFFFF00"/>
        <color rgb="FFC00000"/>
      </colorScale>
    </cfRule>
  </conditionalFormatting>
  <conditionalFormatting sqref="Q2 Q15 Q6 Q9 Q11">
    <cfRule type="colorScale" priority="16">
      <colorScale>
        <cfvo type="min"/>
        <cfvo type="max"/>
        <color rgb="FFFFFF00"/>
        <color rgb="FFC00000"/>
      </colorScale>
    </cfRule>
  </conditionalFormatting>
  <conditionalFormatting sqref="Q3 Q16 Q7 Q10 Q12">
    <cfRule type="colorScale" priority="17">
      <colorScale>
        <cfvo type="min"/>
        <cfvo type="max"/>
        <color rgb="FFFFFF00"/>
        <color rgb="FFC00000"/>
      </colorScale>
    </cfRule>
  </conditionalFormatting>
  <conditionalFormatting sqref="U2 U15 U6 U9 U11">
    <cfRule type="colorScale" priority="18">
      <colorScale>
        <cfvo type="min"/>
        <cfvo type="max"/>
        <color rgb="FFFFFF00"/>
        <color rgb="FFC00000"/>
      </colorScale>
    </cfRule>
  </conditionalFormatting>
  <conditionalFormatting sqref="U3 U16 U7 U10 U12">
    <cfRule type="colorScale" priority="19">
      <colorScale>
        <cfvo type="min"/>
        <cfvo type="max"/>
        <color rgb="FFFFFF00"/>
        <color rgb="FFC00000"/>
      </colorScale>
    </cfRule>
  </conditionalFormatting>
  <conditionalFormatting sqref="W2 W15 W6 W9 W11">
    <cfRule type="colorScale" priority="20">
      <colorScale>
        <cfvo type="min"/>
        <cfvo type="max"/>
        <color rgb="FFFFFF00"/>
        <color rgb="FFC00000"/>
      </colorScale>
    </cfRule>
  </conditionalFormatting>
  <conditionalFormatting sqref="W3 W16 W7 W10 W12">
    <cfRule type="colorScale" priority="21">
      <colorScale>
        <cfvo type="min"/>
        <cfvo type="max"/>
        <color rgb="FFFFFF00"/>
        <color rgb="FFC00000"/>
      </colorScale>
    </cfRule>
  </conditionalFormatting>
  <conditionalFormatting sqref="I2:J2 I15 I6 I9 I11 J3:J18 L2:L16 N2:N16 P2:P16 R2:R16 V2:V16 X2:X16">
    <cfRule type="colorScale" priority="22">
      <colorScale>
        <cfvo type="min"/>
        <cfvo type="max"/>
        <color rgb="FFFFFF00"/>
        <color rgb="FFC00000"/>
      </colorScale>
    </cfRule>
  </conditionalFormatting>
  <conditionalFormatting sqref="I4 I8 I13">
    <cfRule type="colorScale" priority="23">
      <colorScale>
        <cfvo type="min"/>
        <cfvo type="max"/>
        <color rgb="FFFFFF00"/>
        <color rgb="FFC00000"/>
      </colorScale>
    </cfRule>
  </conditionalFormatting>
  <conditionalFormatting sqref="I5 I14">
    <cfRule type="colorScale" priority="24">
      <colorScale>
        <cfvo type="min"/>
        <cfvo type="max"/>
        <color rgb="FFFFFF00"/>
        <color rgb="FFC00000"/>
      </colorScale>
    </cfRule>
  </conditionalFormatting>
  <conditionalFormatting sqref="K4 K8 K13">
    <cfRule type="colorScale" priority="25">
      <colorScale>
        <cfvo type="min"/>
        <cfvo type="max"/>
        <color rgb="FFFFFF00"/>
        <color rgb="FFC00000"/>
      </colorScale>
    </cfRule>
  </conditionalFormatting>
  <conditionalFormatting sqref="K5 K14">
    <cfRule type="colorScale" priority="26">
      <colorScale>
        <cfvo type="min"/>
        <cfvo type="max"/>
        <color rgb="FFFFFF00"/>
        <color rgb="FFC00000"/>
      </colorScale>
    </cfRule>
  </conditionalFormatting>
  <conditionalFormatting sqref="M4 M8 M13">
    <cfRule type="colorScale" priority="27">
      <colorScale>
        <cfvo type="min"/>
        <cfvo type="max"/>
        <color rgb="FFFFFF00"/>
        <color rgb="FFC00000"/>
      </colorScale>
    </cfRule>
  </conditionalFormatting>
  <conditionalFormatting sqref="M5 M14">
    <cfRule type="colorScale" priority="28">
      <colorScale>
        <cfvo type="min"/>
        <cfvo type="max"/>
        <color rgb="FFFFFF00"/>
        <color rgb="FFC00000"/>
      </colorScale>
    </cfRule>
  </conditionalFormatting>
  <conditionalFormatting sqref="O4 O8 O13">
    <cfRule type="colorScale" priority="29">
      <colorScale>
        <cfvo type="min"/>
        <cfvo type="max"/>
        <color rgb="FFFFFF00"/>
        <color rgb="FFC00000"/>
      </colorScale>
    </cfRule>
  </conditionalFormatting>
  <conditionalFormatting sqref="O5 O14">
    <cfRule type="colorScale" priority="30">
      <colorScale>
        <cfvo type="min"/>
        <cfvo type="max"/>
        <color rgb="FFFFFF00"/>
        <color rgb="FFC00000"/>
      </colorScale>
    </cfRule>
  </conditionalFormatting>
  <conditionalFormatting sqref="Q4 Q8 Q13">
    <cfRule type="colorScale" priority="31">
      <colorScale>
        <cfvo type="min"/>
        <cfvo type="max"/>
        <color rgb="FFFFFF00"/>
        <color rgb="FFC00000"/>
      </colorScale>
    </cfRule>
  </conditionalFormatting>
  <conditionalFormatting sqref="Q5 Q14">
    <cfRule type="colorScale" priority="32">
      <colorScale>
        <cfvo type="min"/>
        <cfvo type="max"/>
        <color rgb="FFFFFF00"/>
        <color rgb="FFC00000"/>
      </colorScale>
    </cfRule>
  </conditionalFormatting>
  <conditionalFormatting sqref="U4 U8 U13">
    <cfRule type="colorScale" priority="33">
      <colorScale>
        <cfvo type="min"/>
        <cfvo type="max"/>
        <color rgb="FFFFFF00"/>
        <color rgb="FFC00000"/>
      </colorScale>
    </cfRule>
  </conditionalFormatting>
  <conditionalFormatting sqref="U5 U14">
    <cfRule type="colorScale" priority="34">
      <colorScale>
        <cfvo type="min"/>
        <cfvo type="max"/>
        <color rgb="FFFFFF00"/>
        <color rgb="FFC00000"/>
      </colorScale>
    </cfRule>
  </conditionalFormatting>
  <conditionalFormatting sqref="W4 W8 W13">
    <cfRule type="colorScale" priority="35">
      <colorScale>
        <cfvo type="min"/>
        <cfvo type="max"/>
        <color rgb="FFFFFF00"/>
        <color rgb="FFC00000"/>
      </colorScale>
    </cfRule>
  </conditionalFormatting>
  <conditionalFormatting sqref="W5 W14">
    <cfRule type="colorScale" priority="36">
      <colorScale>
        <cfvo type="min"/>
        <cfvo type="max"/>
        <color rgb="FFFFFF00"/>
        <color rgb="FFC00000"/>
      </colorScale>
    </cfRule>
  </conditionalFormatting>
  <conditionalFormatting sqref="T2:T16">
    <cfRule type="colorScale" priority="37">
      <colorScale>
        <cfvo type="min"/>
        <cfvo type="max"/>
        <color rgb="FFFFFF00"/>
        <color rgb="FFC00000"/>
      </colorScale>
    </cfRule>
  </conditionalFormatting>
  <conditionalFormatting sqref="Z2:AB16 AC8 AC11 AC3">
    <cfRule type="colorScale" priority="38">
      <colorScale>
        <cfvo type="min"/>
        <cfvo type="max"/>
        <color rgb="FFFFFF00"/>
        <color rgb="FFC00000"/>
      </colorScale>
    </cfRule>
  </conditionalFormatting>
  <conditionalFormatting sqref="AC13">
    <cfRule type="colorScale" priority="39">
      <colorScale>
        <cfvo type="min"/>
        <cfvo type="max"/>
        <color rgb="FFFFFF00"/>
        <color rgb="FFC00000"/>
      </colorScale>
    </cfRule>
  </conditionalFormatting>
  <conditionalFormatting sqref="S2 S15 S6 S9 S11">
    <cfRule type="colorScale" priority="5">
      <colorScale>
        <cfvo type="min"/>
        <cfvo type="max"/>
        <color rgb="FFFFFF00"/>
        <color rgb="FFC00000"/>
      </colorScale>
    </cfRule>
  </conditionalFormatting>
  <conditionalFormatting sqref="S3 S16 S7 S10 S12">
    <cfRule type="colorScale" priority="6">
      <colorScale>
        <cfvo type="min"/>
        <cfvo type="max"/>
        <color rgb="FFFFFF00"/>
        <color rgb="FFC00000"/>
      </colorScale>
    </cfRule>
  </conditionalFormatting>
  <conditionalFormatting sqref="S8 S4 S13">
    <cfRule type="colorScale" priority="7">
      <colorScale>
        <cfvo type="min"/>
        <cfvo type="max"/>
        <color rgb="FFFFFF00"/>
        <color rgb="FFC00000"/>
      </colorScale>
    </cfRule>
  </conditionalFormatting>
  <conditionalFormatting sqref="S5 S14">
    <cfRule type="colorScale" priority="8">
      <colorScale>
        <cfvo type="min"/>
        <cfvo type="max"/>
        <color rgb="FFFFFF00"/>
        <color rgb="FFC00000"/>
      </colorScale>
    </cfRule>
  </conditionalFormatting>
  <conditionalFormatting sqref="Y2 Y15 Y6 Y9 Y11">
    <cfRule type="colorScale" priority="1">
      <colorScale>
        <cfvo type="min"/>
        <cfvo type="max"/>
        <color rgb="FFFFFF00"/>
        <color rgb="FFC00000"/>
      </colorScale>
    </cfRule>
  </conditionalFormatting>
  <conditionalFormatting sqref="Y3 Y16 Y7 Y10 Y12">
    <cfRule type="colorScale" priority="2">
      <colorScale>
        <cfvo type="min"/>
        <cfvo type="max"/>
        <color rgb="FFFFFF00"/>
        <color rgb="FFC00000"/>
      </colorScale>
    </cfRule>
  </conditionalFormatting>
  <conditionalFormatting sqref="Y8 Y4 Y13">
    <cfRule type="colorScale" priority="3">
      <colorScale>
        <cfvo type="min"/>
        <cfvo type="max"/>
        <color rgb="FFFFFF00"/>
        <color rgb="FFC00000"/>
      </colorScale>
    </cfRule>
  </conditionalFormatting>
  <conditionalFormatting sqref="Y5 Y14">
    <cfRule type="colorScale" priority="4">
      <colorScale>
        <cfvo type="min"/>
        <cfvo type="max"/>
        <color rgb="FFFFFF00"/>
        <color rgb="FFC00000"/>
      </colorScale>
    </cfRule>
  </conditionalFormatting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81FF7-840E-4B5F-B5A6-0591675BD55E}">
  <dimension ref="A1:D45"/>
  <sheetViews>
    <sheetView workbookViewId="0">
      <selection activeCell="D45" sqref="B2:D45"/>
    </sheetView>
  </sheetViews>
  <sheetFormatPr defaultRowHeight="13.8" x14ac:dyDescent="0.25"/>
  <sheetData>
    <row r="1" spans="1:4" ht="15" thickBot="1" x14ac:dyDescent="0.3">
      <c r="A1" s="59" t="s">
        <v>147</v>
      </c>
      <c r="B1" s="59" t="s">
        <v>150</v>
      </c>
      <c r="C1" s="59" t="s">
        <v>148</v>
      </c>
      <c r="D1" s="59" t="s">
        <v>149</v>
      </c>
    </row>
    <row r="2" spans="1:4" ht="15" thickBot="1" x14ac:dyDescent="0.3">
      <c r="A2" s="61">
        <v>1</v>
      </c>
      <c r="B2" s="61">
        <v>2</v>
      </c>
      <c r="C2" s="108">
        <v>15.496620999999999</v>
      </c>
      <c r="D2" s="108">
        <v>15.051691</v>
      </c>
    </row>
    <row r="3" spans="1:4" ht="15" thickBot="1" x14ac:dyDescent="0.3">
      <c r="A3" s="61">
        <v>1</v>
      </c>
      <c r="B3" s="61">
        <v>8</v>
      </c>
      <c r="C3" s="108">
        <v>5.7764790000000001</v>
      </c>
      <c r="D3" s="108">
        <v>5.3926644000000001</v>
      </c>
    </row>
    <row r="4" spans="1:4" ht="15" thickBot="1" x14ac:dyDescent="0.3">
      <c r="A4" s="65">
        <v>2</v>
      </c>
      <c r="B4" s="65">
        <v>2</v>
      </c>
      <c r="C4" s="109">
        <v>15.413311</v>
      </c>
      <c r="D4" s="109">
        <v>14.754794</v>
      </c>
    </row>
    <row r="5" spans="1:4" ht="15" thickBot="1" x14ac:dyDescent="0.3">
      <c r="A5" s="65">
        <v>2</v>
      </c>
      <c r="B5" s="65">
        <v>4</v>
      </c>
      <c r="C5" s="109">
        <v>6.4657536000000002</v>
      </c>
      <c r="D5" s="109">
        <v>5.8582897000000003</v>
      </c>
    </row>
    <row r="6" spans="1:4" ht="15" thickBot="1" x14ac:dyDescent="0.3">
      <c r="A6" s="65">
        <v>2</v>
      </c>
      <c r="B6" s="65">
        <v>8</v>
      </c>
      <c r="C6" s="109">
        <v>5.9580926999999999</v>
      </c>
      <c r="D6" s="109">
        <v>5.4061149999999998</v>
      </c>
    </row>
    <row r="7" spans="1:4" ht="15" thickBot="1" x14ac:dyDescent="0.3">
      <c r="A7" s="61">
        <v>3</v>
      </c>
      <c r="B7" s="61">
        <v>2</v>
      </c>
      <c r="C7" s="108">
        <v>27.838395999999999</v>
      </c>
      <c r="D7" s="108">
        <v>27.741</v>
      </c>
    </row>
    <row r="8" spans="1:4" ht="15" thickBot="1" x14ac:dyDescent="0.3">
      <c r="A8" s="61">
        <v>3</v>
      </c>
      <c r="B8" s="61">
        <v>4</v>
      </c>
      <c r="C8" s="108">
        <v>14.699268</v>
      </c>
      <c r="D8" s="108">
        <v>14.26614</v>
      </c>
    </row>
    <row r="9" spans="1:4" ht="15" thickBot="1" x14ac:dyDescent="0.3">
      <c r="A9" s="61">
        <v>3</v>
      </c>
      <c r="B9" s="61">
        <v>8</v>
      </c>
      <c r="C9" s="108">
        <v>9.8600019999999997</v>
      </c>
      <c r="D9" s="108">
        <v>9.4060480000000002</v>
      </c>
    </row>
    <row r="10" spans="1:4" ht="15" thickBot="1" x14ac:dyDescent="0.3">
      <c r="A10" s="65">
        <v>4</v>
      </c>
      <c r="B10" s="65">
        <v>2</v>
      </c>
      <c r="C10" s="109">
        <v>33.086075000000001</v>
      </c>
      <c r="D10" s="109">
        <v>33.081249999999997</v>
      </c>
    </row>
    <row r="11" spans="1:4" ht="15" thickBot="1" x14ac:dyDescent="0.3">
      <c r="A11" s="65">
        <v>4</v>
      </c>
      <c r="B11" s="65">
        <v>4</v>
      </c>
      <c r="C11" s="109">
        <v>14.870706999999999</v>
      </c>
      <c r="D11" s="109">
        <v>14.259152</v>
      </c>
    </row>
    <row r="12" spans="1:4" ht="15" thickBot="1" x14ac:dyDescent="0.3">
      <c r="A12" s="65">
        <v>4</v>
      </c>
      <c r="B12" s="65">
        <v>8</v>
      </c>
      <c r="C12" s="109">
        <v>8.7420910000000003</v>
      </c>
      <c r="D12" s="109">
        <v>8.4302119999999992</v>
      </c>
    </row>
    <row r="13" spans="1:4" ht="15" thickBot="1" x14ac:dyDescent="0.3">
      <c r="A13" s="61">
        <v>5</v>
      </c>
      <c r="B13" s="61">
        <v>2</v>
      </c>
      <c r="C13" s="108">
        <v>22.272107999999999</v>
      </c>
      <c r="D13" s="108">
        <v>22.139800000000001</v>
      </c>
    </row>
    <row r="14" spans="1:4" ht="15" thickBot="1" x14ac:dyDescent="0.3">
      <c r="A14" s="61">
        <v>5</v>
      </c>
      <c r="B14" s="61">
        <v>4</v>
      </c>
      <c r="C14" s="108">
        <v>18.477053000000002</v>
      </c>
      <c r="D14" s="108">
        <v>18.4451</v>
      </c>
    </row>
    <row r="15" spans="1:4" ht="15" thickBot="1" x14ac:dyDescent="0.3">
      <c r="A15" s="61">
        <v>5</v>
      </c>
      <c r="B15" s="61">
        <v>8</v>
      </c>
      <c r="C15" s="108">
        <v>69.406999999999996</v>
      </c>
      <c r="D15" s="108">
        <v>69.406999999999996</v>
      </c>
    </row>
    <row r="16" spans="1:4" ht="15" thickBot="1" x14ac:dyDescent="0.3">
      <c r="A16" s="65">
        <v>6</v>
      </c>
      <c r="B16" s="65">
        <v>2</v>
      </c>
      <c r="C16" s="109">
        <v>21.496497999999999</v>
      </c>
      <c r="D16" s="109">
        <v>21.496497999999999</v>
      </c>
    </row>
    <row r="17" spans="1:4" ht="15" thickBot="1" x14ac:dyDescent="0.3">
      <c r="A17" s="65">
        <v>6</v>
      </c>
      <c r="B17" s="65">
        <v>4</v>
      </c>
      <c r="C17" s="109">
        <v>38.053913000000001</v>
      </c>
      <c r="D17" s="109">
        <v>37.447685</v>
      </c>
    </row>
    <row r="18" spans="1:4" ht="15" thickBot="1" x14ac:dyDescent="0.3">
      <c r="A18" s="65">
        <v>6</v>
      </c>
      <c r="B18" s="65">
        <v>8</v>
      </c>
      <c r="C18" s="109">
        <v>18.569355000000002</v>
      </c>
      <c r="D18" s="109">
        <v>18.568214000000001</v>
      </c>
    </row>
    <row r="19" spans="1:4" ht="15" thickBot="1" x14ac:dyDescent="0.3">
      <c r="A19" s="61">
        <v>7</v>
      </c>
      <c r="B19" s="61">
        <v>2</v>
      </c>
      <c r="C19" s="108">
        <v>10.247351999999999</v>
      </c>
      <c r="D19" s="108">
        <v>9.2999709999999993</v>
      </c>
    </row>
    <row r="20" spans="1:4" ht="15" thickBot="1" x14ac:dyDescent="0.3">
      <c r="A20" s="61">
        <v>7</v>
      </c>
      <c r="B20" s="61">
        <v>4</v>
      </c>
      <c r="C20" s="108">
        <v>5.3587639999999999</v>
      </c>
      <c r="D20" s="108">
        <v>4.743277</v>
      </c>
    </row>
    <row r="21" spans="1:4" ht="15" thickBot="1" x14ac:dyDescent="0.3">
      <c r="A21" s="61">
        <v>7</v>
      </c>
      <c r="B21" s="61">
        <v>8</v>
      </c>
      <c r="C21" s="108">
        <v>4.948664</v>
      </c>
      <c r="D21" s="108">
        <v>4.5068435999999998</v>
      </c>
    </row>
    <row r="22" spans="1:4" ht="15" thickBot="1" x14ac:dyDescent="0.3">
      <c r="A22" s="65">
        <v>8</v>
      </c>
      <c r="B22" s="65">
        <v>2</v>
      </c>
      <c r="C22" s="109">
        <v>11.798164999999999</v>
      </c>
      <c r="D22" s="109">
        <v>11.032658</v>
      </c>
    </row>
    <row r="23" spans="1:4" ht="15" thickBot="1" x14ac:dyDescent="0.3">
      <c r="A23" s="65">
        <v>8</v>
      </c>
      <c r="B23" s="65">
        <v>4</v>
      </c>
      <c r="C23" s="109">
        <v>5.4290479999999999</v>
      </c>
      <c r="D23" s="109">
        <v>4.8466395999999996</v>
      </c>
    </row>
    <row r="24" spans="1:4" ht="15" thickBot="1" x14ac:dyDescent="0.3">
      <c r="A24" s="65">
        <v>8</v>
      </c>
      <c r="B24" s="65">
        <v>8</v>
      </c>
      <c r="C24" s="109">
        <v>5.0496692999999997</v>
      </c>
      <c r="D24" s="109">
        <v>4.5924624999999999</v>
      </c>
    </row>
    <row r="25" spans="1:4" ht="15" thickBot="1" x14ac:dyDescent="0.3">
      <c r="A25" s="61">
        <v>9</v>
      </c>
      <c r="B25" s="61">
        <v>2</v>
      </c>
      <c r="C25" s="108">
        <v>22.21294</v>
      </c>
      <c r="D25" s="108">
        <v>21.951533999999999</v>
      </c>
    </row>
    <row r="26" spans="1:4" ht="15" thickBot="1" x14ac:dyDescent="0.3">
      <c r="A26" s="61">
        <v>9</v>
      </c>
      <c r="B26" s="61">
        <v>4</v>
      </c>
      <c r="C26" s="108">
        <v>5.978688</v>
      </c>
      <c r="D26" s="108">
        <v>5.4734553999999997</v>
      </c>
    </row>
    <row r="27" spans="1:4" ht="15" thickBot="1" x14ac:dyDescent="0.3">
      <c r="A27" s="61">
        <v>9</v>
      </c>
      <c r="B27" s="61">
        <v>8</v>
      </c>
      <c r="C27" s="108">
        <v>4.8764289999999999</v>
      </c>
      <c r="D27" s="108">
        <v>4.4645123</v>
      </c>
    </row>
    <row r="28" spans="1:4" ht="15" thickBot="1" x14ac:dyDescent="0.3">
      <c r="A28" s="65">
        <v>10</v>
      </c>
      <c r="B28" s="65">
        <v>2</v>
      </c>
      <c r="C28" s="109">
        <v>21.436831999999999</v>
      </c>
      <c r="D28" s="109">
        <v>21.346685000000001</v>
      </c>
    </row>
    <row r="29" spans="1:4" ht="15" thickBot="1" x14ac:dyDescent="0.3">
      <c r="A29" s="65">
        <v>10</v>
      </c>
      <c r="B29" s="65">
        <v>4</v>
      </c>
      <c r="C29" s="109">
        <v>9.4269219999999994</v>
      </c>
      <c r="D29" s="109">
        <v>8.7320639999999994</v>
      </c>
    </row>
    <row r="30" spans="1:4" ht="15" thickBot="1" x14ac:dyDescent="0.3">
      <c r="A30" s="65">
        <v>10</v>
      </c>
      <c r="B30" s="65">
        <v>8</v>
      </c>
      <c r="C30" s="109">
        <v>7.4339589999999998</v>
      </c>
      <c r="D30" s="109">
        <v>6.8124623</v>
      </c>
    </row>
    <row r="31" spans="1:4" ht="15" thickBot="1" x14ac:dyDescent="0.3">
      <c r="A31" s="61">
        <v>11</v>
      </c>
      <c r="B31" s="61">
        <v>2</v>
      </c>
      <c r="C31" s="108">
        <v>15.184813</v>
      </c>
      <c r="D31" s="108">
        <v>14.450779000000001</v>
      </c>
    </row>
    <row r="32" spans="1:4" ht="15" thickBot="1" x14ac:dyDescent="0.3">
      <c r="A32" s="61">
        <v>11</v>
      </c>
      <c r="B32" s="61">
        <v>4</v>
      </c>
      <c r="C32" s="108">
        <v>6.7161483999999998</v>
      </c>
      <c r="D32" s="108">
        <v>6.2652583000000002</v>
      </c>
    </row>
    <row r="33" spans="1:4" ht="15" thickBot="1" x14ac:dyDescent="0.3">
      <c r="A33" s="61">
        <v>11</v>
      </c>
      <c r="B33" s="61">
        <v>8</v>
      </c>
      <c r="C33" s="108">
        <v>6.052219</v>
      </c>
      <c r="D33" s="108">
        <v>5.6189270000000002</v>
      </c>
    </row>
    <row r="34" spans="1:4" ht="15" thickBot="1" x14ac:dyDescent="0.3">
      <c r="A34" s="65">
        <v>12</v>
      </c>
      <c r="B34" s="65">
        <v>2</v>
      </c>
      <c r="C34" s="109">
        <v>27.181448</v>
      </c>
      <c r="D34" s="109">
        <v>26.889040000000001</v>
      </c>
    </row>
    <row r="35" spans="1:4" ht="15" thickBot="1" x14ac:dyDescent="0.3">
      <c r="A35" s="65">
        <v>12</v>
      </c>
      <c r="B35" s="65">
        <v>4</v>
      </c>
      <c r="C35" s="109">
        <v>6.6183247999999999</v>
      </c>
      <c r="D35" s="109">
        <v>6.1044479999999997</v>
      </c>
    </row>
    <row r="36" spans="1:4" ht="15" thickBot="1" x14ac:dyDescent="0.3">
      <c r="A36" s="65">
        <v>12</v>
      </c>
      <c r="B36" s="65">
        <v>8</v>
      </c>
      <c r="C36" s="109">
        <v>5.3323216000000002</v>
      </c>
      <c r="D36" s="109">
        <v>4.8379960000000004</v>
      </c>
    </row>
    <row r="37" spans="1:4" ht="15" thickBot="1" x14ac:dyDescent="0.3">
      <c r="A37" s="61">
        <v>13</v>
      </c>
      <c r="B37" s="61">
        <v>2</v>
      </c>
      <c r="C37" s="108">
        <v>10.281513</v>
      </c>
      <c r="D37" s="108">
        <v>9.2514769999999995</v>
      </c>
    </row>
    <row r="38" spans="1:4" ht="15" thickBot="1" x14ac:dyDescent="0.3">
      <c r="A38" s="61">
        <v>13</v>
      </c>
      <c r="B38" s="61">
        <v>4</v>
      </c>
      <c r="C38" s="108">
        <v>5.3679404000000002</v>
      </c>
      <c r="D38" s="108">
        <v>4.7618814</v>
      </c>
    </row>
    <row r="39" spans="1:4" ht="15" thickBot="1" x14ac:dyDescent="0.3">
      <c r="A39" s="61">
        <v>13</v>
      </c>
      <c r="B39" s="61">
        <v>8</v>
      </c>
      <c r="C39" s="108">
        <v>5.2490582000000003</v>
      </c>
      <c r="D39" s="108">
        <v>4.7618536999999996</v>
      </c>
    </row>
    <row r="40" spans="1:4" ht="15" thickBot="1" x14ac:dyDescent="0.35">
      <c r="A40" s="65">
        <v>14</v>
      </c>
      <c r="B40" s="65">
        <v>2</v>
      </c>
      <c r="C40" s="110">
        <v>11.077999999999999</v>
      </c>
      <c r="D40" s="110">
        <v>10.073</v>
      </c>
    </row>
    <row r="41" spans="1:4" ht="15" thickBot="1" x14ac:dyDescent="0.35">
      <c r="A41" s="65">
        <v>14</v>
      </c>
      <c r="B41" s="65">
        <v>4</v>
      </c>
      <c r="C41" s="110">
        <v>6.0880000000000001</v>
      </c>
      <c r="D41" s="110">
        <v>5.4539999999999997</v>
      </c>
    </row>
    <row r="42" spans="1:4" ht="15" thickBot="1" x14ac:dyDescent="0.35">
      <c r="A42" s="65">
        <v>14</v>
      </c>
      <c r="B42" s="65">
        <v>8</v>
      </c>
      <c r="C42" s="110">
        <v>5.0919999999999996</v>
      </c>
      <c r="D42" s="110">
        <v>4.641</v>
      </c>
    </row>
    <row r="43" spans="1:4" ht="15" thickBot="1" x14ac:dyDescent="0.35">
      <c r="A43" s="61">
        <v>15</v>
      </c>
      <c r="B43" s="61">
        <v>2</v>
      </c>
      <c r="C43" s="111">
        <v>22.67</v>
      </c>
      <c r="D43" s="111">
        <v>22.555</v>
      </c>
    </row>
    <row r="44" spans="1:4" ht="15" thickBot="1" x14ac:dyDescent="0.35">
      <c r="A44" s="61">
        <v>15</v>
      </c>
      <c r="B44" s="61">
        <v>4</v>
      </c>
      <c r="C44" s="111">
        <v>7.34</v>
      </c>
      <c r="D44" s="111">
        <v>6.73</v>
      </c>
    </row>
    <row r="45" spans="1:4" ht="15" thickBot="1" x14ac:dyDescent="0.35">
      <c r="A45" s="61">
        <v>15</v>
      </c>
      <c r="B45" s="61">
        <v>8</v>
      </c>
      <c r="C45" s="111">
        <v>7.43</v>
      </c>
      <c r="D45" s="111">
        <v>7.17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B1000"/>
  <sheetViews>
    <sheetView zoomScaleNormal="100" workbookViewId="0">
      <selection activeCell="A13" sqref="A13:A29"/>
    </sheetView>
  </sheetViews>
  <sheetFormatPr defaultColWidth="12.69921875" defaultRowHeight="15" customHeight="1" x14ac:dyDescent="0.3"/>
  <cols>
    <col min="1" max="1" width="12.69921875" style="46"/>
    <col min="2" max="2" width="8.296875" style="29" customWidth="1"/>
    <col min="3" max="7" width="7.69921875" style="29" customWidth="1"/>
    <col min="8" max="8" width="9" style="29" customWidth="1"/>
    <col min="9" max="18" width="3.19921875" style="29" customWidth="1"/>
    <col min="19" max="19" width="3.19921875" style="46" customWidth="1"/>
    <col min="20" max="20" width="6.19921875" style="29" customWidth="1"/>
    <col min="21" max="24" width="3.19921875" style="29" customWidth="1"/>
    <col min="25" max="25" width="3.19921875" style="46" customWidth="1"/>
    <col min="26" max="26" width="6.19921875" style="29" customWidth="1"/>
    <col min="27" max="28" width="4" style="29" customWidth="1"/>
    <col min="29" max="29" width="7.69921875" style="29" customWidth="1"/>
    <col min="30" max="16384" width="12.69921875" style="29"/>
  </cols>
  <sheetData>
    <row r="1" spans="1:28" ht="14.25" customHeight="1" thickBot="1" x14ac:dyDescent="0.35">
      <c r="A1" s="58" t="s">
        <v>147</v>
      </c>
      <c r="B1" s="40" t="s">
        <v>2</v>
      </c>
      <c r="C1" s="40" t="s">
        <v>91</v>
      </c>
      <c r="D1" s="40" t="s">
        <v>1</v>
      </c>
      <c r="E1" s="40" t="s">
        <v>3</v>
      </c>
      <c r="F1" s="40" t="s">
        <v>4</v>
      </c>
      <c r="G1" s="40" t="s">
        <v>5</v>
      </c>
      <c r="H1" s="40" t="s">
        <v>6</v>
      </c>
      <c r="I1" s="118" t="s">
        <v>7</v>
      </c>
      <c r="J1" s="119"/>
      <c r="K1" s="118" t="s">
        <v>8</v>
      </c>
      <c r="L1" s="119"/>
      <c r="M1" s="118" t="s">
        <v>9</v>
      </c>
      <c r="N1" s="119"/>
      <c r="O1" s="118" t="s">
        <v>10</v>
      </c>
      <c r="P1" s="119"/>
      <c r="Q1" s="118" t="s">
        <v>11</v>
      </c>
      <c r="R1" s="119"/>
      <c r="S1" s="45" t="s">
        <v>12</v>
      </c>
      <c r="U1" s="118" t="s">
        <v>13</v>
      </c>
      <c r="V1" s="119"/>
      <c r="W1" s="118" t="s">
        <v>14</v>
      </c>
      <c r="X1" s="119"/>
      <c r="Y1" s="41" t="s">
        <v>15</v>
      </c>
      <c r="AA1" s="41" t="s">
        <v>16</v>
      </c>
      <c r="AB1" s="41" t="s">
        <v>17</v>
      </c>
    </row>
    <row r="2" spans="1:28" ht="14.25" customHeight="1" thickBot="1" x14ac:dyDescent="0.35">
      <c r="A2" s="57">
        <v>1</v>
      </c>
      <c r="B2" s="51">
        <v>0.5</v>
      </c>
      <c r="C2" s="51" t="s">
        <v>93</v>
      </c>
      <c r="D2" s="52">
        <v>5.0000000000000001E-3</v>
      </c>
      <c r="E2" s="51">
        <v>3482</v>
      </c>
      <c r="F2" s="51">
        <v>221820</v>
      </c>
      <c r="G2" s="51">
        <v>8.5500000000000007</v>
      </c>
      <c r="H2" s="51">
        <v>7.9</v>
      </c>
      <c r="I2" s="53">
        <v>2</v>
      </c>
      <c r="J2" s="53">
        <v>1</v>
      </c>
      <c r="K2" s="53">
        <v>2</v>
      </c>
      <c r="L2" s="53">
        <v>1</v>
      </c>
      <c r="M2" s="53">
        <v>4</v>
      </c>
      <c r="N2" s="53">
        <v>16</v>
      </c>
      <c r="O2" s="53">
        <v>8</v>
      </c>
      <c r="P2" s="53">
        <v>1</v>
      </c>
      <c r="Q2" s="53">
        <v>1</v>
      </c>
      <c r="R2" s="53">
        <v>1</v>
      </c>
      <c r="S2" s="53">
        <v>1</v>
      </c>
      <c r="T2" s="53">
        <v>128</v>
      </c>
      <c r="U2" s="53">
        <v>16</v>
      </c>
      <c r="V2" s="53">
        <v>1</v>
      </c>
      <c r="W2" s="53">
        <v>4</v>
      </c>
      <c r="X2" s="53">
        <v>4</v>
      </c>
      <c r="Y2" s="53">
        <v>1</v>
      </c>
      <c r="Z2" s="53">
        <v>2</v>
      </c>
      <c r="AA2" s="53">
        <v>14</v>
      </c>
      <c r="AB2" s="53">
        <v>74</v>
      </c>
    </row>
    <row r="3" spans="1:28" ht="14.25" customHeight="1" thickBot="1" x14ac:dyDescent="0.35">
      <c r="A3" s="57">
        <v>2</v>
      </c>
      <c r="B3" s="51">
        <v>0.5</v>
      </c>
      <c r="C3" s="51" t="s">
        <v>93</v>
      </c>
      <c r="D3" s="52">
        <v>1E-3</v>
      </c>
      <c r="E3" s="51">
        <v>3732</v>
      </c>
      <c r="F3" s="51">
        <v>258684</v>
      </c>
      <c r="G3" s="51">
        <v>6.84</v>
      </c>
      <c r="H3" s="51">
        <v>6.14</v>
      </c>
      <c r="I3" s="53">
        <v>1</v>
      </c>
      <c r="J3" s="53">
        <v>1</v>
      </c>
      <c r="K3" s="53">
        <v>1</v>
      </c>
      <c r="L3" s="53">
        <v>1</v>
      </c>
      <c r="M3" s="53">
        <v>2</v>
      </c>
      <c r="N3" s="53">
        <v>16</v>
      </c>
      <c r="O3" s="53">
        <v>2</v>
      </c>
      <c r="P3" s="53">
        <v>1</v>
      </c>
      <c r="Q3" s="53">
        <v>1</v>
      </c>
      <c r="R3" s="53">
        <v>1</v>
      </c>
      <c r="S3" s="53">
        <v>1</v>
      </c>
      <c r="T3" s="53">
        <v>128</v>
      </c>
      <c r="U3" s="53">
        <v>8</v>
      </c>
      <c r="V3" s="53">
        <v>1</v>
      </c>
      <c r="W3" s="53">
        <v>1</v>
      </c>
      <c r="X3" s="53">
        <v>4</v>
      </c>
      <c r="Y3" s="53">
        <v>1</v>
      </c>
      <c r="Z3" s="53">
        <v>2</v>
      </c>
      <c r="AA3" s="53">
        <v>14</v>
      </c>
      <c r="AB3" s="53">
        <v>74</v>
      </c>
    </row>
    <row r="4" spans="1:28" ht="14.25" customHeight="1" thickBot="1" x14ac:dyDescent="0.35">
      <c r="A4" s="57">
        <v>3</v>
      </c>
      <c r="B4" s="51">
        <v>0.5</v>
      </c>
      <c r="C4" s="51" t="s">
        <v>93</v>
      </c>
      <c r="D4" s="52">
        <v>1E-4</v>
      </c>
      <c r="E4" s="51">
        <v>5616</v>
      </c>
      <c r="F4" s="51">
        <v>405116</v>
      </c>
      <c r="G4" s="51">
        <v>6.26</v>
      </c>
      <c r="H4" s="51">
        <v>5.48</v>
      </c>
      <c r="I4" s="53">
        <v>1</v>
      </c>
      <c r="J4" s="53">
        <v>1</v>
      </c>
      <c r="K4" s="53">
        <v>1</v>
      </c>
      <c r="L4" s="53">
        <v>1</v>
      </c>
      <c r="M4" s="53">
        <v>1</v>
      </c>
      <c r="N4" s="53">
        <v>16</v>
      </c>
      <c r="O4" s="53">
        <v>1</v>
      </c>
      <c r="P4" s="53">
        <v>1</v>
      </c>
      <c r="Q4" s="53">
        <v>2</v>
      </c>
      <c r="R4" s="53">
        <v>1</v>
      </c>
      <c r="S4" s="53">
        <v>1</v>
      </c>
      <c r="T4" s="53">
        <v>128</v>
      </c>
      <c r="U4" s="53">
        <v>1</v>
      </c>
      <c r="V4" s="53">
        <v>1</v>
      </c>
      <c r="W4" s="53">
        <v>1</v>
      </c>
      <c r="X4" s="53">
        <v>4</v>
      </c>
      <c r="Y4" s="53">
        <v>1</v>
      </c>
      <c r="Z4" s="53">
        <v>2</v>
      </c>
      <c r="AA4" s="53">
        <v>14</v>
      </c>
      <c r="AB4" s="53">
        <v>74</v>
      </c>
    </row>
    <row r="5" spans="1:28" ht="14.25" customHeight="1" thickBot="1" x14ac:dyDescent="0.35">
      <c r="A5" s="57">
        <v>4</v>
      </c>
      <c r="B5" s="54">
        <v>0.5</v>
      </c>
      <c r="C5" s="54">
        <v>40</v>
      </c>
      <c r="D5" s="55">
        <v>5.0000000000000001E-3</v>
      </c>
      <c r="E5" s="56">
        <v>3572</v>
      </c>
      <c r="F5" s="56">
        <v>242300</v>
      </c>
      <c r="G5" s="56">
        <v>7.26</v>
      </c>
      <c r="H5" s="56">
        <v>6.55</v>
      </c>
      <c r="I5" s="53">
        <v>1</v>
      </c>
      <c r="J5" s="53">
        <v>1</v>
      </c>
      <c r="K5" s="53">
        <v>1</v>
      </c>
      <c r="L5" s="53">
        <v>1</v>
      </c>
      <c r="M5" s="53">
        <v>2</v>
      </c>
      <c r="N5" s="53">
        <v>16</v>
      </c>
      <c r="O5" s="53">
        <v>4</v>
      </c>
      <c r="P5" s="53">
        <v>1</v>
      </c>
      <c r="Q5" s="53">
        <v>1</v>
      </c>
      <c r="R5" s="53">
        <v>1</v>
      </c>
      <c r="S5" s="53">
        <v>1</v>
      </c>
      <c r="T5" s="53">
        <v>128</v>
      </c>
      <c r="U5" s="53">
        <v>16</v>
      </c>
      <c r="V5" s="53">
        <v>1</v>
      </c>
      <c r="W5" s="53">
        <v>1</v>
      </c>
      <c r="X5" s="53">
        <v>4</v>
      </c>
      <c r="Y5" s="53">
        <v>1</v>
      </c>
      <c r="Z5" s="53">
        <v>2</v>
      </c>
      <c r="AA5" s="53">
        <v>14</v>
      </c>
      <c r="AB5" s="53">
        <v>74</v>
      </c>
    </row>
    <row r="6" spans="1:28" ht="14.25" customHeight="1" thickBot="1" x14ac:dyDescent="0.35">
      <c r="A6" s="57">
        <v>5</v>
      </c>
      <c r="B6" s="54">
        <v>0.5</v>
      </c>
      <c r="C6" s="54">
        <v>40</v>
      </c>
      <c r="D6" s="55">
        <v>1E-3</v>
      </c>
      <c r="E6" s="56">
        <v>3700</v>
      </c>
      <c r="F6" s="56">
        <v>250492</v>
      </c>
      <c r="G6" s="56">
        <v>7.19</v>
      </c>
      <c r="H6" s="56">
        <v>6.49</v>
      </c>
      <c r="I6" s="53">
        <v>1</v>
      </c>
      <c r="J6" s="53">
        <v>1</v>
      </c>
      <c r="K6" s="53">
        <v>1</v>
      </c>
      <c r="L6" s="53">
        <v>1</v>
      </c>
      <c r="M6" s="53">
        <v>2</v>
      </c>
      <c r="N6" s="53">
        <v>16</v>
      </c>
      <c r="O6" s="53">
        <v>4</v>
      </c>
      <c r="P6" s="53">
        <v>1</v>
      </c>
      <c r="Q6" s="53">
        <v>1</v>
      </c>
      <c r="R6" s="53">
        <v>1</v>
      </c>
      <c r="S6" s="53">
        <v>1</v>
      </c>
      <c r="T6" s="53">
        <v>128</v>
      </c>
      <c r="U6" s="53">
        <v>8</v>
      </c>
      <c r="V6" s="53">
        <v>1</v>
      </c>
      <c r="W6" s="53">
        <v>1</v>
      </c>
      <c r="X6" s="53">
        <v>4</v>
      </c>
      <c r="Y6" s="53">
        <v>1</v>
      </c>
      <c r="Z6" s="53">
        <v>2</v>
      </c>
      <c r="AA6" s="53">
        <v>14</v>
      </c>
      <c r="AB6" s="53">
        <v>74</v>
      </c>
    </row>
    <row r="7" spans="1:28" ht="14.25" customHeight="1" thickBot="1" x14ac:dyDescent="0.35">
      <c r="A7" s="57">
        <v>6</v>
      </c>
      <c r="B7" s="51">
        <v>0.5</v>
      </c>
      <c r="C7" s="51">
        <v>20</v>
      </c>
      <c r="D7" s="52">
        <v>5.0000000000000001E-3</v>
      </c>
      <c r="E7" s="51">
        <v>3572</v>
      </c>
      <c r="F7" s="51">
        <v>242300</v>
      </c>
      <c r="G7" s="51">
        <v>7.37</v>
      </c>
      <c r="H7" s="51">
        <v>6.84</v>
      </c>
      <c r="I7" s="53">
        <v>1</v>
      </c>
      <c r="J7" s="53">
        <v>1</v>
      </c>
      <c r="K7" s="53">
        <v>1</v>
      </c>
      <c r="L7" s="53">
        <v>1</v>
      </c>
      <c r="M7" s="53">
        <v>2</v>
      </c>
      <c r="N7" s="53">
        <v>16</v>
      </c>
      <c r="O7" s="53">
        <v>4</v>
      </c>
      <c r="P7" s="53">
        <v>1</v>
      </c>
      <c r="Q7" s="53">
        <v>1</v>
      </c>
      <c r="R7" s="53">
        <v>1</v>
      </c>
      <c r="S7" s="53">
        <v>1</v>
      </c>
      <c r="T7" s="53">
        <v>128</v>
      </c>
      <c r="U7" s="53">
        <v>16</v>
      </c>
      <c r="V7" s="53">
        <v>1</v>
      </c>
      <c r="W7" s="53">
        <v>1</v>
      </c>
      <c r="X7" s="53">
        <v>4</v>
      </c>
      <c r="Y7" s="53">
        <v>1</v>
      </c>
      <c r="Z7" s="53">
        <v>2</v>
      </c>
      <c r="AA7" s="53">
        <v>14</v>
      </c>
      <c r="AB7" s="53">
        <v>74</v>
      </c>
    </row>
    <row r="8" spans="1:28" ht="14.25" customHeight="1" thickBot="1" x14ac:dyDescent="0.35">
      <c r="A8" s="57">
        <v>7</v>
      </c>
      <c r="B8" s="51">
        <v>0.5</v>
      </c>
      <c r="C8" s="51">
        <v>20</v>
      </c>
      <c r="D8" s="52">
        <v>1E-3</v>
      </c>
      <c r="E8" s="51">
        <v>3732</v>
      </c>
      <c r="F8" s="51">
        <v>258684</v>
      </c>
      <c r="G8" s="51">
        <v>7.17</v>
      </c>
      <c r="H8" s="51">
        <v>6.43</v>
      </c>
      <c r="I8" s="53">
        <v>1</v>
      </c>
      <c r="J8" s="53">
        <v>1</v>
      </c>
      <c r="K8" s="53">
        <v>1</v>
      </c>
      <c r="L8" s="53">
        <v>1</v>
      </c>
      <c r="M8" s="53">
        <v>2</v>
      </c>
      <c r="N8" s="53">
        <v>16</v>
      </c>
      <c r="O8" s="53">
        <v>2</v>
      </c>
      <c r="P8" s="53">
        <v>1</v>
      </c>
      <c r="Q8" s="53">
        <v>1</v>
      </c>
      <c r="R8" s="53">
        <v>1</v>
      </c>
      <c r="S8" s="53">
        <v>1</v>
      </c>
      <c r="T8" s="53">
        <v>128</v>
      </c>
      <c r="U8" s="53">
        <v>8</v>
      </c>
      <c r="V8" s="53">
        <v>1</v>
      </c>
      <c r="W8" s="53">
        <v>1</v>
      </c>
      <c r="X8" s="53">
        <v>4</v>
      </c>
      <c r="Y8" s="53">
        <v>1</v>
      </c>
      <c r="Z8" s="53">
        <v>2</v>
      </c>
      <c r="AA8" s="53">
        <v>14</v>
      </c>
      <c r="AB8" s="53">
        <v>74</v>
      </c>
    </row>
    <row r="9" spans="1:28" ht="14.25" customHeight="1" thickBot="1" x14ac:dyDescent="0.35">
      <c r="A9" s="57">
        <v>8</v>
      </c>
      <c r="B9" s="51">
        <v>0.5</v>
      </c>
      <c r="C9" s="51">
        <v>20</v>
      </c>
      <c r="D9" s="52">
        <v>1E-4</v>
      </c>
      <c r="E9" s="51">
        <v>5620</v>
      </c>
      <c r="F9" s="51">
        <v>406140</v>
      </c>
      <c r="G9" s="51">
        <v>6.32</v>
      </c>
      <c r="H9" s="51">
        <v>5.67</v>
      </c>
      <c r="I9" s="53">
        <v>1</v>
      </c>
      <c r="J9" s="53">
        <v>1</v>
      </c>
      <c r="K9" s="53">
        <v>1</v>
      </c>
      <c r="L9" s="53">
        <v>1</v>
      </c>
      <c r="M9" s="53">
        <v>1</v>
      </c>
      <c r="N9" s="53">
        <v>16</v>
      </c>
      <c r="O9" s="53">
        <v>1</v>
      </c>
      <c r="P9" s="53">
        <v>1</v>
      </c>
      <c r="Q9" s="53">
        <v>1</v>
      </c>
      <c r="R9" s="53">
        <v>1</v>
      </c>
      <c r="S9" s="53">
        <v>1</v>
      </c>
      <c r="T9" s="53">
        <v>128</v>
      </c>
      <c r="U9" s="53">
        <v>1</v>
      </c>
      <c r="V9" s="53">
        <v>1</v>
      </c>
      <c r="W9" s="53">
        <v>1</v>
      </c>
      <c r="X9" s="53">
        <v>4</v>
      </c>
      <c r="Y9" s="53">
        <v>1</v>
      </c>
      <c r="Z9" s="53">
        <v>2</v>
      </c>
      <c r="AA9" s="53">
        <v>14</v>
      </c>
      <c r="AB9" s="53">
        <v>74</v>
      </c>
    </row>
    <row r="10" spans="1:28" ht="14.25" customHeight="1" thickBot="1" x14ac:dyDescent="0.35">
      <c r="A10" s="57">
        <v>9</v>
      </c>
      <c r="B10" s="56">
        <v>0.75</v>
      </c>
      <c r="C10" s="56">
        <v>0</v>
      </c>
      <c r="D10" s="55">
        <v>7.4999999999999993E-5</v>
      </c>
      <c r="E10" s="56">
        <v>3622</v>
      </c>
      <c r="F10" s="56">
        <v>129854</v>
      </c>
      <c r="G10" s="56">
        <v>7.81</v>
      </c>
      <c r="H10" s="56">
        <v>6.98</v>
      </c>
      <c r="I10" s="53">
        <v>4</v>
      </c>
      <c r="J10" s="53">
        <v>1</v>
      </c>
      <c r="K10" s="53">
        <v>2</v>
      </c>
      <c r="L10" s="53">
        <v>1</v>
      </c>
      <c r="M10" s="53">
        <v>1</v>
      </c>
      <c r="N10" s="53">
        <v>16</v>
      </c>
      <c r="O10" s="53">
        <v>2</v>
      </c>
      <c r="P10" s="53">
        <v>1</v>
      </c>
      <c r="Q10" s="53">
        <v>1</v>
      </c>
      <c r="R10" s="53">
        <v>1</v>
      </c>
      <c r="S10" s="53">
        <v>1</v>
      </c>
      <c r="T10" s="53">
        <v>128</v>
      </c>
      <c r="U10" s="53">
        <v>16</v>
      </c>
      <c r="V10" s="53">
        <v>1</v>
      </c>
      <c r="W10" s="53">
        <v>1</v>
      </c>
      <c r="X10" s="53">
        <v>4</v>
      </c>
      <c r="Y10" s="53">
        <v>1</v>
      </c>
      <c r="Z10" s="53">
        <v>2</v>
      </c>
      <c r="AA10" s="53">
        <v>14</v>
      </c>
      <c r="AB10" s="53">
        <v>74</v>
      </c>
    </row>
    <row r="11" spans="1:28" ht="14.25" customHeight="1" thickBot="1" x14ac:dyDescent="0.35">
      <c r="A11" s="57">
        <v>10</v>
      </c>
      <c r="B11" s="56">
        <v>0.5</v>
      </c>
      <c r="C11" s="56">
        <v>0</v>
      </c>
      <c r="D11" s="55">
        <v>5.0000000000000002E-5</v>
      </c>
      <c r="E11" s="56">
        <v>3642</v>
      </c>
      <c r="F11" s="56">
        <v>126782</v>
      </c>
      <c r="G11" s="56">
        <v>6.79</v>
      </c>
      <c r="H11" s="56">
        <v>6.07</v>
      </c>
      <c r="I11" s="53">
        <v>2</v>
      </c>
      <c r="J11" s="53">
        <v>1</v>
      </c>
      <c r="K11" s="53">
        <v>2</v>
      </c>
      <c r="L11" s="53">
        <v>1</v>
      </c>
      <c r="M11" s="53">
        <v>4</v>
      </c>
      <c r="N11" s="53">
        <v>16</v>
      </c>
      <c r="O11" s="53">
        <v>1</v>
      </c>
      <c r="P11" s="53">
        <v>1</v>
      </c>
      <c r="Q11" s="53">
        <v>1</v>
      </c>
      <c r="R11" s="53">
        <v>1</v>
      </c>
      <c r="S11" s="53">
        <v>1</v>
      </c>
      <c r="T11" s="53">
        <v>128</v>
      </c>
      <c r="U11" s="53">
        <v>16</v>
      </c>
      <c r="V11" s="53">
        <v>1</v>
      </c>
      <c r="W11" s="53">
        <v>1</v>
      </c>
      <c r="X11" s="53">
        <v>4</v>
      </c>
      <c r="Y11" s="53">
        <v>1</v>
      </c>
      <c r="Z11" s="53">
        <v>2</v>
      </c>
      <c r="AA11" s="53">
        <v>14</v>
      </c>
      <c r="AB11" s="53">
        <v>74</v>
      </c>
    </row>
    <row r="12" spans="1:28" ht="14.25" customHeight="1" thickBot="1" x14ac:dyDescent="0.35">
      <c r="A12" s="57">
        <v>11</v>
      </c>
      <c r="B12" s="56">
        <v>0.5</v>
      </c>
      <c r="C12" s="56">
        <v>0</v>
      </c>
      <c r="D12" s="55">
        <v>1.0000000000000001E-5</v>
      </c>
      <c r="E12" s="56">
        <v>3778</v>
      </c>
      <c r="F12" s="56">
        <v>265852</v>
      </c>
      <c r="G12" s="56">
        <v>7.18</v>
      </c>
      <c r="H12" s="56">
        <v>6.58</v>
      </c>
      <c r="I12" s="53">
        <v>1</v>
      </c>
      <c r="J12" s="53">
        <v>1</v>
      </c>
      <c r="K12" s="53">
        <v>2</v>
      </c>
      <c r="L12" s="53">
        <v>1</v>
      </c>
      <c r="M12" s="53">
        <v>4</v>
      </c>
      <c r="N12" s="53">
        <v>16</v>
      </c>
      <c r="O12" s="53">
        <v>1</v>
      </c>
      <c r="P12" s="53">
        <v>1</v>
      </c>
      <c r="Q12" s="53">
        <v>1</v>
      </c>
      <c r="R12" s="53">
        <v>1</v>
      </c>
      <c r="S12" s="53">
        <v>1</v>
      </c>
      <c r="T12" s="53">
        <v>128</v>
      </c>
      <c r="U12" s="53">
        <v>8</v>
      </c>
      <c r="V12" s="53">
        <v>1</v>
      </c>
      <c r="W12" s="53">
        <v>1</v>
      </c>
      <c r="X12" s="53">
        <v>4</v>
      </c>
      <c r="Y12" s="53">
        <v>1</v>
      </c>
      <c r="Z12" s="53">
        <v>2</v>
      </c>
      <c r="AA12" s="53">
        <v>14</v>
      </c>
      <c r="AB12" s="53">
        <v>74</v>
      </c>
    </row>
    <row r="13" spans="1:28" ht="14.25" customHeight="1" thickBot="1" x14ac:dyDescent="0.35">
      <c r="A13" s="57">
        <v>12</v>
      </c>
      <c r="B13" s="56">
        <v>0.5</v>
      </c>
      <c r="C13" s="56">
        <v>0</v>
      </c>
      <c r="D13" s="55">
        <v>5.0000000000000004E-6</v>
      </c>
      <c r="E13" s="56">
        <v>4592</v>
      </c>
      <c r="F13" s="56">
        <v>169790</v>
      </c>
      <c r="G13" s="56">
        <v>6.64</v>
      </c>
      <c r="H13" s="56">
        <v>5.99</v>
      </c>
      <c r="I13" s="53">
        <v>1</v>
      </c>
      <c r="J13" s="53">
        <v>1</v>
      </c>
      <c r="K13" s="53">
        <v>1</v>
      </c>
      <c r="L13" s="53">
        <v>1</v>
      </c>
      <c r="M13" s="53">
        <v>1</v>
      </c>
      <c r="N13" s="53">
        <v>16</v>
      </c>
      <c r="O13" s="53">
        <v>1</v>
      </c>
      <c r="P13" s="53">
        <v>1</v>
      </c>
      <c r="Q13" s="53">
        <v>2</v>
      </c>
      <c r="R13" s="53">
        <v>1</v>
      </c>
      <c r="S13" s="53">
        <v>1</v>
      </c>
      <c r="T13" s="53">
        <v>128</v>
      </c>
      <c r="U13" s="53">
        <v>2</v>
      </c>
      <c r="V13" s="53">
        <v>1</v>
      </c>
      <c r="W13" s="53">
        <v>1</v>
      </c>
      <c r="X13" s="53">
        <v>4</v>
      </c>
      <c r="Y13" s="53">
        <v>1</v>
      </c>
      <c r="Z13" s="53">
        <v>2</v>
      </c>
      <c r="AA13" s="53">
        <v>14</v>
      </c>
      <c r="AB13" s="53">
        <v>74</v>
      </c>
    </row>
    <row r="14" spans="1:28" ht="14.25" customHeight="1" thickBot="1" x14ac:dyDescent="0.35">
      <c r="A14" s="57">
        <v>13</v>
      </c>
      <c r="B14" s="56">
        <v>0.5</v>
      </c>
      <c r="C14" s="56">
        <v>0</v>
      </c>
      <c r="D14" s="55">
        <v>9.9999999999999995E-7</v>
      </c>
      <c r="E14" s="56">
        <v>5503</v>
      </c>
      <c r="F14" s="56">
        <v>186302</v>
      </c>
      <c r="G14" s="56">
        <v>6.79</v>
      </c>
      <c r="H14" s="56">
        <v>6.04</v>
      </c>
      <c r="I14" s="53">
        <v>4</v>
      </c>
      <c r="J14" s="53">
        <v>1</v>
      </c>
      <c r="K14" s="53">
        <v>2</v>
      </c>
      <c r="L14" s="53">
        <v>1</v>
      </c>
      <c r="M14" s="53">
        <v>1</v>
      </c>
      <c r="N14" s="53">
        <v>16</v>
      </c>
      <c r="O14" s="53">
        <v>4</v>
      </c>
      <c r="P14" s="53">
        <v>1</v>
      </c>
      <c r="Q14" s="53">
        <v>8</v>
      </c>
      <c r="R14" s="53">
        <v>1</v>
      </c>
      <c r="S14" s="53">
        <v>1</v>
      </c>
      <c r="T14" s="53">
        <v>128</v>
      </c>
      <c r="U14" s="53">
        <v>1</v>
      </c>
      <c r="V14" s="53">
        <v>1</v>
      </c>
      <c r="W14" s="53">
        <v>1</v>
      </c>
      <c r="X14" s="53">
        <v>4</v>
      </c>
      <c r="Y14" s="53">
        <v>1</v>
      </c>
      <c r="Z14" s="53">
        <v>2</v>
      </c>
      <c r="AA14" s="53">
        <v>14</v>
      </c>
      <c r="AB14" s="53">
        <v>74</v>
      </c>
    </row>
    <row r="15" spans="1:28" ht="14.25" customHeight="1" thickBot="1" x14ac:dyDescent="0.35">
      <c r="A15" s="57">
        <v>14</v>
      </c>
      <c r="B15" s="33" t="s">
        <v>3</v>
      </c>
      <c r="C15" s="34">
        <v>1E-3</v>
      </c>
      <c r="D15" s="34">
        <v>0.01</v>
      </c>
      <c r="E15" s="34">
        <v>16779</v>
      </c>
      <c r="F15" s="34">
        <v>2016512</v>
      </c>
      <c r="G15" s="34">
        <v>5.87</v>
      </c>
      <c r="H15" s="21">
        <v>5.21</v>
      </c>
      <c r="I15" s="8" t="s">
        <v>21</v>
      </c>
      <c r="J15" s="8" t="s">
        <v>29</v>
      </c>
      <c r="K15" s="8" t="s">
        <v>21</v>
      </c>
      <c r="L15" s="8" t="s">
        <v>77</v>
      </c>
      <c r="M15" s="8" t="s">
        <v>21</v>
      </c>
      <c r="N15" s="8" t="s">
        <v>32</v>
      </c>
      <c r="O15" s="8" t="s">
        <v>21</v>
      </c>
      <c r="P15" s="8" t="s">
        <v>87</v>
      </c>
      <c r="Q15" s="8" t="s">
        <v>21</v>
      </c>
      <c r="R15" s="8" t="s">
        <v>28</v>
      </c>
      <c r="S15" s="8" t="s">
        <v>21</v>
      </c>
      <c r="T15" s="8" t="s">
        <v>27</v>
      </c>
      <c r="U15" s="8" t="s">
        <v>21</v>
      </c>
      <c r="V15" s="8" t="s">
        <v>71</v>
      </c>
      <c r="W15" s="8" t="s">
        <v>21</v>
      </c>
      <c r="X15" s="8" t="s">
        <v>50</v>
      </c>
      <c r="Y15" s="8" t="s">
        <v>21</v>
      </c>
      <c r="Z15" s="8" t="s">
        <v>127</v>
      </c>
      <c r="AA15" s="8" t="s">
        <v>27</v>
      </c>
      <c r="AB15" s="8" t="s">
        <v>128</v>
      </c>
    </row>
    <row r="16" spans="1:28" ht="14.25" customHeight="1" thickBot="1" x14ac:dyDescent="0.35">
      <c r="A16" s="57">
        <v>15</v>
      </c>
      <c r="B16" s="33" t="s">
        <v>3</v>
      </c>
      <c r="C16" s="35">
        <v>5.0000000000000001E-4</v>
      </c>
      <c r="D16" s="35">
        <v>0.01</v>
      </c>
      <c r="E16" s="35">
        <v>27535</v>
      </c>
      <c r="F16" s="35">
        <v>6955928</v>
      </c>
      <c r="G16" s="35">
        <v>5.6</v>
      </c>
      <c r="H16" s="22">
        <v>5.0999999999999996</v>
      </c>
      <c r="I16" s="8" t="s">
        <v>21</v>
      </c>
      <c r="J16" s="8" t="s">
        <v>76</v>
      </c>
      <c r="K16" s="8" t="s">
        <v>21</v>
      </c>
      <c r="L16" s="8" t="s">
        <v>19</v>
      </c>
      <c r="M16" s="8" t="s">
        <v>21</v>
      </c>
      <c r="N16" s="8" t="s">
        <v>25</v>
      </c>
      <c r="O16" s="8" t="s">
        <v>21</v>
      </c>
      <c r="P16" s="8" t="s">
        <v>33</v>
      </c>
      <c r="Q16" s="8" t="s">
        <v>21</v>
      </c>
      <c r="R16" s="8" t="s">
        <v>45</v>
      </c>
      <c r="S16" s="8" t="s">
        <v>21</v>
      </c>
      <c r="T16" s="8" t="s">
        <v>35</v>
      </c>
      <c r="U16" s="8" t="s">
        <v>21</v>
      </c>
      <c r="V16" s="8" t="s">
        <v>23</v>
      </c>
      <c r="W16" s="8" t="s">
        <v>21</v>
      </c>
      <c r="X16" s="8" t="s">
        <v>27</v>
      </c>
      <c r="Y16" s="8" t="s">
        <v>21</v>
      </c>
      <c r="Z16" s="8" t="s">
        <v>90</v>
      </c>
      <c r="AA16" s="8" t="s">
        <v>76</v>
      </c>
      <c r="AB16" s="8" t="s">
        <v>43</v>
      </c>
    </row>
    <row r="17" spans="1:28" ht="14.25" customHeight="1" thickBot="1" x14ac:dyDescent="0.35">
      <c r="A17" s="57">
        <v>16</v>
      </c>
      <c r="B17" s="33" t="s">
        <v>3</v>
      </c>
      <c r="C17" s="35">
        <v>5.0000000000000001E-4</v>
      </c>
      <c r="D17" s="35">
        <v>2.5000000000000001E-2</v>
      </c>
      <c r="E17" s="35">
        <v>21886</v>
      </c>
      <c r="F17" s="35">
        <v>5223004</v>
      </c>
      <c r="G17" s="35">
        <v>7.11</v>
      </c>
      <c r="H17" s="22">
        <v>6.62</v>
      </c>
      <c r="I17" s="8" t="s">
        <v>21</v>
      </c>
      <c r="J17" s="8" t="s">
        <v>78</v>
      </c>
      <c r="K17" s="8" t="s">
        <v>21</v>
      </c>
      <c r="L17" s="8" t="s">
        <v>20</v>
      </c>
      <c r="M17" s="8" t="s">
        <v>21</v>
      </c>
      <c r="N17" s="8" t="s">
        <v>77</v>
      </c>
      <c r="O17" s="8" t="s">
        <v>21</v>
      </c>
      <c r="P17" s="8" t="s">
        <v>42</v>
      </c>
      <c r="Q17" s="8" t="s">
        <v>21</v>
      </c>
      <c r="R17" s="8" t="s">
        <v>49</v>
      </c>
      <c r="S17" s="8" t="s">
        <v>21</v>
      </c>
      <c r="T17" s="8" t="s">
        <v>26</v>
      </c>
      <c r="U17" s="8" t="s">
        <v>21</v>
      </c>
      <c r="V17" s="8" t="s">
        <v>18</v>
      </c>
      <c r="W17" s="8" t="s">
        <v>21</v>
      </c>
      <c r="X17" s="8" t="s">
        <v>21</v>
      </c>
      <c r="Y17" s="8" t="s">
        <v>21</v>
      </c>
      <c r="Z17" s="8" t="s">
        <v>129</v>
      </c>
      <c r="AA17" s="8" t="s">
        <v>21</v>
      </c>
      <c r="AB17" s="8" t="s">
        <v>130</v>
      </c>
    </row>
    <row r="18" spans="1:28" ht="14.25" customHeight="1" thickBot="1" x14ac:dyDescent="0.35">
      <c r="A18" s="57">
        <v>17</v>
      </c>
      <c r="B18" s="33" t="s">
        <v>3</v>
      </c>
      <c r="C18" s="35">
        <v>5.0000000000000001E-4</v>
      </c>
      <c r="D18" s="35">
        <v>0.05</v>
      </c>
      <c r="E18" s="35">
        <v>5633</v>
      </c>
      <c r="F18" s="35">
        <v>970044</v>
      </c>
      <c r="G18" s="35">
        <v>7.24</v>
      </c>
      <c r="H18" s="22">
        <v>6.84</v>
      </c>
      <c r="I18" s="8" t="s">
        <v>21</v>
      </c>
      <c r="J18" s="8" t="s">
        <v>50</v>
      </c>
      <c r="K18" s="8" t="s">
        <v>21</v>
      </c>
      <c r="L18" s="8" t="s">
        <v>78</v>
      </c>
      <c r="M18" s="8" t="s">
        <v>21</v>
      </c>
      <c r="N18" s="8" t="s">
        <v>21</v>
      </c>
      <c r="O18" s="8" t="s">
        <v>21</v>
      </c>
      <c r="P18" s="8" t="s">
        <v>131</v>
      </c>
      <c r="Q18" s="8" t="s">
        <v>21</v>
      </c>
      <c r="R18" s="8" t="s">
        <v>21</v>
      </c>
      <c r="S18" s="8" t="s">
        <v>21</v>
      </c>
      <c r="T18" s="8" t="s">
        <v>132</v>
      </c>
      <c r="U18" s="8" t="s">
        <v>21</v>
      </c>
      <c r="V18" s="8" t="s">
        <v>21</v>
      </c>
      <c r="W18" s="8" t="s">
        <v>21</v>
      </c>
      <c r="X18" s="8" t="s">
        <v>21</v>
      </c>
      <c r="Y18" s="8" t="s">
        <v>21</v>
      </c>
      <c r="Z18" s="8" t="s">
        <v>25</v>
      </c>
      <c r="AA18" s="8" t="s">
        <v>21</v>
      </c>
      <c r="AB18" s="8" t="s">
        <v>133</v>
      </c>
    </row>
    <row r="19" spans="1:28" ht="14.25" customHeight="1" thickBot="1" x14ac:dyDescent="0.35">
      <c r="A19" s="57">
        <v>18</v>
      </c>
      <c r="B19" s="33" t="s">
        <v>3</v>
      </c>
      <c r="C19" s="35">
        <v>5.0000000000000001E-4</v>
      </c>
      <c r="D19" s="35">
        <v>7.4999999999999997E-2</v>
      </c>
      <c r="E19" s="35">
        <v>5057</v>
      </c>
      <c r="F19" s="35">
        <v>746096</v>
      </c>
      <c r="G19" s="35">
        <v>12</v>
      </c>
      <c r="H19" s="22">
        <v>11.75</v>
      </c>
      <c r="I19" s="8" t="s">
        <v>21</v>
      </c>
      <c r="J19" s="8" t="s">
        <v>21</v>
      </c>
      <c r="K19" s="8" t="s">
        <v>21</v>
      </c>
      <c r="L19" s="8" t="s">
        <v>19</v>
      </c>
      <c r="M19" s="8" t="s">
        <v>21</v>
      </c>
      <c r="N19" s="8" t="s">
        <v>21</v>
      </c>
      <c r="O19" s="8" t="s">
        <v>21</v>
      </c>
      <c r="P19" s="8" t="s">
        <v>54</v>
      </c>
      <c r="Q19" s="8" t="s">
        <v>21</v>
      </c>
      <c r="R19" s="8" t="s">
        <v>21</v>
      </c>
      <c r="S19" s="8" t="s">
        <v>21</v>
      </c>
      <c r="T19" s="8" t="s">
        <v>134</v>
      </c>
      <c r="U19" s="8" t="s">
        <v>21</v>
      </c>
      <c r="V19" s="8" t="s">
        <v>21</v>
      </c>
      <c r="W19" s="8" t="s">
        <v>21</v>
      </c>
      <c r="X19" s="8" t="s">
        <v>76</v>
      </c>
      <c r="Y19" s="8" t="s">
        <v>21</v>
      </c>
      <c r="Z19" s="8" t="s">
        <v>21</v>
      </c>
      <c r="AA19" s="8" t="s">
        <v>127</v>
      </c>
      <c r="AB19" s="8" t="s">
        <v>21</v>
      </c>
    </row>
    <row r="20" spans="1:28" ht="14.25" customHeight="1" thickBot="1" x14ac:dyDescent="0.35">
      <c r="A20" s="57">
        <v>19</v>
      </c>
      <c r="B20" s="33" t="s">
        <v>3</v>
      </c>
      <c r="C20" s="35">
        <v>5.0000000000000001E-4</v>
      </c>
      <c r="D20" s="35">
        <v>0.1</v>
      </c>
      <c r="E20" s="35">
        <v>1878</v>
      </c>
      <c r="F20" s="35">
        <v>481462</v>
      </c>
      <c r="G20" s="35">
        <v>21.9</v>
      </c>
      <c r="H20" s="22">
        <v>20.64</v>
      </c>
      <c r="I20" s="8" t="s">
        <v>21</v>
      </c>
      <c r="J20" s="8" t="s">
        <v>76</v>
      </c>
      <c r="K20" s="8" t="s">
        <v>21</v>
      </c>
      <c r="L20" s="8" t="s">
        <v>21</v>
      </c>
      <c r="M20" s="8" t="s">
        <v>21</v>
      </c>
      <c r="N20" s="8" t="s">
        <v>73</v>
      </c>
      <c r="O20" s="8" t="s">
        <v>21</v>
      </c>
      <c r="P20" s="8" t="s">
        <v>21</v>
      </c>
      <c r="Q20" s="8" t="s">
        <v>21</v>
      </c>
      <c r="R20" s="8" t="s">
        <v>21</v>
      </c>
      <c r="S20" s="8" t="s">
        <v>21</v>
      </c>
      <c r="T20" s="8" t="s">
        <v>22</v>
      </c>
      <c r="U20" s="8" t="s">
        <v>21</v>
      </c>
      <c r="V20" s="8" t="s">
        <v>21</v>
      </c>
      <c r="W20" s="8" t="s">
        <v>21</v>
      </c>
      <c r="X20" s="8" t="s">
        <v>21</v>
      </c>
      <c r="Y20" s="8" t="s">
        <v>21</v>
      </c>
      <c r="Z20" s="8" t="s">
        <v>21</v>
      </c>
      <c r="AA20" s="8" t="s">
        <v>21</v>
      </c>
      <c r="AB20" s="8" t="s">
        <v>21</v>
      </c>
    </row>
    <row r="21" spans="1:28" ht="14.25" customHeight="1" thickBot="1" x14ac:dyDescent="0.35">
      <c r="A21" s="57">
        <v>20</v>
      </c>
      <c r="B21" s="33" t="s">
        <v>3</v>
      </c>
      <c r="C21" s="34">
        <v>9.9999999999999995E-8</v>
      </c>
      <c r="D21" s="34">
        <v>0.01</v>
      </c>
      <c r="E21" s="34">
        <v>411997</v>
      </c>
      <c r="F21" s="34">
        <v>48939434</v>
      </c>
      <c r="G21" s="34">
        <v>4.93</v>
      </c>
      <c r="H21" s="21">
        <v>4.45</v>
      </c>
      <c r="I21" s="8" t="s">
        <v>21</v>
      </c>
      <c r="J21" s="8" t="s">
        <v>53</v>
      </c>
      <c r="K21" s="8" t="s">
        <v>21</v>
      </c>
      <c r="L21" s="8" t="s">
        <v>53</v>
      </c>
      <c r="M21" s="8" t="s">
        <v>21</v>
      </c>
      <c r="N21" s="8" t="s">
        <v>40</v>
      </c>
      <c r="O21" s="8" t="s">
        <v>21</v>
      </c>
      <c r="P21" s="8" t="s">
        <v>54</v>
      </c>
      <c r="Q21" s="8" t="s">
        <v>21</v>
      </c>
      <c r="R21" s="8" t="s">
        <v>55</v>
      </c>
      <c r="S21" s="8" t="s">
        <v>21</v>
      </c>
      <c r="T21" s="8" t="s">
        <v>98</v>
      </c>
      <c r="U21" s="8" t="s">
        <v>21</v>
      </c>
      <c r="V21" s="8" t="s">
        <v>37</v>
      </c>
      <c r="W21" s="8" t="s">
        <v>21</v>
      </c>
      <c r="X21" s="8" t="s">
        <v>42</v>
      </c>
      <c r="Y21" s="8" t="s">
        <v>21</v>
      </c>
      <c r="Z21" s="8" t="s">
        <v>135</v>
      </c>
      <c r="AA21" s="8" t="s">
        <v>136</v>
      </c>
      <c r="AB21" s="8" t="s">
        <v>65</v>
      </c>
    </row>
    <row r="22" spans="1:28" ht="14.25" customHeight="1" thickBot="1" x14ac:dyDescent="0.35">
      <c r="A22" s="57">
        <v>21</v>
      </c>
      <c r="B22" s="33" t="s">
        <v>3</v>
      </c>
      <c r="C22" s="34">
        <v>9.9999999999999995E-8</v>
      </c>
      <c r="D22" s="34">
        <v>2.5000000000000001E-2</v>
      </c>
      <c r="E22" s="34">
        <v>354322</v>
      </c>
      <c r="F22" s="34">
        <v>46016908</v>
      </c>
      <c r="G22" s="34">
        <v>5.01</v>
      </c>
      <c r="H22" s="21">
        <v>4.5999999999999996</v>
      </c>
      <c r="I22" s="8" t="s">
        <v>21</v>
      </c>
      <c r="J22" s="8" t="s">
        <v>53</v>
      </c>
      <c r="K22" s="8" t="s">
        <v>21</v>
      </c>
      <c r="L22" s="8" t="s">
        <v>53</v>
      </c>
      <c r="M22" s="8" t="s">
        <v>21</v>
      </c>
      <c r="N22" s="8" t="s">
        <v>54</v>
      </c>
      <c r="O22" s="8" t="s">
        <v>21</v>
      </c>
      <c r="P22" s="8" t="s">
        <v>55</v>
      </c>
      <c r="Q22" s="8" t="s">
        <v>21</v>
      </c>
      <c r="R22" s="8" t="s">
        <v>55</v>
      </c>
      <c r="S22" s="8" t="s">
        <v>21</v>
      </c>
      <c r="T22" s="8" t="s">
        <v>137</v>
      </c>
      <c r="U22" s="8" t="s">
        <v>21</v>
      </c>
      <c r="V22" s="8" t="s">
        <v>59</v>
      </c>
      <c r="W22" s="8" t="s">
        <v>21</v>
      </c>
      <c r="X22" s="8" t="s">
        <v>138</v>
      </c>
      <c r="Y22" s="8" t="s">
        <v>21</v>
      </c>
      <c r="Z22" s="8" t="s">
        <v>53</v>
      </c>
      <c r="AA22" s="8" t="s">
        <v>26</v>
      </c>
      <c r="AB22" s="8" t="s">
        <v>83</v>
      </c>
    </row>
    <row r="23" spans="1:28" ht="14.25" customHeight="1" thickBot="1" x14ac:dyDescent="0.35">
      <c r="A23" s="57">
        <v>22</v>
      </c>
      <c r="B23" s="33" t="s">
        <v>3</v>
      </c>
      <c r="C23" s="34">
        <v>9.9999999999999995E-8</v>
      </c>
      <c r="D23" s="34">
        <v>0.05</v>
      </c>
      <c r="E23" s="34">
        <v>408249</v>
      </c>
      <c r="F23" s="34">
        <v>49529994</v>
      </c>
      <c r="G23" s="34">
        <v>5.26</v>
      </c>
      <c r="H23" s="21">
        <v>4.92</v>
      </c>
      <c r="I23" s="8" t="s">
        <v>21</v>
      </c>
      <c r="J23" s="8" t="s">
        <v>53</v>
      </c>
      <c r="K23" s="8" t="s">
        <v>21</v>
      </c>
      <c r="L23" s="8" t="s">
        <v>53</v>
      </c>
      <c r="M23" s="8" t="s">
        <v>21</v>
      </c>
      <c r="N23" s="8" t="s">
        <v>55</v>
      </c>
      <c r="O23" s="8" t="s">
        <v>21</v>
      </c>
      <c r="P23" s="8" t="s">
        <v>54</v>
      </c>
      <c r="Q23" s="8" t="s">
        <v>21</v>
      </c>
      <c r="R23" s="8" t="s">
        <v>55</v>
      </c>
      <c r="S23" s="8" t="s">
        <v>21</v>
      </c>
      <c r="T23" s="8" t="s">
        <v>98</v>
      </c>
      <c r="U23" s="8" t="s">
        <v>21</v>
      </c>
      <c r="V23" s="8" t="s">
        <v>79</v>
      </c>
      <c r="W23" s="8" t="s">
        <v>21</v>
      </c>
      <c r="X23" s="8" t="s">
        <v>47</v>
      </c>
      <c r="Y23" s="8" t="s">
        <v>21</v>
      </c>
      <c r="Z23" s="8" t="s">
        <v>73</v>
      </c>
      <c r="AA23" s="8" t="s">
        <v>71</v>
      </c>
      <c r="AB23" s="8" t="s">
        <v>38</v>
      </c>
    </row>
    <row r="24" spans="1:28" ht="14.25" customHeight="1" thickBot="1" x14ac:dyDescent="0.35">
      <c r="A24" s="57">
        <v>23</v>
      </c>
      <c r="B24" s="36" t="s">
        <v>72</v>
      </c>
      <c r="C24" s="35">
        <v>1E-3</v>
      </c>
      <c r="D24" s="35">
        <v>0.01</v>
      </c>
      <c r="E24" s="35">
        <v>5620</v>
      </c>
      <c r="F24" s="35">
        <v>406140</v>
      </c>
      <c r="G24" s="35">
        <v>6.88</v>
      </c>
      <c r="H24" s="22">
        <v>6.36</v>
      </c>
      <c r="I24" s="8" t="s">
        <v>21</v>
      </c>
      <c r="J24" s="8" t="s">
        <v>21</v>
      </c>
      <c r="K24" s="8" t="s">
        <v>21</v>
      </c>
      <c r="L24" s="8" t="s">
        <v>21</v>
      </c>
      <c r="M24" s="8" t="s">
        <v>21</v>
      </c>
      <c r="N24" s="8" t="s">
        <v>32</v>
      </c>
      <c r="O24" s="8" t="s">
        <v>21</v>
      </c>
      <c r="P24" s="8" t="s">
        <v>21</v>
      </c>
      <c r="Q24" s="8" t="s">
        <v>21</v>
      </c>
      <c r="R24" s="8" t="s">
        <v>21</v>
      </c>
      <c r="S24" s="8" t="s">
        <v>21</v>
      </c>
      <c r="T24" s="8" t="s">
        <v>98</v>
      </c>
      <c r="U24" s="8" t="s">
        <v>21</v>
      </c>
      <c r="V24" s="8" t="s">
        <v>21</v>
      </c>
      <c r="W24" s="8" t="s">
        <v>21</v>
      </c>
      <c r="X24" s="8" t="s">
        <v>23</v>
      </c>
      <c r="Y24" s="8" t="s">
        <v>21</v>
      </c>
      <c r="Z24" s="8" t="s">
        <v>18</v>
      </c>
      <c r="AA24" s="8" t="s">
        <v>78</v>
      </c>
      <c r="AB24" s="8" t="s">
        <v>59</v>
      </c>
    </row>
    <row r="25" spans="1:28" ht="14.25" customHeight="1" thickBot="1" x14ac:dyDescent="0.35">
      <c r="A25" s="57">
        <v>24</v>
      </c>
      <c r="B25" s="36" t="s">
        <v>72</v>
      </c>
      <c r="C25" s="34">
        <v>1.0000000000000001E-5</v>
      </c>
      <c r="D25" s="34">
        <v>0.01</v>
      </c>
      <c r="E25" s="34">
        <v>15073</v>
      </c>
      <c r="F25" s="34">
        <v>1207708</v>
      </c>
      <c r="G25" s="34">
        <v>6.34</v>
      </c>
      <c r="H25" s="21">
        <v>5.88</v>
      </c>
      <c r="I25" s="8" t="s">
        <v>21</v>
      </c>
      <c r="J25" s="8" t="s">
        <v>90</v>
      </c>
      <c r="K25" s="8" t="s">
        <v>21</v>
      </c>
      <c r="L25" s="8" t="s">
        <v>50</v>
      </c>
      <c r="M25" s="8" t="s">
        <v>21</v>
      </c>
      <c r="N25" s="8" t="s">
        <v>77</v>
      </c>
      <c r="O25" s="8" t="s">
        <v>21</v>
      </c>
      <c r="P25" s="8" t="s">
        <v>139</v>
      </c>
      <c r="Q25" s="8" t="s">
        <v>21</v>
      </c>
      <c r="R25" s="8" t="s">
        <v>50</v>
      </c>
      <c r="S25" s="8" t="s">
        <v>21</v>
      </c>
      <c r="T25" s="8" t="s">
        <v>26</v>
      </c>
      <c r="U25" s="8" t="s">
        <v>21</v>
      </c>
      <c r="V25" s="8" t="s">
        <v>71</v>
      </c>
      <c r="W25" s="8" t="s">
        <v>21</v>
      </c>
      <c r="X25" s="8" t="s">
        <v>21</v>
      </c>
      <c r="Y25" s="8" t="s">
        <v>21</v>
      </c>
      <c r="Z25" s="8" t="s">
        <v>32</v>
      </c>
      <c r="AA25" s="8" t="s">
        <v>140</v>
      </c>
      <c r="AB25" s="8" t="s">
        <v>59</v>
      </c>
    </row>
    <row r="26" spans="1:28" ht="14.25" customHeight="1" thickBot="1" x14ac:dyDescent="0.35">
      <c r="A26" s="57">
        <v>25</v>
      </c>
      <c r="B26" s="36" t="s">
        <v>72</v>
      </c>
      <c r="C26" s="34">
        <v>1.0000000000000001E-5</v>
      </c>
      <c r="D26" s="34">
        <v>2.5000000000000001E-2</v>
      </c>
      <c r="E26" s="34">
        <v>15797</v>
      </c>
      <c r="F26" s="34">
        <v>1157566</v>
      </c>
      <c r="G26" s="34">
        <v>5.22</v>
      </c>
      <c r="H26" s="21">
        <v>4.59</v>
      </c>
      <c r="I26" s="8" t="s">
        <v>21</v>
      </c>
      <c r="J26" s="8" t="s">
        <v>71</v>
      </c>
      <c r="K26" s="8" t="s">
        <v>21</v>
      </c>
      <c r="L26" s="8" t="s">
        <v>77</v>
      </c>
      <c r="M26" s="8" t="s">
        <v>21</v>
      </c>
      <c r="N26" s="8" t="s">
        <v>21</v>
      </c>
      <c r="O26" s="8" t="s">
        <v>21</v>
      </c>
      <c r="P26" s="8" t="s">
        <v>87</v>
      </c>
      <c r="Q26" s="8" t="s">
        <v>21</v>
      </c>
      <c r="R26" s="8" t="s">
        <v>27</v>
      </c>
      <c r="S26" s="8" t="s">
        <v>21</v>
      </c>
      <c r="T26" s="8" t="s">
        <v>28</v>
      </c>
      <c r="U26" s="8" t="s">
        <v>21</v>
      </c>
      <c r="V26" s="8" t="s">
        <v>18</v>
      </c>
      <c r="W26" s="8" t="s">
        <v>21</v>
      </c>
      <c r="X26" s="8" t="s">
        <v>90</v>
      </c>
      <c r="Y26" s="8" t="s">
        <v>21</v>
      </c>
      <c r="Z26" s="8" t="s">
        <v>141</v>
      </c>
      <c r="AA26" s="8" t="s">
        <v>142</v>
      </c>
      <c r="AB26" s="8" t="s">
        <v>84</v>
      </c>
    </row>
    <row r="27" spans="1:28" ht="14.25" customHeight="1" thickBot="1" x14ac:dyDescent="0.35">
      <c r="A27" s="57">
        <v>26</v>
      </c>
      <c r="B27" s="36" t="s">
        <v>72</v>
      </c>
      <c r="C27" s="35">
        <v>9.9999999999999995E-8</v>
      </c>
      <c r="D27" s="35">
        <v>0.01</v>
      </c>
      <c r="E27" s="35">
        <v>169523</v>
      </c>
      <c r="F27" s="35">
        <v>29670118</v>
      </c>
      <c r="G27" s="35">
        <v>4.9400000000000004</v>
      </c>
      <c r="H27" s="22">
        <v>4.55</v>
      </c>
      <c r="I27" s="8" t="s">
        <v>21</v>
      </c>
      <c r="J27" s="8" t="s">
        <v>30</v>
      </c>
      <c r="K27" s="8" t="s">
        <v>21</v>
      </c>
      <c r="L27" s="8" t="s">
        <v>38</v>
      </c>
      <c r="M27" s="8" t="s">
        <v>21</v>
      </c>
      <c r="N27" s="8" t="s">
        <v>68</v>
      </c>
      <c r="O27" s="8" t="s">
        <v>21</v>
      </c>
      <c r="P27" s="8" t="s">
        <v>131</v>
      </c>
      <c r="Q27" s="8" t="s">
        <v>21</v>
      </c>
      <c r="R27" s="8" t="s">
        <v>55</v>
      </c>
      <c r="S27" s="8" t="s">
        <v>21</v>
      </c>
      <c r="T27" s="8" t="s">
        <v>43</v>
      </c>
      <c r="U27" s="8" t="s">
        <v>21</v>
      </c>
      <c r="V27" s="8" t="s">
        <v>30</v>
      </c>
      <c r="W27" s="8" t="s">
        <v>21</v>
      </c>
      <c r="X27" s="8" t="s">
        <v>22</v>
      </c>
      <c r="Y27" s="8" t="s">
        <v>21</v>
      </c>
      <c r="Z27" s="8" t="s">
        <v>135</v>
      </c>
      <c r="AA27" s="8" t="s">
        <v>24</v>
      </c>
      <c r="AB27" s="8" t="s">
        <v>46</v>
      </c>
    </row>
    <row r="28" spans="1:28" ht="14.25" customHeight="1" thickBot="1" x14ac:dyDescent="0.35">
      <c r="A28" s="57">
        <v>27</v>
      </c>
      <c r="B28" s="36" t="s">
        <v>72</v>
      </c>
      <c r="C28" s="35">
        <v>9.9999999999999995E-8</v>
      </c>
      <c r="D28" s="35">
        <v>2.5000000000000001E-2</v>
      </c>
      <c r="E28" s="35">
        <v>189400</v>
      </c>
      <c r="F28" s="35">
        <v>33489184</v>
      </c>
      <c r="G28" s="35">
        <v>5.0199999999999996</v>
      </c>
      <c r="H28" s="22">
        <v>4.59</v>
      </c>
      <c r="I28" s="8" t="s">
        <v>21</v>
      </c>
      <c r="J28" s="8" t="s">
        <v>53</v>
      </c>
      <c r="K28" s="8" t="s">
        <v>21</v>
      </c>
      <c r="L28" s="8" t="s">
        <v>53</v>
      </c>
      <c r="M28" s="8" t="s">
        <v>21</v>
      </c>
      <c r="N28" s="8" t="s">
        <v>40</v>
      </c>
      <c r="O28" s="8" t="s">
        <v>21</v>
      </c>
      <c r="P28" s="8" t="s">
        <v>131</v>
      </c>
      <c r="Q28" s="8" t="s">
        <v>21</v>
      </c>
      <c r="R28" s="8" t="s">
        <v>40</v>
      </c>
      <c r="S28" s="8" t="s">
        <v>21</v>
      </c>
      <c r="T28" s="8" t="s">
        <v>61</v>
      </c>
      <c r="U28" s="8" t="s">
        <v>21</v>
      </c>
      <c r="V28" s="8" t="s">
        <v>139</v>
      </c>
      <c r="W28" s="8" t="s">
        <v>21</v>
      </c>
      <c r="X28" s="8" t="s">
        <v>143</v>
      </c>
      <c r="Y28" s="8" t="s">
        <v>21</v>
      </c>
      <c r="Z28" s="8" t="s">
        <v>144</v>
      </c>
      <c r="AA28" s="8" t="s">
        <v>47</v>
      </c>
      <c r="AB28" s="8" t="s">
        <v>145</v>
      </c>
    </row>
    <row r="29" spans="1:28" ht="14.25" customHeight="1" thickBot="1" x14ac:dyDescent="0.35">
      <c r="A29" s="57">
        <v>28</v>
      </c>
      <c r="B29" s="36" t="s">
        <v>72</v>
      </c>
      <c r="C29" s="35">
        <v>9.9999999999999995E-8</v>
      </c>
      <c r="D29" s="35">
        <v>0.05</v>
      </c>
      <c r="E29" s="35">
        <v>156240</v>
      </c>
      <c r="F29" s="35">
        <v>26610302</v>
      </c>
      <c r="G29" s="35">
        <v>6.3</v>
      </c>
      <c r="H29" s="22">
        <v>6.01</v>
      </c>
      <c r="I29" s="8" t="s">
        <v>21</v>
      </c>
      <c r="J29" s="8" t="s">
        <v>44</v>
      </c>
      <c r="K29" s="8" t="s">
        <v>21</v>
      </c>
      <c r="L29" s="8" t="s">
        <v>25</v>
      </c>
      <c r="M29" s="8" t="s">
        <v>21</v>
      </c>
      <c r="N29" s="8" t="s">
        <v>104</v>
      </c>
      <c r="O29" s="8" t="s">
        <v>21</v>
      </c>
      <c r="P29" s="8" t="s">
        <v>65</v>
      </c>
      <c r="Q29" s="8" t="s">
        <v>21</v>
      </c>
      <c r="R29" s="8" t="s">
        <v>55</v>
      </c>
      <c r="S29" s="8" t="s">
        <v>21</v>
      </c>
      <c r="T29" s="8" t="s">
        <v>146</v>
      </c>
      <c r="U29" s="8" t="s">
        <v>21</v>
      </c>
      <c r="V29" s="8" t="s">
        <v>22</v>
      </c>
      <c r="W29" s="8" t="s">
        <v>21</v>
      </c>
      <c r="X29" s="8" t="s">
        <v>26</v>
      </c>
      <c r="Y29" s="8" t="s">
        <v>21</v>
      </c>
      <c r="Z29" s="8" t="s">
        <v>21</v>
      </c>
      <c r="AA29" s="8" t="s">
        <v>21</v>
      </c>
      <c r="AB29" s="8" t="s">
        <v>44</v>
      </c>
    </row>
    <row r="30" spans="1:28" ht="14.25" customHeight="1" x14ac:dyDescent="0.3"/>
    <row r="31" spans="1:28" ht="14.25" customHeight="1" x14ac:dyDescent="0.3"/>
    <row r="32" spans="1:28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7">
    <mergeCell ref="U1:V1"/>
    <mergeCell ref="W1:X1"/>
    <mergeCell ref="I1:J1"/>
    <mergeCell ref="K1:L1"/>
    <mergeCell ref="M1:N1"/>
    <mergeCell ref="O1:P1"/>
    <mergeCell ref="Q1:R1"/>
  </mergeCells>
  <conditionalFormatting sqref="I16 I29 I20 I23 I25">
    <cfRule type="colorScale" priority="9">
      <colorScale>
        <cfvo type="min"/>
        <cfvo type="max"/>
        <color rgb="FFFFFF00"/>
        <color rgb="FFC00000"/>
      </colorScale>
    </cfRule>
  </conditionalFormatting>
  <conditionalFormatting sqref="K15 K28 K19 K22 K24">
    <cfRule type="colorScale" priority="10">
      <colorScale>
        <cfvo type="min"/>
        <cfvo type="max"/>
        <color rgb="FFFFFF00"/>
        <color rgb="FFC00000"/>
      </colorScale>
    </cfRule>
  </conditionalFormatting>
  <conditionalFormatting sqref="K16 K29 K20 K23 K25">
    <cfRule type="colorScale" priority="11">
      <colorScale>
        <cfvo type="min"/>
        <cfvo type="max"/>
        <color rgb="FFFFFF00"/>
        <color rgb="FFC00000"/>
      </colorScale>
    </cfRule>
  </conditionalFormatting>
  <conditionalFormatting sqref="M15 M28 M19 M22 M24">
    <cfRule type="colorScale" priority="12">
      <colorScale>
        <cfvo type="min"/>
        <cfvo type="max"/>
        <color rgb="FFFFFF00"/>
        <color rgb="FFC00000"/>
      </colorScale>
    </cfRule>
  </conditionalFormatting>
  <conditionalFormatting sqref="M16 M29 M20 M23 M25">
    <cfRule type="colorScale" priority="13">
      <colorScale>
        <cfvo type="min"/>
        <cfvo type="max"/>
        <color rgb="FFFFFF00"/>
        <color rgb="FFC00000"/>
      </colorScale>
    </cfRule>
  </conditionalFormatting>
  <conditionalFormatting sqref="O28 O15 O19 O22 O24">
    <cfRule type="colorScale" priority="14">
      <colorScale>
        <cfvo type="min"/>
        <cfvo type="max"/>
        <color rgb="FFFFFF00"/>
        <color rgb="FFC00000"/>
      </colorScale>
    </cfRule>
  </conditionalFormatting>
  <conditionalFormatting sqref="O29 O16 O20 O23 O25">
    <cfRule type="colorScale" priority="15">
      <colorScale>
        <cfvo type="min"/>
        <cfvo type="max"/>
        <color rgb="FFFFFF00"/>
        <color rgb="FFC00000"/>
      </colorScale>
    </cfRule>
  </conditionalFormatting>
  <conditionalFormatting sqref="Q28 Q15 Q19 Q22 Q24">
    <cfRule type="colorScale" priority="16">
      <colorScale>
        <cfvo type="min"/>
        <cfvo type="max"/>
        <color rgb="FFFFFF00"/>
        <color rgb="FFC00000"/>
      </colorScale>
    </cfRule>
  </conditionalFormatting>
  <conditionalFormatting sqref="Q29 Q16 Q20 Q23 Q25">
    <cfRule type="colorScale" priority="17">
      <colorScale>
        <cfvo type="min"/>
        <cfvo type="max"/>
        <color rgb="FFFFFF00"/>
        <color rgb="FFC00000"/>
      </colorScale>
    </cfRule>
  </conditionalFormatting>
  <conditionalFormatting sqref="U15 U28 U19 U22 U24">
    <cfRule type="colorScale" priority="18">
      <colorScale>
        <cfvo type="min"/>
        <cfvo type="max"/>
        <color rgb="FFFFFF00"/>
        <color rgb="FFC00000"/>
      </colorScale>
    </cfRule>
  </conditionalFormatting>
  <conditionalFormatting sqref="U16 U29 U20 U23 U25">
    <cfRule type="colorScale" priority="19">
      <colorScale>
        <cfvo type="min"/>
        <cfvo type="max"/>
        <color rgb="FFFFFF00"/>
        <color rgb="FFC00000"/>
      </colorScale>
    </cfRule>
  </conditionalFormatting>
  <conditionalFormatting sqref="W15 W28 W19 W22 W24">
    <cfRule type="colorScale" priority="20">
      <colorScale>
        <cfvo type="min"/>
        <cfvo type="max"/>
        <color rgb="FFFFFF00"/>
        <color rgb="FFC00000"/>
      </colorScale>
    </cfRule>
  </conditionalFormatting>
  <conditionalFormatting sqref="W16 W29 W20 W23 W25">
    <cfRule type="colorScale" priority="21">
      <colorScale>
        <cfvo type="min"/>
        <cfvo type="max"/>
        <color rgb="FFFFFF00"/>
        <color rgb="FFC00000"/>
      </colorScale>
    </cfRule>
  </conditionalFormatting>
  <conditionalFormatting sqref="I15:J15 I28 I19 I22 I24 J16:J29 L15:L29 N15:N29 P15:P29 R15:R29 V15:V29 X15:X29">
    <cfRule type="colorScale" priority="22">
      <colorScale>
        <cfvo type="min"/>
        <cfvo type="max"/>
        <color rgb="FFFFFF00"/>
        <color rgb="FFC00000"/>
      </colorScale>
    </cfRule>
  </conditionalFormatting>
  <conditionalFormatting sqref="I17 I21 I26">
    <cfRule type="colorScale" priority="23">
      <colorScale>
        <cfvo type="min"/>
        <cfvo type="max"/>
        <color rgb="FFFFFF00"/>
        <color rgb="FFC00000"/>
      </colorScale>
    </cfRule>
  </conditionalFormatting>
  <conditionalFormatting sqref="I18 I27">
    <cfRule type="colorScale" priority="24">
      <colorScale>
        <cfvo type="min"/>
        <cfvo type="max"/>
        <color rgb="FFFFFF00"/>
        <color rgb="FFC00000"/>
      </colorScale>
    </cfRule>
  </conditionalFormatting>
  <conditionalFormatting sqref="K17 K21 K26">
    <cfRule type="colorScale" priority="25">
      <colorScale>
        <cfvo type="min"/>
        <cfvo type="max"/>
        <color rgb="FFFFFF00"/>
        <color rgb="FFC00000"/>
      </colorScale>
    </cfRule>
  </conditionalFormatting>
  <conditionalFormatting sqref="K18 K27">
    <cfRule type="colorScale" priority="26">
      <colorScale>
        <cfvo type="min"/>
        <cfvo type="max"/>
        <color rgb="FFFFFF00"/>
        <color rgb="FFC00000"/>
      </colorScale>
    </cfRule>
  </conditionalFormatting>
  <conditionalFormatting sqref="M17 M21 M26">
    <cfRule type="colorScale" priority="27">
      <colorScale>
        <cfvo type="min"/>
        <cfvo type="max"/>
        <color rgb="FFFFFF00"/>
        <color rgb="FFC00000"/>
      </colorScale>
    </cfRule>
  </conditionalFormatting>
  <conditionalFormatting sqref="M18 M27">
    <cfRule type="colorScale" priority="28">
      <colorScale>
        <cfvo type="min"/>
        <cfvo type="max"/>
        <color rgb="FFFFFF00"/>
        <color rgb="FFC00000"/>
      </colorScale>
    </cfRule>
  </conditionalFormatting>
  <conditionalFormatting sqref="O17 O21 O26">
    <cfRule type="colorScale" priority="29">
      <colorScale>
        <cfvo type="min"/>
        <cfvo type="max"/>
        <color rgb="FFFFFF00"/>
        <color rgb="FFC00000"/>
      </colorScale>
    </cfRule>
  </conditionalFormatting>
  <conditionalFormatting sqref="O27 O18">
    <cfRule type="colorScale" priority="30">
      <colorScale>
        <cfvo type="min"/>
        <cfvo type="max"/>
        <color rgb="FFFFFF00"/>
        <color rgb="FFC00000"/>
      </colorScale>
    </cfRule>
  </conditionalFormatting>
  <conditionalFormatting sqref="Q17 Q21 Q26">
    <cfRule type="colorScale" priority="31">
      <colorScale>
        <cfvo type="min"/>
        <cfvo type="max"/>
        <color rgb="FFFFFF00"/>
        <color rgb="FFC00000"/>
      </colorScale>
    </cfRule>
  </conditionalFormatting>
  <conditionalFormatting sqref="Q27 Q18">
    <cfRule type="colorScale" priority="32">
      <colorScale>
        <cfvo type="min"/>
        <cfvo type="max"/>
        <color rgb="FFFFFF00"/>
        <color rgb="FFC00000"/>
      </colorScale>
    </cfRule>
  </conditionalFormatting>
  <conditionalFormatting sqref="U21 U17 U26">
    <cfRule type="colorScale" priority="33">
      <colorScale>
        <cfvo type="min"/>
        <cfvo type="max"/>
        <color rgb="FFFFFF00"/>
        <color rgb="FFC00000"/>
      </colorScale>
    </cfRule>
  </conditionalFormatting>
  <conditionalFormatting sqref="U18 U27">
    <cfRule type="colorScale" priority="34">
      <colorScale>
        <cfvo type="min"/>
        <cfvo type="max"/>
        <color rgb="FFFFFF00"/>
        <color rgb="FFC00000"/>
      </colorScale>
    </cfRule>
  </conditionalFormatting>
  <conditionalFormatting sqref="W21 W17 W26">
    <cfRule type="colorScale" priority="35">
      <colorScale>
        <cfvo type="min"/>
        <cfvo type="max"/>
        <color rgb="FFFFFF00"/>
        <color rgb="FFC00000"/>
      </colorScale>
    </cfRule>
  </conditionalFormatting>
  <conditionalFormatting sqref="W18 W27">
    <cfRule type="colorScale" priority="36">
      <colorScale>
        <cfvo type="min"/>
        <cfvo type="max"/>
        <color rgb="FFFFFF00"/>
        <color rgb="FFC00000"/>
      </colorScale>
    </cfRule>
  </conditionalFormatting>
  <conditionalFormatting sqref="T15:T29">
    <cfRule type="colorScale" priority="37">
      <colorScale>
        <cfvo type="min"/>
        <cfvo type="max"/>
        <color rgb="FFFFFF00"/>
        <color rgb="FFC00000"/>
      </colorScale>
    </cfRule>
  </conditionalFormatting>
  <conditionalFormatting sqref="Z15:AB29">
    <cfRule type="colorScale" priority="38">
      <colorScale>
        <cfvo type="min"/>
        <cfvo type="max"/>
        <color rgb="FFFFFF00"/>
        <color rgb="FFC00000"/>
      </colorScale>
    </cfRule>
  </conditionalFormatting>
  <conditionalFormatting sqref="S15 S28 S19 S22 S24">
    <cfRule type="colorScale" priority="5">
      <colorScale>
        <cfvo type="min"/>
        <cfvo type="max"/>
        <color rgb="FFFFFF00"/>
        <color rgb="FFC00000"/>
      </colorScale>
    </cfRule>
  </conditionalFormatting>
  <conditionalFormatting sqref="S16 S29 S20 S23 S25">
    <cfRule type="colorScale" priority="6">
      <colorScale>
        <cfvo type="min"/>
        <cfvo type="max"/>
        <color rgb="FFFFFF00"/>
        <color rgb="FFC00000"/>
      </colorScale>
    </cfRule>
  </conditionalFormatting>
  <conditionalFormatting sqref="S17 S21 S26">
    <cfRule type="colorScale" priority="7">
      <colorScale>
        <cfvo type="min"/>
        <cfvo type="max"/>
        <color rgb="FFFFFF00"/>
        <color rgb="FFC00000"/>
      </colorScale>
    </cfRule>
  </conditionalFormatting>
  <conditionalFormatting sqref="S18 S27">
    <cfRule type="colorScale" priority="8">
      <colorScale>
        <cfvo type="min"/>
        <cfvo type="max"/>
        <color rgb="FFFFFF00"/>
        <color rgb="FFC00000"/>
      </colorScale>
    </cfRule>
  </conditionalFormatting>
  <conditionalFormatting sqref="Y15 Y28 Y19 Y22 Y24">
    <cfRule type="colorScale" priority="1">
      <colorScale>
        <cfvo type="min"/>
        <cfvo type="max"/>
        <color rgb="FFFFFF00"/>
        <color rgb="FFC00000"/>
      </colorScale>
    </cfRule>
  </conditionalFormatting>
  <conditionalFormatting sqref="Y16 Y29 Y20 Y23 Y25">
    <cfRule type="colorScale" priority="2">
      <colorScale>
        <cfvo type="min"/>
        <cfvo type="max"/>
        <color rgb="FFFFFF00"/>
        <color rgb="FFC00000"/>
      </colorScale>
    </cfRule>
  </conditionalFormatting>
  <conditionalFormatting sqref="Y21 Y17 Y26">
    <cfRule type="colorScale" priority="3">
      <colorScale>
        <cfvo type="min"/>
        <cfvo type="max"/>
        <color rgb="FFFFFF00"/>
        <color rgb="FFC00000"/>
      </colorScale>
    </cfRule>
  </conditionalFormatting>
  <conditionalFormatting sqref="Y18 Y27">
    <cfRule type="colorScale" priority="4">
      <colorScale>
        <cfvo type="min"/>
        <cfvo type="max"/>
        <color rgb="FFFFFF00"/>
        <color rgb="FFC00000"/>
      </colorScale>
    </cfRule>
  </conditionalFormatting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6FB9-83B1-476A-A264-85BA5A032C29}">
  <sheetPr>
    <tabColor theme="6" tint="-0.499984740745262"/>
  </sheetPr>
  <dimension ref="A1:AB21"/>
  <sheetViews>
    <sheetView workbookViewId="0">
      <selection activeCell="M21" sqref="M21"/>
    </sheetView>
  </sheetViews>
  <sheetFormatPr defaultRowHeight="14.4" x14ac:dyDescent="0.3"/>
  <cols>
    <col min="1" max="1" width="8.796875" style="47"/>
    <col min="2" max="2" width="8.09765625" style="30" bestFit="1" customWidth="1"/>
    <col min="3" max="3" width="7.19921875" style="30" bestFit="1" customWidth="1"/>
    <col min="4" max="4" width="8.19921875" style="30" bestFit="1" customWidth="1"/>
    <col min="5" max="5" width="5.69921875" style="30" customWidth="1"/>
    <col min="6" max="6" width="6.296875" style="30" bestFit="1" customWidth="1"/>
    <col min="7" max="7" width="7.59765625" style="30" bestFit="1" customWidth="1"/>
    <col min="8" max="8" width="8.3984375" style="30" bestFit="1" customWidth="1"/>
    <col min="9" max="9" width="3.296875" style="30" bestFit="1" customWidth="1"/>
    <col min="10" max="10" width="3.3984375" style="30" customWidth="1"/>
    <col min="11" max="11" width="3.296875" style="30" bestFit="1" customWidth="1"/>
    <col min="12" max="12" width="3.8984375" style="30" customWidth="1"/>
    <col min="13" max="13" width="3.296875" style="30" bestFit="1" customWidth="1"/>
    <col min="14" max="14" width="2.69921875" style="30" bestFit="1" customWidth="1"/>
    <col min="15" max="15" width="3.296875" style="30" bestFit="1" customWidth="1"/>
    <col min="16" max="16" width="3.296875" style="30" customWidth="1"/>
    <col min="17" max="17" width="3.296875" style="30" bestFit="1" customWidth="1"/>
    <col min="18" max="18" width="2.8984375" style="30" customWidth="1"/>
    <col min="19" max="19" width="2.8984375" style="47" customWidth="1"/>
    <col min="20" max="20" width="6.3984375" style="30" bestFit="1" customWidth="1"/>
    <col min="21" max="21" width="3.296875" style="30" bestFit="1" customWidth="1"/>
    <col min="22" max="22" width="3.59765625" style="30" customWidth="1"/>
    <col min="23" max="23" width="3.296875" style="30" bestFit="1" customWidth="1"/>
    <col min="24" max="24" width="3.796875" style="30" customWidth="1"/>
    <col min="25" max="25" width="3.796875" style="47" customWidth="1"/>
    <col min="26" max="26" width="6.3984375" style="30" bestFit="1" customWidth="1"/>
    <col min="27" max="28" width="4.09765625" style="30" bestFit="1" customWidth="1"/>
    <col min="29" max="16384" width="8.796875" style="30"/>
  </cols>
  <sheetData>
    <row r="1" spans="1:28" ht="15" thickBot="1" x14ac:dyDescent="0.35">
      <c r="A1" s="58" t="s">
        <v>147</v>
      </c>
      <c r="B1" s="40" t="s">
        <v>2</v>
      </c>
      <c r="C1" s="40" t="s">
        <v>91</v>
      </c>
      <c r="D1" s="40" t="s">
        <v>1</v>
      </c>
      <c r="E1" s="40" t="s">
        <v>3</v>
      </c>
      <c r="F1" s="40" t="s">
        <v>4</v>
      </c>
      <c r="G1" s="40" t="s">
        <v>5</v>
      </c>
      <c r="H1" s="40" t="s">
        <v>6</v>
      </c>
      <c r="I1" s="118" t="s">
        <v>7</v>
      </c>
      <c r="J1" s="120"/>
      <c r="K1" s="118" t="s">
        <v>8</v>
      </c>
      <c r="L1" s="120"/>
      <c r="M1" s="118" t="s">
        <v>9</v>
      </c>
      <c r="N1" s="120"/>
      <c r="O1" s="118" t="s">
        <v>10</v>
      </c>
      <c r="P1" s="120"/>
      <c r="Q1" s="118" t="s">
        <v>11</v>
      </c>
      <c r="R1" s="120"/>
      <c r="S1" s="41" t="s">
        <v>12</v>
      </c>
      <c r="U1" s="118" t="s">
        <v>13</v>
      </c>
      <c r="V1" s="120"/>
      <c r="W1" s="118" t="s">
        <v>14</v>
      </c>
      <c r="X1" s="120"/>
      <c r="Y1" s="41" t="s">
        <v>15</v>
      </c>
      <c r="AA1" s="41" t="s">
        <v>16</v>
      </c>
      <c r="AB1" s="41" t="s">
        <v>17</v>
      </c>
    </row>
    <row r="2" spans="1:28" ht="15" thickBot="1" x14ac:dyDescent="0.35">
      <c r="A2" s="57">
        <v>1</v>
      </c>
      <c r="B2" s="51">
        <v>0.5</v>
      </c>
      <c r="C2" s="51" t="s">
        <v>93</v>
      </c>
      <c r="D2" s="52">
        <v>5.0000000000000001E-3</v>
      </c>
      <c r="E2" s="51">
        <v>12666</v>
      </c>
      <c r="F2" s="51">
        <v>466622</v>
      </c>
      <c r="G2" s="51">
        <v>6.2</v>
      </c>
      <c r="H2" s="51">
        <v>5.56</v>
      </c>
      <c r="I2" s="53">
        <v>2</v>
      </c>
      <c r="J2" s="53">
        <v>3</v>
      </c>
      <c r="K2" s="53">
        <v>4</v>
      </c>
      <c r="L2" s="53">
        <v>9</v>
      </c>
      <c r="M2" s="53">
        <v>2</v>
      </c>
      <c r="N2" s="53">
        <v>1</v>
      </c>
      <c r="O2" s="53">
        <v>8</v>
      </c>
      <c r="P2" s="53">
        <v>36</v>
      </c>
      <c r="Q2" s="53">
        <v>8</v>
      </c>
      <c r="R2" s="53">
        <v>8</v>
      </c>
      <c r="S2" s="53">
        <v>1</v>
      </c>
      <c r="T2" s="53">
        <v>20</v>
      </c>
      <c r="U2" s="53">
        <v>16</v>
      </c>
      <c r="V2" s="53">
        <v>2</v>
      </c>
      <c r="W2" s="53">
        <v>8</v>
      </c>
      <c r="X2" s="53">
        <v>5</v>
      </c>
      <c r="Y2" s="53">
        <v>1</v>
      </c>
      <c r="Z2" s="53">
        <v>25</v>
      </c>
      <c r="AA2" s="53">
        <v>49</v>
      </c>
      <c r="AB2" s="53">
        <v>85</v>
      </c>
    </row>
    <row r="3" spans="1:28" ht="15" thickBot="1" x14ac:dyDescent="0.35">
      <c r="A3" s="57">
        <v>2</v>
      </c>
      <c r="B3" s="51">
        <v>0.5</v>
      </c>
      <c r="C3" s="51" t="s">
        <v>93</v>
      </c>
      <c r="D3" s="52">
        <v>1E-3</v>
      </c>
      <c r="E3" s="51">
        <v>13247</v>
      </c>
      <c r="F3" s="51">
        <v>583102</v>
      </c>
      <c r="G3" s="51">
        <v>5.5</v>
      </c>
      <c r="H3" s="51">
        <v>4.83</v>
      </c>
      <c r="I3" s="53">
        <v>1</v>
      </c>
      <c r="J3" s="53">
        <v>3</v>
      </c>
      <c r="K3" s="53">
        <v>2</v>
      </c>
      <c r="L3" s="53">
        <v>9</v>
      </c>
      <c r="M3" s="53">
        <v>1</v>
      </c>
      <c r="N3" s="53">
        <v>1</v>
      </c>
      <c r="O3" s="53">
        <v>1</v>
      </c>
      <c r="P3" s="53">
        <v>36</v>
      </c>
      <c r="Q3" s="53">
        <v>8</v>
      </c>
      <c r="R3" s="53">
        <v>8</v>
      </c>
      <c r="S3" s="53">
        <v>1</v>
      </c>
      <c r="T3" s="53">
        <v>20</v>
      </c>
      <c r="U3" s="53">
        <v>4</v>
      </c>
      <c r="V3" s="53">
        <v>2</v>
      </c>
      <c r="W3" s="53">
        <v>1</v>
      </c>
      <c r="X3" s="53">
        <v>5</v>
      </c>
      <c r="Y3" s="53">
        <v>1</v>
      </c>
      <c r="Z3" s="53">
        <v>25</v>
      </c>
      <c r="AA3" s="53">
        <v>49</v>
      </c>
      <c r="AB3" s="53">
        <v>85</v>
      </c>
    </row>
    <row r="4" spans="1:28" ht="15" thickBot="1" x14ac:dyDescent="0.35">
      <c r="A4" s="57">
        <v>3</v>
      </c>
      <c r="B4" s="51">
        <v>0.5</v>
      </c>
      <c r="C4" s="51" t="s">
        <v>93</v>
      </c>
      <c r="D4" s="52">
        <v>1E-4</v>
      </c>
      <c r="E4" s="51">
        <v>14645</v>
      </c>
      <c r="F4" s="51">
        <v>862654</v>
      </c>
      <c r="G4" s="51">
        <v>5.61</v>
      </c>
      <c r="H4" s="51">
        <v>4.9000000000000004</v>
      </c>
      <c r="I4" s="53">
        <v>1</v>
      </c>
      <c r="J4" s="53">
        <v>3</v>
      </c>
      <c r="K4" s="53">
        <v>1</v>
      </c>
      <c r="L4" s="53">
        <v>9</v>
      </c>
      <c r="M4" s="53">
        <v>1</v>
      </c>
      <c r="N4" s="53">
        <v>1</v>
      </c>
      <c r="O4" s="53">
        <v>1</v>
      </c>
      <c r="P4" s="53">
        <v>36</v>
      </c>
      <c r="Q4" s="53">
        <v>2</v>
      </c>
      <c r="R4" s="53">
        <v>8</v>
      </c>
      <c r="S4" s="53">
        <v>1</v>
      </c>
      <c r="T4" s="53">
        <v>20</v>
      </c>
      <c r="U4" s="53">
        <v>1</v>
      </c>
      <c r="V4" s="53">
        <v>2</v>
      </c>
      <c r="W4" s="53">
        <v>1</v>
      </c>
      <c r="X4" s="53">
        <v>5</v>
      </c>
      <c r="Y4" s="53">
        <v>1</v>
      </c>
      <c r="Z4" s="53">
        <v>25</v>
      </c>
      <c r="AA4" s="53">
        <v>49</v>
      </c>
      <c r="AB4" s="53">
        <v>85</v>
      </c>
    </row>
    <row r="5" spans="1:28" ht="15" thickBot="1" x14ac:dyDescent="0.35">
      <c r="A5" s="57">
        <v>4</v>
      </c>
      <c r="B5" s="54">
        <v>0.5</v>
      </c>
      <c r="C5" s="54">
        <v>40</v>
      </c>
      <c r="D5" s="55">
        <v>5.0000000000000001E-3</v>
      </c>
      <c r="E5" s="56">
        <v>12726</v>
      </c>
      <c r="F5" s="56">
        <v>488126</v>
      </c>
      <c r="G5" s="56">
        <v>5.81</v>
      </c>
      <c r="H5" s="56">
        <v>5.24</v>
      </c>
      <c r="I5" s="53">
        <v>1</v>
      </c>
      <c r="J5" s="53">
        <v>3</v>
      </c>
      <c r="K5" s="53">
        <v>4</v>
      </c>
      <c r="L5" s="53">
        <v>9</v>
      </c>
      <c r="M5" s="53">
        <v>2</v>
      </c>
      <c r="N5" s="53">
        <v>1</v>
      </c>
      <c r="O5" s="53">
        <v>4</v>
      </c>
      <c r="P5" s="53">
        <v>36</v>
      </c>
      <c r="Q5" s="53">
        <v>8</v>
      </c>
      <c r="R5" s="53">
        <v>8</v>
      </c>
      <c r="S5" s="53">
        <v>1</v>
      </c>
      <c r="T5" s="53">
        <v>20</v>
      </c>
      <c r="U5" s="53">
        <v>16</v>
      </c>
      <c r="V5" s="53">
        <v>2</v>
      </c>
      <c r="W5" s="53">
        <v>8</v>
      </c>
      <c r="X5" s="53">
        <v>5</v>
      </c>
      <c r="Y5" s="53">
        <v>1</v>
      </c>
      <c r="Z5" s="53">
        <v>25</v>
      </c>
      <c r="AA5" s="53">
        <v>49</v>
      </c>
      <c r="AB5" s="53">
        <v>85</v>
      </c>
    </row>
    <row r="6" spans="1:28" ht="15" thickBot="1" x14ac:dyDescent="0.35">
      <c r="A6" s="57">
        <v>5</v>
      </c>
      <c r="B6" s="54">
        <v>0.5</v>
      </c>
      <c r="C6" s="54">
        <v>40</v>
      </c>
      <c r="D6" s="55">
        <v>1E-3</v>
      </c>
      <c r="E6" s="56">
        <v>12834</v>
      </c>
      <c r="F6" s="56">
        <v>498110</v>
      </c>
      <c r="G6" s="56">
        <v>5.88</v>
      </c>
      <c r="H6" s="56">
        <v>5.22</v>
      </c>
      <c r="I6" s="53">
        <v>2</v>
      </c>
      <c r="J6" s="53">
        <v>3</v>
      </c>
      <c r="K6" s="53">
        <v>4</v>
      </c>
      <c r="L6" s="53">
        <v>9</v>
      </c>
      <c r="M6" s="53">
        <v>2</v>
      </c>
      <c r="N6" s="53">
        <v>1</v>
      </c>
      <c r="O6" s="53">
        <v>2</v>
      </c>
      <c r="P6" s="53">
        <v>36</v>
      </c>
      <c r="Q6" s="53">
        <v>8</v>
      </c>
      <c r="R6" s="53">
        <v>8</v>
      </c>
      <c r="S6" s="53">
        <v>1</v>
      </c>
      <c r="T6" s="53">
        <v>20</v>
      </c>
      <c r="U6" s="53">
        <v>8</v>
      </c>
      <c r="V6" s="53">
        <v>2</v>
      </c>
      <c r="W6" s="53">
        <v>4</v>
      </c>
      <c r="X6" s="53">
        <v>5</v>
      </c>
      <c r="Y6" s="53">
        <v>1</v>
      </c>
      <c r="Z6" s="53">
        <v>25</v>
      </c>
      <c r="AA6" s="53">
        <v>49</v>
      </c>
      <c r="AB6" s="53">
        <v>85</v>
      </c>
    </row>
    <row r="7" spans="1:28" ht="15" thickBot="1" x14ac:dyDescent="0.35">
      <c r="A7" s="57">
        <v>6</v>
      </c>
      <c r="B7" s="54">
        <v>0.5</v>
      </c>
      <c r="C7" s="54">
        <v>40</v>
      </c>
      <c r="D7" s="55">
        <v>1E-4</v>
      </c>
      <c r="E7" s="56">
        <v>14069</v>
      </c>
      <c r="F7" s="56">
        <v>715198</v>
      </c>
      <c r="G7" s="56">
        <v>5.43</v>
      </c>
      <c r="H7" s="56">
        <v>4.76</v>
      </c>
      <c r="I7" s="53">
        <v>1</v>
      </c>
      <c r="J7" s="53">
        <v>3</v>
      </c>
      <c r="K7" s="53">
        <v>1</v>
      </c>
      <c r="L7" s="53">
        <v>9</v>
      </c>
      <c r="M7" s="53">
        <v>1</v>
      </c>
      <c r="N7" s="53">
        <v>1</v>
      </c>
      <c r="O7" s="53">
        <v>1</v>
      </c>
      <c r="P7" s="53">
        <v>36</v>
      </c>
      <c r="Q7" s="53">
        <v>4</v>
      </c>
      <c r="R7" s="53">
        <v>8</v>
      </c>
      <c r="S7" s="53">
        <v>1</v>
      </c>
      <c r="T7" s="53">
        <v>20</v>
      </c>
      <c r="U7" s="53">
        <v>1</v>
      </c>
      <c r="V7" s="53">
        <v>2</v>
      </c>
      <c r="W7" s="53">
        <v>1</v>
      </c>
      <c r="X7" s="53">
        <v>5</v>
      </c>
      <c r="Y7" s="53">
        <v>1</v>
      </c>
      <c r="Z7" s="53">
        <v>25</v>
      </c>
      <c r="AA7" s="53">
        <v>49</v>
      </c>
      <c r="AB7" s="53">
        <v>85</v>
      </c>
    </row>
    <row r="8" spans="1:28" ht="15" thickBot="1" x14ac:dyDescent="0.35">
      <c r="A8" s="57">
        <v>7</v>
      </c>
      <c r="B8" s="51">
        <v>0.5</v>
      </c>
      <c r="C8" s="51">
        <v>20</v>
      </c>
      <c r="D8" s="52">
        <v>5.0000000000000001E-3</v>
      </c>
      <c r="E8" s="51">
        <v>12635</v>
      </c>
      <c r="F8" s="51">
        <v>455230</v>
      </c>
      <c r="G8" s="51">
        <v>6.12</v>
      </c>
      <c r="H8" s="51">
        <v>5.42</v>
      </c>
      <c r="I8" s="53">
        <v>4</v>
      </c>
      <c r="J8" s="53">
        <v>3</v>
      </c>
      <c r="K8" s="53">
        <v>4</v>
      </c>
      <c r="L8" s="53">
        <v>9</v>
      </c>
      <c r="M8" s="53">
        <v>4</v>
      </c>
      <c r="N8" s="53">
        <v>1</v>
      </c>
      <c r="O8" s="53">
        <v>8</v>
      </c>
      <c r="P8" s="53">
        <v>36</v>
      </c>
      <c r="Q8" s="53">
        <v>8</v>
      </c>
      <c r="R8" s="53">
        <v>8</v>
      </c>
      <c r="S8" s="53">
        <v>1</v>
      </c>
      <c r="T8" s="53">
        <v>20</v>
      </c>
      <c r="U8" s="53">
        <v>16</v>
      </c>
      <c r="V8" s="53">
        <v>2</v>
      </c>
      <c r="W8" s="53">
        <v>16</v>
      </c>
      <c r="X8" s="53">
        <v>5</v>
      </c>
      <c r="Y8" s="53">
        <v>1</v>
      </c>
      <c r="Z8" s="53">
        <v>25</v>
      </c>
      <c r="AA8" s="53">
        <v>49</v>
      </c>
      <c r="AB8" s="53">
        <v>85</v>
      </c>
    </row>
    <row r="9" spans="1:28" ht="15" thickBot="1" x14ac:dyDescent="0.35">
      <c r="A9" s="57">
        <v>8</v>
      </c>
      <c r="B9" s="51">
        <v>0.5</v>
      </c>
      <c r="C9" s="51">
        <v>20</v>
      </c>
      <c r="D9" s="52">
        <v>1E-3</v>
      </c>
      <c r="E9" s="51">
        <v>13087</v>
      </c>
      <c r="F9" s="51">
        <v>572862</v>
      </c>
      <c r="G9" s="51">
        <v>5.73</v>
      </c>
      <c r="H9" s="51">
        <v>5.1100000000000003</v>
      </c>
      <c r="I9" s="53">
        <v>1</v>
      </c>
      <c r="J9" s="53">
        <v>3</v>
      </c>
      <c r="K9" s="53">
        <v>2</v>
      </c>
      <c r="L9" s="53">
        <v>9</v>
      </c>
      <c r="M9" s="53">
        <v>1</v>
      </c>
      <c r="N9" s="53">
        <v>1</v>
      </c>
      <c r="O9" s="53">
        <v>1</v>
      </c>
      <c r="P9" s="53">
        <v>36</v>
      </c>
      <c r="Q9" s="53">
        <v>8</v>
      </c>
      <c r="R9" s="53">
        <v>8</v>
      </c>
      <c r="S9" s="53">
        <v>1</v>
      </c>
      <c r="T9" s="53">
        <v>20</v>
      </c>
      <c r="U9" s="53">
        <v>8</v>
      </c>
      <c r="V9" s="53">
        <v>2</v>
      </c>
      <c r="W9" s="53">
        <v>2</v>
      </c>
      <c r="X9" s="53">
        <v>5</v>
      </c>
      <c r="Y9" s="53">
        <v>1</v>
      </c>
      <c r="Z9" s="53">
        <v>25</v>
      </c>
      <c r="AA9" s="53">
        <v>49</v>
      </c>
      <c r="AB9" s="53">
        <v>85</v>
      </c>
    </row>
    <row r="10" spans="1:28" ht="15" thickBot="1" x14ac:dyDescent="0.35">
      <c r="A10" s="57">
        <v>9</v>
      </c>
      <c r="B10" s="51">
        <v>0.5</v>
      </c>
      <c r="C10" s="51">
        <v>20</v>
      </c>
      <c r="D10" s="52">
        <v>1E-4</v>
      </c>
      <c r="E10" s="51">
        <v>14069</v>
      </c>
      <c r="F10" s="51">
        <v>715198</v>
      </c>
      <c r="G10" s="51">
        <v>5.35</v>
      </c>
      <c r="H10" s="51">
        <v>4.74</v>
      </c>
      <c r="I10" s="87">
        <v>1</v>
      </c>
      <c r="J10" s="87">
        <v>3</v>
      </c>
      <c r="K10" s="87">
        <v>1</v>
      </c>
      <c r="L10" s="87">
        <v>9</v>
      </c>
      <c r="M10" s="87">
        <v>1</v>
      </c>
      <c r="N10" s="87">
        <v>1</v>
      </c>
      <c r="O10" s="87">
        <v>1</v>
      </c>
      <c r="P10" s="87">
        <v>36</v>
      </c>
      <c r="Q10" s="87">
        <v>4</v>
      </c>
      <c r="R10" s="87">
        <v>8</v>
      </c>
      <c r="S10" s="87">
        <v>1</v>
      </c>
      <c r="T10" s="87">
        <v>20</v>
      </c>
      <c r="U10" s="87">
        <v>1</v>
      </c>
      <c r="V10" s="87">
        <v>2</v>
      </c>
      <c r="W10" s="87">
        <v>1</v>
      </c>
      <c r="X10" s="87">
        <v>5</v>
      </c>
      <c r="Y10" s="87">
        <v>1</v>
      </c>
      <c r="Z10" s="87">
        <v>25</v>
      </c>
      <c r="AA10" s="87">
        <v>49</v>
      </c>
      <c r="AB10" s="87">
        <v>85</v>
      </c>
    </row>
    <row r="11" spans="1:28" ht="15" thickBot="1" x14ac:dyDescent="0.35">
      <c r="A11" s="57">
        <v>10</v>
      </c>
      <c r="B11" s="51">
        <v>0.5</v>
      </c>
      <c r="C11" s="51">
        <v>20</v>
      </c>
      <c r="D11" s="52">
        <v>5.0000000000000002E-5</v>
      </c>
      <c r="E11" s="51">
        <v>14645</v>
      </c>
      <c r="F11" s="51">
        <v>862654</v>
      </c>
      <c r="G11" s="51">
        <v>5.75</v>
      </c>
      <c r="H11" s="51">
        <v>5.1100000000000003</v>
      </c>
      <c r="I11" s="53">
        <v>1</v>
      </c>
      <c r="J11" s="53">
        <v>3</v>
      </c>
      <c r="K11" s="53">
        <v>1</v>
      </c>
      <c r="L11" s="53">
        <v>9</v>
      </c>
      <c r="M11" s="53">
        <v>1</v>
      </c>
      <c r="N11" s="53">
        <v>1</v>
      </c>
      <c r="O11" s="53">
        <v>1</v>
      </c>
      <c r="P11" s="53">
        <v>36</v>
      </c>
      <c r="Q11" s="53">
        <v>2</v>
      </c>
      <c r="R11" s="53">
        <v>8</v>
      </c>
      <c r="S11" s="53">
        <v>1</v>
      </c>
      <c r="T11" s="53">
        <v>20</v>
      </c>
      <c r="U11" s="53">
        <v>1</v>
      </c>
      <c r="V11" s="53">
        <v>2</v>
      </c>
      <c r="W11" s="53">
        <v>1</v>
      </c>
      <c r="X11" s="53">
        <v>5</v>
      </c>
      <c r="Y11" s="53">
        <v>1</v>
      </c>
      <c r="Z11" s="53">
        <v>25</v>
      </c>
      <c r="AA11" s="53">
        <v>49</v>
      </c>
      <c r="AB11" s="53">
        <v>85</v>
      </c>
    </row>
    <row r="12" spans="1:28" ht="15" thickBot="1" x14ac:dyDescent="0.35">
      <c r="A12" s="57">
        <v>11</v>
      </c>
      <c r="B12" s="56">
        <v>0.5</v>
      </c>
      <c r="C12" s="56">
        <v>0</v>
      </c>
      <c r="D12" s="55">
        <v>1E-4</v>
      </c>
      <c r="E12" s="56">
        <v>13082</v>
      </c>
      <c r="F12" s="56">
        <v>552382</v>
      </c>
      <c r="G12" s="56">
        <v>5.94</v>
      </c>
      <c r="H12" s="56">
        <v>5.41</v>
      </c>
      <c r="I12" s="53">
        <v>1</v>
      </c>
      <c r="J12" s="53">
        <v>3</v>
      </c>
      <c r="K12" s="53">
        <v>4</v>
      </c>
      <c r="L12" s="53">
        <v>9</v>
      </c>
      <c r="M12" s="53">
        <v>2</v>
      </c>
      <c r="N12" s="53">
        <v>1</v>
      </c>
      <c r="O12" s="53">
        <v>1</v>
      </c>
      <c r="P12" s="53">
        <v>36</v>
      </c>
      <c r="Q12" s="53">
        <v>8</v>
      </c>
      <c r="R12" s="53">
        <v>8</v>
      </c>
      <c r="S12" s="53">
        <v>1</v>
      </c>
      <c r="T12" s="53">
        <v>20</v>
      </c>
      <c r="U12" s="53">
        <v>16</v>
      </c>
      <c r="V12" s="53">
        <v>2</v>
      </c>
      <c r="W12" s="53">
        <v>1</v>
      </c>
      <c r="X12" s="53">
        <v>5</v>
      </c>
      <c r="Y12" s="53">
        <v>1</v>
      </c>
      <c r="Z12" s="53">
        <v>25</v>
      </c>
      <c r="AA12" s="53">
        <v>49</v>
      </c>
      <c r="AB12" s="53">
        <v>85</v>
      </c>
    </row>
    <row r="13" spans="1:28" ht="15" thickBot="1" x14ac:dyDescent="0.35">
      <c r="A13" s="57">
        <v>12</v>
      </c>
      <c r="B13" s="56">
        <v>0.5</v>
      </c>
      <c r="C13" s="56">
        <v>0</v>
      </c>
      <c r="D13" s="55">
        <v>5.0000000000000002E-5</v>
      </c>
      <c r="E13" s="56">
        <v>13461</v>
      </c>
      <c r="F13" s="56">
        <v>620990</v>
      </c>
      <c r="G13" s="56">
        <v>5.51</v>
      </c>
      <c r="H13" s="56">
        <v>4.88</v>
      </c>
      <c r="I13" s="53">
        <v>1</v>
      </c>
      <c r="J13" s="53">
        <v>3</v>
      </c>
      <c r="K13" s="53">
        <v>1</v>
      </c>
      <c r="L13" s="53">
        <v>9</v>
      </c>
      <c r="M13" s="53">
        <v>1</v>
      </c>
      <c r="N13" s="53">
        <v>1</v>
      </c>
      <c r="O13" s="53">
        <v>1</v>
      </c>
      <c r="P13" s="53">
        <v>36</v>
      </c>
      <c r="Q13" s="53">
        <v>8</v>
      </c>
      <c r="R13" s="53">
        <v>8</v>
      </c>
      <c r="S13" s="53">
        <v>1</v>
      </c>
      <c r="T13" s="53">
        <v>20</v>
      </c>
      <c r="U13" s="53">
        <v>2</v>
      </c>
      <c r="V13" s="53">
        <v>2</v>
      </c>
      <c r="W13" s="53">
        <v>1</v>
      </c>
      <c r="X13" s="53">
        <v>5</v>
      </c>
      <c r="Y13" s="53">
        <v>1</v>
      </c>
      <c r="Z13" s="53">
        <v>25</v>
      </c>
      <c r="AA13" s="53">
        <v>49</v>
      </c>
      <c r="AB13" s="53">
        <v>85</v>
      </c>
    </row>
    <row r="14" spans="1:28" ht="15" thickBot="1" x14ac:dyDescent="0.35">
      <c r="A14" s="57">
        <v>13</v>
      </c>
      <c r="B14" s="56">
        <v>0.5</v>
      </c>
      <c r="C14" s="56">
        <v>0</v>
      </c>
      <c r="D14" s="55">
        <v>1.0000000000000001E-5</v>
      </c>
      <c r="E14" s="56">
        <v>14301</v>
      </c>
      <c r="F14" s="56">
        <v>829886</v>
      </c>
      <c r="G14" s="56">
        <v>5.49</v>
      </c>
      <c r="H14" s="56">
        <v>4.8</v>
      </c>
      <c r="I14" s="53">
        <v>2</v>
      </c>
      <c r="J14" s="53">
        <v>3</v>
      </c>
      <c r="K14" s="53">
        <v>1</v>
      </c>
      <c r="L14" s="53">
        <v>9</v>
      </c>
      <c r="M14" s="53">
        <v>1</v>
      </c>
      <c r="N14" s="53">
        <v>1</v>
      </c>
      <c r="O14" s="53">
        <v>1</v>
      </c>
      <c r="P14" s="53">
        <v>36</v>
      </c>
      <c r="Q14" s="53">
        <v>2</v>
      </c>
      <c r="R14" s="53">
        <v>8</v>
      </c>
      <c r="S14" s="53">
        <v>1</v>
      </c>
      <c r="T14" s="53">
        <v>20</v>
      </c>
      <c r="U14" s="53">
        <v>2</v>
      </c>
      <c r="V14" s="53">
        <v>2</v>
      </c>
      <c r="W14" s="53">
        <v>1</v>
      </c>
      <c r="X14" s="53">
        <v>5</v>
      </c>
      <c r="Y14" s="53">
        <v>1</v>
      </c>
      <c r="Z14" s="53">
        <v>25</v>
      </c>
      <c r="AA14" s="53">
        <v>49</v>
      </c>
      <c r="AB14" s="53">
        <v>85</v>
      </c>
    </row>
    <row r="15" spans="1:28" x14ac:dyDescent="0.3">
      <c r="B15" s="43"/>
      <c r="C15" s="43"/>
      <c r="D15" s="43"/>
      <c r="E15" s="43"/>
      <c r="F15" s="43"/>
      <c r="G15" s="43"/>
      <c r="H15" s="31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</row>
    <row r="20" spans="6:7" ht="15" thickBot="1" x14ac:dyDescent="0.35"/>
    <row r="21" spans="6:7" ht="15" thickBot="1" x14ac:dyDescent="0.35">
      <c r="F21" s="51"/>
      <c r="G21" s="81"/>
    </row>
  </sheetData>
  <mergeCells count="7">
    <mergeCell ref="W1:X1"/>
    <mergeCell ref="I1:J1"/>
    <mergeCell ref="K1:L1"/>
    <mergeCell ref="M1:N1"/>
    <mergeCell ref="O1:P1"/>
    <mergeCell ref="Q1:R1"/>
    <mergeCell ref="U1:V1"/>
  </mergeCells>
  <phoneticPr fontId="15" type="noConversion"/>
  <conditionalFormatting sqref="L15 J15 N15 P15 R15:S15 V15 X15:Y15">
    <cfRule type="colorScale" priority="3">
      <colorScale>
        <cfvo type="min"/>
        <cfvo type="max"/>
        <color rgb="FFFFFF00"/>
        <color rgb="FFC00000"/>
      </colorScale>
    </cfRule>
  </conditionalFormatting>
  <conditionalFormatting sqref="T15">
    <cfRule type="colorScale" priority="2">
      <colorScale>
        <cfvo type="min"/>
        <cfvo type="max"/>
        <color rgb="FFFFFF00"/>
        <color rgb="FFC00000"/>
      </colorScale>
    </cfRule>
  </conditionalFormatting>
  <conditionalFormatting sqref="Z15:AB15">
    <cfRule type="colorScale" priority="1">
      <colorScale>
        <cfvo type="min"/>
        <cfvo type="max"/>
        <color rgb="FFFFFF00"/>
        <color rgb="FFC00000"/>
      </colorScale>
    </cfRule>
  </conditionalFormatting>
  <conditionalFormatting sqref="K15 I15 M15 O15 Q15">
    <cfRule type="colorScale" priority="184">
      <colorScale>
        <cfvo type="min"/>
        <cfvo type="max"/>
        <color rgb="FFFFFF00"/>
        <color rgb="FFC00000"/>
      </colorScale>
    </cfRule>
  </conditionalFormatting>
  <conditionalFormatting sqref="U15">
    <cfRule type="colorScale" priority="199">
      <colorScale>
        <cfvo type="min"/>
        <cfvo type="max"/>
        <color rgb="FFFFFF00"/>
        <color rgb="FFC00000"/>
      </colorScale>
    </cfRule>
  </conditionalFormatting>
  <conditionalFormatting sqref="W15">
    <cfRule type="colorScale" priority="202">
      <colorScale>
        <cfvo type="min"/>
        <cfvo type="max"/>
        <color rgb="FFFFFF00"/>
        <color rgb="FFC00000"/>
      </colorScale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51263-2DDA-40D0-B2B2-7BF1B5F79831}">
  <dimension ref="A1:AB16"/>
  <sheetViews>
    <sheetView topLeftCell="G1" workbookViewId="0">
      <selection activeCell="I10" sqref="I10:Y11"/>
    </sheetView>
  </sheetViews>
  <sheetFormatPr defaultRowHeight="13.8" x14ac:dyDescent="0.25"/>
  <cols>
    <col min="1" max="1" width="8.796875" style="44"/>
    <col min="19" max="19" width="8.796875" style="44"/>
    <col min="25" max="25" width="8.796875" style="44"/>
  </cols>
  <sheetData>
    <row r="1" spans="1:28" ht="15" thickBot="1" x14ac:dyDescent="0.35">
      <c r="A1" s="58" t="s">
        <v>147</v>
      </c>
      <c r="B1" s="59" t="s">
        <v>2</v>
      </c>
      <c r="C1" s="59" t="s">
        <v>91</v>
      </c>
      <c r="D1" s="59" t="s">
        <v>1</v>
      </c>
      <c r="E1" s="59" t="s">
        <v>3</v>
      </c>
      <c r="F1" s="59" t="s">
        <v>4</v>
      </c>
      <c r="G1" s="59" t="s">
        <v>5</v>
      </c>
      <c r="H1" s="59" t="s">
        <v>6</v>
      </c>
      <c r="I1" s="121" t="s">
        <v>7</v>
      </c>
      <c r="J1" s="122"/>
      <c r="K1" s="121" t="s">
        <v>8</v>
      </c>
      <c r="L1" s="122"/>
      <c r="M1" s="121" t="s">
        <v>9</v>
      </c>
      <c r="N1" s="122"/>
      <c r="O1" s="121" t="s">
        <v>10</v>
      </c>
      <c r="P1" s="122"/>
      <c r="Q1" s="121" t="s">
        <v>11</v>
      </c>
      <c r="R1" s="122"/>
      <c r="S1" s="60" t="s">
        <v>12</v>
      </c>
      <c r="U1" s="121" t="s">
        <v>13</v>
      </c>
      <c r="V1" s="122"/>
      <c r="W1" s="121" t="s">
        <v>14</v>
      </c>
      <c r="X1" s="122"/>
      <c r="Y1" s="60" t="s">
        <v>15</v>
      </c>
      <c r="AA1" s="60" t="s">
        <v>16</v>
      </c>
      <c r="AB1" s="60" t="s">
        <v>17</v>
      </c>
    </row>
    <row r="2" spans="1:28" ht="15" thickBot="1" x14ac:dyDescent="0.3">
      <c r="A2" s="57">
        <v>1</v>
      </c>
      <c r="B2" s="61">
        <v>0.5</v>
      </c>
      <c r="C2" s="61" t="s">
        <v>93</v>
      </c>
      <c r="D2" s="62">
        <v>1E-4</v>
      </c>
      <c r="E2" s="61">
        <v>68032</v>
      </c>
      <c r="F2" s="61">
        <v>10371750</v>
      </c>
      <c r="G2" s="61">
        <v>5.67</v>
      </c>
      <c r="H2" s="61">
        <v>5.18</v>
      </c>
      <c r="I2" s="53">
        <v>2</v>
      </c>
      <c r="J2" s="53">
        <v>27</v>
      </c>
      <c r="K2" s="53">
        <v>4</v>
      </c>
      <c r="L2" s="53">
        <v>26</v>
      </c>
      <c r="M2" s="53">
        <v>4</v>
      </c>
      <c r="N2" s="53">
        <v>60</v>
      </c>
      <c r="O2" s="53">
        <v>8</v>
      </c>
      <c r="P2" s="53">
        <v>58</v>
      </c>
      <c r="Q2" s="53">
        <v>8</v>
      </c>
      <c r="R2" s="53">
        <v>64</v>
      </c>
      <c r="S2" s="53">
        <v>1</v>
      </c>
      <c r="T2" s="53">
        <v>80</v>
      </c>
      <c r="U2" s="53">
        <v>16</v>
      </c>
      <c r="V2" s="53">
        <v>27</v>
      </c>
      <c r="W2" s="53">
        <v>16</v>
      </c>
      <c r="X2" s="53">
        <v>29</v>
      </c>
      <c r="Y2" s="53">
        <v>1</v>
      </c>
      <c r="Z2" s="53">
        <v>38</v>
      </c>
      <c r="AA2" s="53">
        <v>44</v>
      </c>
      <c r="AB2" s="53">
        <v>57</v>
      </c>
    </row>
    <row r="3" spans="1:28" ht="15" thickBot="1" x14ac:dyDescent="0.3">
      <c r="A3" s="57">
        <v>2</v>
      </c>
      <c r="B3" s="61">
        <v>0.5</v>
      </c>
      <c r="C3" s="61" t="s">
        <v>93</v>
      </c>
      <c r="D3" s="62">
        <v>5.0000000000000002E-5</v>
      </c>
      <c r="E3" s="61">
        <v>68815</v>
      </c>
      <c r="F3" s="61">
        <v>10421862</v>
      </c>
      <c r="G3" s="61">
        <v>5.63</v>
      </c>
      <c r="H3" s="61">
        <v>5.08</v>
      </c>
      <c r="I3" s="53">
        <v>2</v>
      </c>
      <c r="J3" s="53">
        <v>27</v>
      </c>
      <c r="K3" s="53">
        <v>4</v>
      </c>
      <c r="L3" s="53">
        <v>26</v>
      </c>
      <c r="M3" s="53">
        <v>4</v>
      </c>
      <c r="N3" s="53">
        <v>60</v>
      </c>
      <c r="O3" s="53">
        <v>8</v>
      </c>
      <c r="P3" s="53">
        <v>58</v>
      </c>
      <c r="Q3" s="53">
        <v>8</v>
      </c>
      <c r="R3" s="53">
        <v>64</v>
      </c>
      <c r="S3" s="53">
        <v>1</v>
      </c>
      <c r="T3" s="53">
        <v>80</v>
      </c>
      <c r="U3" s="53">
        <v>16</v>
      </c>
      <c r="V3" s="53">
        <v>27</v>
      </c>
      <c r="W3" s="53">
        <v>8</v>
      </c>
      <c r="X3" s="53">
        <v>29</v>
      </c>
      <c r="Y3" s="53">
        <v>1</v>
      </c>
      <c r="Z3" s="53">
        <v>38</v>
      </c>
      <c r="AA3" s="53">
        <v>44</v>
      </c>
      <c r="AB3" s="53">
        <v>57</v>
      </c>
    </row>
    <row r="4" spans="1:28" ht="15" thickBot="1" x14ac:dyDescent="0.3">
      <c r="A4" s="57">
        <v>3</v>
      </c>
      <c r="B4" s="61">
        <v>0.5</v>
      </c>
      <c r="C4" s="61" t="s">
        <v>93</v>
      </c>
      <c r="D4" s="62">
        <v>1.0000000000000001E-5</v>
      </c>
      <c r="E4" s="61">
        <v>79693</v>
      </c>
      <c r="F4" s="61">
        <v>12197478</v>
      </c>
      <c r="G4" s="61">
        <v>5.52</v>
      </c>
      <c r="H4" s="61">
        <v>5.0199999999999996</v>
      </c>
      <c r="I4" s="53">
        <v>1</v>
      </c>
      <c r="J4" s="53">
        <v>27</v>
      </c>
      <c r="K4" s="53">
        <v>2</v>
      </c>
      <c r="L4" s="53">
        <v>26</v>
      </c>
      <c r="M4" s="53">
        <v>4</v>
      </c>
      <c r="N4" s="53">
        <v>60</v>
      </c>
      <c r="O4" s="53">
        <v>4</v>
      </c>
      <c r="P4" s="53">
        <v>58</v>
      </c>
      <c r="Q4" s="53">
        <v>8</v>
      </c>
      <c r="R4" s="53">
        <v>64</v>
      </c>
      <c r="S4" s="53">
        <v>1</v>
      </c>
      <c r="T4" s="53">
        <v>80</v>
      </c>
      <c r="U4" s="53">
        <v>4</v>
      </c>
      <c r="V4" s="53">
        <v>27</v>
      </c>
      <c r="W4" s="53">
        <v>8</v>
      </c>
      <c r="X4" s="53">
        <v>29</v>
      </c>
      <c r="Y4" s="53">
        <v>1</v>
      </c>
      <c r="Z4" s="53">
        <v>38</v>
      </c>
      <c r="AA4" s="53">
        <v>44</v>
      </c>
      <c r="AB4" s="53">
        <v>57</v>
      </c>
    </row>
    <row r="5" spans="1:28" ht="15" thickBot="1" x14ac:dyDescent="0.3">
      <c r="A5" s="57">
        <v>4</v>
      </c>
      <c r="B5" s="61">
        <v>0.5</v>
      </c>
      <c r="C5" s="61" t="s">
        <v>93</v>
      </c>
      <c r="D5" s="62">
        <v>7.5000000000000002E-6</v>
      </c>
      <c r="E5" s="61">
        <v>112687</v>
      </c>
      <c r="F5" s="61">
        <v>18482406</v>
      </c>
      <c r="G5" s="61">
        <v>5.07</v>
      </c>
      <c r="H5" s="61">
        <v>4.59</v>
      </c>
      <c r="I5" s="53">
        <v>1</v>
      </c>
      <c r="J5" s="53">
        <v>27</v>
      </c>
      <c r="K5" s="53">
        <v>2</v>
      </c>
      <c r="L5" s="53">
        <v>26</v>
      </c>
      <c r="M5" s="53">
        <v>2</v>
      </c>
      <c r="N5" s="53">
        <v>60</v>
      </c>
      <c r="O5" s="53">
        <v>2</v>
      </c>
      <c r="P5" s="53">
        <v>58</v>
      </c>
      <c r="Q5" s="53">
        <v>2</v>
      </c>
      <c r="R5" s="53">
        <v>64</v>
      </c>
      <c r="S5" s="53">
        <v>1</v>
      </c>
      <c r="T5" s="53">
        <v>80</v>
      </c>
      <c r="U5" s="53">
        <v>2</v>
      </c>
      <c r="V5" s="53">
        <v>27</v>
      </c>
      <c r="W5" s="53">
        <v>2</v>
      </c>
      <c r="X5" s="53">
        <v>29</v>
      </c>
      <c r="Y5" s="53">
        <v>1</v>
      </c>
      <c r="Z5" s="53">
        <v>38</v>
      </c>
      <c r="AA5" s="53">
        <v>44</v>
      </c>
      <c r="AB5" s="53">
        <v>57</v>
      </c>
    </row>
    <row r="6" spans="1:28" ht="15" thickBot="1" x14ac:dyDescent="0.3">
      <c r="A6" s="57">
        <v>5</v>
      </c>
      <c r="B6" s="63">
        <v>0.5</v>
      </c>
      <c r="C6" s="63">
        <v>40</v>
      </c>
      <c r="D6" s="64">
        <v>5.0000000000000004E-6</v>
      </c>
      <c r="E6" s="65">
        <v>118951</v>
      </c>
      <c r="F6" s="65">
        <v>18883302</v>
      </c>
      <c r="G6" s="65">
        <v>5.39</v>
      </c>
      <c r="H6" s="65">
        <v>4.8</v>
      </c>
      <c r="I6" s="53">
        <v>1</v>
      </c>
      <c r="J6" s="53">
        <v>27</v>
      </c>
      <c r="K6" s="53">
        <v>2</v>
      </c>
      <c r="L6" s="53">
        <v>26</v>
      </c>
      <c r="M6" s="53">
        <v>2</v>
      </c>
      <c r="N6" s="53">
        <v>60</v>
      </c>
      <c r="O6" s="53">
        <v>2</v>
      </c>
      <c r="P6" s="53">
        <v>58</v>
      </c>
      <c r="Q6" s="53">
        <v>2</v>
      </c>
      <c r="R6" s="53">
        <v>64</v>
      </c>
      <c r="S6" s="53">
        <v>1</v>
      </c>
      <c r="T6" s="53">
        <v>80</v>
      </c>
      <c r="U6" s="53">
        <v>2</v>
      </c>
      <c r="V6" s="53">
        <v>27</v>
      </c>
      <c r="W6" s="53">
        <v>1</v>
      </c>
      <c r="X6" s="53">
        <v>29</v>
      </c>
      <c r="Y6" s="53">
        <v>1</v>
      </c>
      <c r="Z6" s="53">
        <v>38</v>
      </c>
      <c r="AA6" s="53">
        <v>44</v>
      </c>
      <c r="AB6" s="53">
        <v>57</v>
      </c>
    </row>
    <row r="7" spans="1:28" ht="15" thickBot="1" x14ac:dyDescent="0.3">
      <c r="A7" s="57">
        <v>6</v>
      </c>
      <c r="B7" s="63">
        <v>0.5</v>
      </c>
      <c r="C7" s="63">
        <v>40</v>
      </c>
      <c r="D7" s="64">
        <v>9.9999999999999995E-7</v>
      </c>
      <c r="E7" s="65">
        <v>152483</v>
      </c>
      <c r="F7" s="65">
        <v>24509158</v>
      </c>
      <c r="G7" s="65">
        <v>5.2</v>
      </c>
      <c r="H7" s="65">
        <v>4.7300000000000004</v>
      </c>
      <c r="I7" s="53">
        <v>1</v>
      </c>
      <c r="J7" s="53">
        <v>27</v>
      </c>
      <c r="K7" s="53">
        <v>1</v>
      </c>
      <c r="L7" s="53">
        <v>26</v>
      </c>
      <c r="M7" s="53">
        <v>2</v>
      </c>
      <c r="N7" s="53">
        <v>60</v>
      </c>
      <c r="O7" s="53">
        <v>2</v>
      </c>
      <c r="P7" s="53">
        <v>58</v>
      </c>
      <c r="Q7" s="53">
        <v>1</v>
      </c>
      <c r="R7" s="53">
        <v>64</v>
      </c>
      <c r="S7" s="53">
        <v>1</v>
      </c>
      <c r="T7" s="53">
        <v>80</v>
      </c>
      <c r="U7" s="53">
        <v>1</v>
      </c>
      <c r="V7" s="53">
        <v>27</v>
      </c>
      <c r="W7" s="53">
        <v>1</v>
      </c>
      <c r="X7" s="53">
        <v>29</v>
      </c>
      <c r="Y7" s="53">
        <v>1</v>
      </c>
      <c r="Z7" s="53">
        <v>38</v>
      </c>
      <c r="AA7" s="53">
        <v>44</v>
      </c>
      <c r="AB7" s="53">
        <v>57</v>
      </c>
    </row>
    <row r="8" spans="1:28" ht="15" thickBot="1" x14ac:dyDescent="0.3">
      <c r="A8" s="57">
        <v>7</v>
      </c>
      <c r="B8" s="65">
        <v>0.5</v>
      </c>
      <c r="C8" s="65">
        <v>40</v>
      </c>
      <c r="D8" s="64">
        <v>7.5000000000000002E-7</v>
      </c>
      <c r="E8" s="65">
        <v>169523</v>
      </c>
      <c r="F8" s="65">
        <v>29670118</v>
      </c>
      <c r="G8" s="65">
        <v>5.33</v>
      </c>
      <c r="H8" s="65">
        <v>4.84</v>
      </c>
      <c r="I8" s="53">
        <v>1</v>
      </c>
      <c r="J8" s="53">
        <v>27</v>
      </c>
      <c r="K8" s="53">
        <v>1</v>
      </c>
      <c r="L8" s="53">
        <v>26</v>
      </c>
      <c r="M8" s="53">
        <v>1</v>
      </c>
      <c r="N8" s="53">
        <v>60</v>
      </c>
      <c r="O8" s="53">
        <v>1</v>
      </c>
      <c r="P8" s="53">
        <v>58</v>
      </c>
      <c r="Q8" s="53">
        <v>1</v>
      </c>
      <c r="R8" s="53">
        <v>64</v>
      </c>
      <c r="S8" s="53">
        <v>1</v>
      </c>
      <c r="T8" s="53">
        <v>80</v>
      </c>
      <c r="U8" s="53">
        <v>1</v>
      </c>
      <c r="V8" s="53">
        <v>27</v>
      </c>
      <c r="W8" s="53">
        <v>1</v>
      </c>
      <c r="X8" s="53">
        <v>29</v>
      </c>
      <c r="Y8" s="53">
        <v>1</v>
      </c>
      <c r="Z8" s="53">
        <v>38</v>
      </c>
      <c r="AA8" s="53">
        <v>44</v>
      </c>
      <c r="AB8" s="53">
        <v>57</v>
      </c>
    </row>
    <row r="9" spans="1:28" ht="15" thickBot="1" x14ac:dyDescent="0.3">
      <c r="A9" s="57">
        <v>8</v>
      </c>
      <c r="B9" s="63">
        <v>0.5</v>
      </c>
      <c r="C9" s="63">
        <v>40</v>
      </c>
      <c r="D9" s="64">
        <v>4.9999999999999998E-7</v>
      </c>
      <c r="E9" s="65">
        <v>169523</v>
      </c>
      <c r="F9" s="65">
        <v>29670118</v>
      </c>
      <c r="G9" s="65">
        <v>5.19</v>
      </c>
      <c r="H9" s="65">
        <v>4.7300000000000004</v>
      </c>
      <c r="I9" s="53">
        <v>1</v>
      </c>
      <c r="J9" s="53">
        <v>27</v>
      </c>
      <c r="K9" s="53">
        <v>1</v>
      </c>
      <c r="L9" s="53">
        <v>26</v>
      </c>
      <c r="M9" s="53">
        <v>1</v>
      </c>
      <c r="N9" s="53">
        <v>60</v>
      </c>
      <c r="O9" s="53">
        <v>1</v>
      </c>
      <c r="P9" s="53">
        <v>58</v>
      </c>
      <c r="Q9" s="53">
        <v>1</v>
      </c>
      <c r="R9" s="53">
        <v>64</v>
      </c>
      <c r="S9" s="53">
        <v>1</v>
      </c>
      <c r="T9" s="53">
        <v>80</v>
      </c>
      <c r="U9" s="53">
        <v>1</v>
      </c>
      <c r="V9" s="53">
        <v>27</v>
      </c>
      <c r="W9" s="53">
        <v>1</v>
      </c>
      <c r="X9" s="53">
        <v>29</v>
      </c>
      <c r="Y9" s="53">
        <v>1</v>
      </c>
      <c r="Z9" s="53">
        <v>38</v>
      </c>
      <c r="AA9" s="53">
        <v>44</v>
      </c>
      <c r="AB9" s="53">
        <v>57</v>
      </c>
    </row>
    <row r="10" spans="1:28" ht="15" thickBot="1" x14ac:dyDescent="0.3">
      <c r="A10" s="57">
        <v>9</v>
      </c>
      <c r="B10" s="61">
        <v>0.5</v>
      </c>
      <c r="C10" s="61">
        <v>20</v>
      </c>
      <c r="D10" s="62">
        <v>1.0000000000000001E-5</v>
      </c>
      <c r="E10" s="61">
        <v>79693</v>
      </c>
      <c r="F10" s="61">
        <v>12197478</v>
      </c>
      <c r="G10" s="61">
        <v>5.26</v>
      </c>
      <c r="H10" s="61">
        <v>4.74</v>
      </c>
      <c r="I10" s="53">
        <v>1</v>
      </c>
      <c r="J10" s="53">
        <v>27</v>
      </c>
      <c r="K10" s="53">
        <v>2</v>
      </c>
      <c r="L10" s="53">
        <v>26</v>
      </c>
      <c r="M10" s="53">
        <v>4</v>
      </c>
      <c r="N10" s="53">
        <v>60</v>
      </c>
      <c r="O10" s="53">
        <v>4</v>
      </c>
      <c r="P10" s="53">
        <v>58</v>
      </c>
      <c r="Q10" s="53">
        <v>8</v>
      </c>
      <c r="R10" s="53">
        <v>64</v>
      </c>
      <c r="S10" s="53">
        <v>1</v>
      </c>
      <c r="T10" s="53">
        <v>80</v>
      </c>
      <c r="U10" s="53">
        <v>4</v>
      </c>
      <c r="V10" s="53">
        <v>27</v>
      </c>
      <c r="W10" s="53">
        <v>8</v>
      </c>
      <c r="X10" s="53">
        <v>29</v>
      </c>
      <c r="Y10" s="53">
        <v>1</v>
      </c>
      <c r="Z10" s="53">
        <v>38</v>
      </c>
      <c r="AA10" s="53">
        <v>44</v>
      </c>
      <c r="AB10" s="53">
        <v>57</v>
      </c>
    </row>
    <row r="11" spans="1:28" ht="15" thickBot="1" x14ac:dyDescent="0.3">
      <c r="A11" s="57">
        <v>10</v>
      </c>
      <c r="B11" s="61">
        <v>0.5</v>
      </c>
      <c r="C11" s="61">
        <v>20</v>
      </c>
      <c r="D11" s="62">
        <v>5.0000000000000004E-6</v>
      </c>
      <c r="E11" s="61">
        <v>84971</v>
      </c>
      <c r="F11" s="61">
        <v>13247974</v>
      </c>
      <c r="G11" s="61">
        <v>5.38</v>
      </c>
      <c r="H11" s="61">
        <v>4.92</v>
      </c>
      <c r="I11" s="53">
        <v>1</v>
      </c>
      <c r="J11" s="53">
        <v>27</v>
      </c>
      <c r="K11" s="53">
        <v>2</v>
      </c>
      <c r="L11" s="53">
        <v>26</v>
      </c>
      <c r="M11" s="53">
        <v>4</v>
      </c>
      <c r="N11" s="53">
        <v>60</v>
      </c>
      <c r="O11" s="53">
        <v>4</v>
      </c>
      <c r="P11" s="53">
        <v>58</v>
      </c>
      <c r="Q11" s="53">
        <v>4</v>
      </c>
      <c r="R11" s="53">
        <v>64</v>
      </c>
      <c r="S11" s="53">
        <v>1</v>
      </c>
      <c r="T11" s="53">
        <v>80</v>
      </c>
      <c r="U11" s="53">
        <v>4</v>
      </c>
      <c r="V11" s="53">
        <v>27</v>
      </c>
      <c r="W11" s="53">
        <v>4</v>
      </c>
      <c r="X11" s="53">
        <v>29</v>
      </c>
      <c r="Y11" s="53">
        <v>1</v>
      </c>
      <c r="Z11" s="53">
        <v>38</v>
      </c>
      <c r="AA11" s="53">
        <v>44</v>
      </c>
      <c r="AB11" s="53">
        <v>57</v>
      </c>
    </row>
    <row r="12" spans="1:28" ht="15" thickBot="1" x14ac:dyDescent="0.3">
      <c r="A12" s="57">
        <v>11</v>
      </c>
      <c r="B12" s="61">
        <v>0.5</v>
      </c>
      <c r="C12" s="61">
        <v>20</v>
      </c>
      <c r="D12" s="62">
        <v>7.5000000000000002E-7</v>
      </c>
      <c r="E12" s="61">
        <v>166403</v>
      </c>
      <c r="F12" s="61">
        <v>28072678</v>
      </c>
      <c r="G12" s="61">
        <v>5.24</v>
      </c>
      <c r="H12" s="61">
        <v>4.7300000000000004</v>
      </c>
      <c r="I12" s="53">
        <v>1</v>
      </c>
      <c r="J12" s="53">
        <v>27</v>
      </c>
      <c r="K12" s="53">
        <v>1</v>
      </c>
      <c r="L12" s="53">
        <v>26</v>
      </c>
      <c r="M12" s="53">
        <v>2</v>
      </c>
      <c r="N12" s="53">
        <v>60</v>
      </c>
      <c r="O12" s="53">
        <v>1</v>
      </c>
      <c r="P12" s="53">
        <v>58</v>
      </c>
      <c r="Q12" s="53">
        <v>1</v>
      </c>
      <c r="R12" s="53">
        <v>64</v>
      </c>
      <c r="S12" s="53">
        <v>1</v>
      </c>
      <c r="T12" s="53">
        <v>80</v>
      </c>
      <c r="U12" s="53">
        <v>1</v>
      </c>
      <c r="V12" s="53">
        <v>27</v>
      </c>
      <c r="W12" s="53">
        <v>1</v>
      </c>
      <c r="X12" s="53">
        <v>29</v>
      </c>
      <c r="Y12" s="53">
        <v>1</v>
      </c>
      <c r="Z12" s="53">
        <v>38</v>
      </c>
      <c r="AA12" s="53">
        <v>44</v>
      </c>
      <c r="AB12" s="53">
        <v>57</v>
      </c>
    </row>
    <row r="13" spans="1:28" ht="15" thickBot="1" x14ac:dyDescent="0.3">
      <c r="A13" s="57">
        <v>12</v>
      </c>
      <c r="B13" s="61">
        <v>0.5</v>
      </c>
      <c r="C13" s="61">
        <v>20</v>
      </c>
      <c r="D13" s="62">
        <v>4.9999999999999998E-7</v>
      </c>
      <c r="E13" s="61">
        <v>155603</v>
      </c>
      <c r="F13" s="61">
        <v>26106598</v>
      </c>
      <c r="G13" s="61">
        <v>5.15</v>
      </c>
      <c r="H13" s="61">
        <v>4.6900000000000004</v>
      </c>
      <c r="I13" s="53">
        <v>1</v>
      </c>
      <c r="J13" s="53">
        <v>27</v>
      </c>
      <c r="K13" s="53">
        <v>1</v>
      </c>
      <c r="L13" s="53">
        <v>26</v>
      </c>
      <c r="M13" s="53">
        <v>1</v>
      </c>
      <c r="N13" s="53">
        <v>60</v>
      </c>
      <c r="O13" s="53">
        <v>2</v>
      </c>
      <c r="P13" s="53">
        <v>58</v>
      </c>
      <c r="Q13" s="53">
        <v>1</v>
      </c>
      <c r="R13" s="53">
        <v>64</v>
      </c>
      <c r="S13" s="53">
        <v>1</v>
      </c>
      <c r="T13" s="53">
        <v>80</v>
      </c>
      <c r="U13" s="53">
        <v>1</v>
      </c>
      <c r="V13" s="53">
        <v>27</v>
      </c>
      <c r="W13" s="53">
        <v>1</v>
      </c>
      <c r="X13" s="53">
        <v>29</v>
      </c>
      <c r="Y13" s="53">
        <v>1</v>
      </c>
      <c r="Z13" s="53">
        <v>38</v>
      </c>
      <c r="AA13" s="53">
        <v>44</v>
      </c>
      <c r="AB13" s="53">
        <v>57</v>
      </c>
    </row>
    <row r="14" spans="1:28" ht="15" thickBot="1" x14ac:dyDescent="0.3">
      <c r="A14" s="57">
        <v>13</v>
      </c>
      <c r="B14" s="65">
        <v>0.5</v>
      </c>
      <c r="C14" s="65">
        <v>0</v>
      </c>
      <c r="D14" s="64">
        <v>4.9999999999999998E-7</v>
      </c>
      <c r="E14" s="65">
        <v>74606</v>
      </c>
      <c r="F14" s="65">
        <v>11819686</v>
      </c>
      <c r="G14" s="65">
        <v>5.34</v>
      </c>
      <c r="H14" s="65">
        <v>4.82</v>
      </c>
      <c r="I14" s="53">
        <v>2</v>
      </c>
      <c r="J14" s="53">
        <v>27</v>
      </c>
      <c r="K14" s="53">
        <v>2</v>
      </c>
      <c r="L14" s="53">
        <v>26</v>
      </c>
      <c r="M14" s="53">
        <v>4</v>
      </c>
      <c r="N14" s="53">
        <v>60</v>
      </c>
      <c r="O14" s="53">
        <v>8</v>
      </c>
      <c r="P14" s="53">
        <v>58</v>
      </c>
      <c r="Q14" s="53">
        <v>4</v>
      </c>
      <c r="R14" s="53">
        <v>64</v>
      </c>
      <c r="S14" s="53">
        <v>1</v>
      </c>
      <c r="T14" s="53">
        <v>80</v>
      </c>
      <c r="U14" s="53">
        <v>8</v>
      </c>
      <c r="V14" s="53">
        <v>27</v>
      </c>
      <c r="W14" s="53">
        <v>16</v>
      </c>
      <c r="X14" s="53">
        <v>29</v>
      </c>
      <c r="Y14" s="53">
        <v>1</v>
      </c>
      <c r="Z14" s="53">
        <v>38</v>
      </c>
      <c r="AA14" s="53">
        <v>44</v>
      </c>
      <c r="AB14" s="53">
        <v>57</v>
      </c>
    </row>
    <row r="15" spans="1:28" ht="15" thickBot="1" x14ac:dyDescent="0.3">
      <c r="A15" s="66">
        <v>14</v>
      </c>
      <c r="B15" s="65">
        <v>0.5</v>
      </c>
      <c r="C15" s="65">
        <v>0</v>
      </c>
      <c r="D15" s="64">
        <v>9.9999999999999995E-8</v>
      </c>
      <c r="E15" s="65">
        <v>124547</v>
      </c>
      <c r="F15" s="65">
        <v>20620006</v>
      </c>
      <c r="G15" s="65">
        <v>5.32</v>
      </c>
      <c r="H15" s="65">
        <v>4.8</v>
      </c>
      <c r="I15" s="53">
        <v>2</v>
      </c>
      <c r="J15" s="53">
        <v>27</v>
      </c>
      <c r="K15" s="53">
        <v>1</v>
      </c>
      <c r="L15" s="53">
        <v>26</v>
      </c>
      <c r="M15" s="53">
        <v>2</v>
      </c>
      <c r="N15" s="53">
        <v>60</v>
      </c>
      <c r="O15" s="53">
        <v>8</v>
      </c>
      <c r="P15" s="53">
        <v>58</v>
      </c>
      <c r="Q15" s="53">
        <v>1</v>
      </c>
      <c r="R15" s="53">
        <v>64</v>
      </c>
      <c r="S15" s="53">
        <v>1</v>
      </c>
      <c r="T15" s="53">
        <v>80</v>
      </c>
      <c r="U15" s="53">
        <v>2</v>
      </c>
      <c r="V15" s="53">
        <v>27</v>
      </c>
      <c r="W15" s="53">
        <v>1</v>
      </c>
      <c r="X15" s="53">
        <v>29</v>
      </c>
      <c r="Y15" s="53">
        <v>1</v>
      </c>
      <c r="Z15" s="53">
        <v>38</v>
      </c>
      <c r="AA15" s="53">
        <v>44</v>
      </c>
      <c r="AB15" s="53">
        <v>57</v>
      </c>
    </row>
    <row r="16" spans="1:28" ht="15" thickBot="1" x14ac:dyDescent="0.3">
      <c r="A16" s="66">
        <v>15</v>
      </c>
      <c r="B16" s="65">
        <v>0.5</v>
      </c>
      <c r="C16" s="65">
        <v>0</v>
      </c>
      <c r="D16" s="64">
        <v>4.9999999999999998E-8</v>
      </c>
      <c r="E16" s="65">
        <v>93403</v>
      </c>
      <c r="F16" s="65">
        <v>14306022</v>
      </c>
      <c r="G16" s="65">
        <v>5.23</v>
      </c>
      <c r="H16" s="65">
        <v>4.7</v>
      </c>
      <c r="I16" s="53">
        <v>2</v>
      </c>
      <c r="J16" s="53">
        <v>27</v>
      </c>
      <c r="K16" s="53">
        <v>1</v>
      </c>
      <c r="L16" s="53">
        <v>26</v>
      </c>
      <c r="M16" s="53">
        <v>2</v>
      </c>
      <c r="N16" s="53">
        <v>60</v>
      </c>
      <c r="O16" s="53">
        <v>4</v>
      </c>
      <c r="P16" s="53">
        <v>58</v>
      </c>
      <c r="Q16" s="53">
        <v>8</v>
      </c>
      <c r="R16" s="53">
        <v>64</v>
      </c>
      <c r="S16" s="53">
        <v>1</v>
      </c>
      <c r="T16" s="53">
        <v>80</v>
      </c>
      <c r="U16" s="53">
        <v>4</v>
      </c>
      <c r="V16" s="53">
        <v>27</v>
      </c>
      <c r="W16" s="53">
        <v>1</v>
      </c>
      <c r="X16" s="53">
        <v>29</v>
      </c>
      <c r="Y16" s="53">
        <v>1</v>
      </c>
      <c r="Z16" s="53">
        <v>38</v>
      </c>
      <c r="AA16" s="53">
        <v>44</v>
      </c>
      <c r="AB16" s="53">
        <v>57</v>
      </c>
    </row>
  </sheetData>
  <mergeCells count="7">
    <mergeCell ref="W1:X1"/>
    <mergeCell ref="I1:J1"/>
    <mergeCell ref="K1:L1"/>
    <mergeCell ref="M1:N1"/>
    <mergeCell ref="O1:P1"/>
    <mergeCell ref="Q1:R1"/>
    <mergeCell ref="U1:V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F54A5-AA80-469F-BC44-429F7F2720F6}">
  <dimension ref="A1:AB20"/>
  <sheetViews>
    <sheetView topLeftCell="D1" zoomScaleNormal="100" workbookViewId="0">
      <selection activeCell="H5" sqref="D5:H5"/>
    </sheetView>
  </sheetViews>
  <sheetFormatPr defaultRowHeight="13.8" x14ac:dyDescent="0.25"/>
  <cols>
    <col min="1" max="1" width="8.796875" style="44"/>
    <col min="19" max="19" width="8.796875" style="44"/>
    <col min="25" max="25" width="8.796875" style="44"/>
  </cols>
  <sheetData>
    <row r="1" spans="1:28" ht="15" thickBot="1" x14ac:dyDescent="0.35">
      <c r="A1" s="58" t="s">
        <v>147</v>
      </c>
      <c r="B1" s="59" t="s">
        <v>2</v>
      </c>
      <c r="C1" s="59" t="s">
        <v>91</v>
      </c>
      <c r="D1" s="59" t="s">
        <v>1</v>
      </c>
      <c r="E1" s="59" t="s">
        <v>3</v>
      </c>
      <c r="F1" s="59" t="s">
        <v>4</v>
      </c>
      <c r="G1" s="59" t="s">
        <v>5</v>
      </c>
      <c r="H1" s="59" t="s">
        <v>6</v>
      </c>
      <c r="I1" s="121" t="s">
        <v>7</v>
      </c>
      <c r="J1" s="122"/>
      <c r="K1" s="121" t="s">
        <v>8</v>
      </c>
      <c r="L1" s="122"/>
      <c r="M1" s="121" t="s">
        <v>9</v>
      </c>
      <c r="N1" s="122"/>
      <c r="O1" s="121" t="s">
        <v>10</v>
      </c>
      <c r="P1" s="122"/>
      <c r="Q1" s="121" t="s">
        <v>11</v>
      </c>
      <c r="R1" s="122"/>
      <c r="S1" s="60" t="s">
        <v>12</v>
      </c>
      <c r="U1" s="121" t="s">
        <v>13</v>
      </c>
      <c r="V1" s="122"/>
      <c r="W1" s="121" t="s">
        <v>14</v>
      </c>
      <c r="X1" s="122"/>
      <c r="Y1" s="60" t="s">
        <v>15</v>
      </c>
      <c r="AA1" s="60" t="s">
        <v>16</v>
      </c>
      <c r="AB1" s="60" t="s">
        <v>17</v>
      </c>
    </row>
    <row r="2" spans="1:28" ht="15" thickBot="1" x14ac:dyDescent="0.3">
      <c r="A2" s="57">
        <v>1</v>
      </c>
      <c r="B2" s="61">
        <v>0.5</v>
      </c>
      <c r="C2" s="61" t="s">
        <v>93</v>
      </c>
      <c r="D2" s="62">
        <v>5.0000000000000002E-5</v>
      </c>
      <c r="E2" s="61">
        <v>116548</v>
      </c>
      <c r="F2" s="61">
        <v>15247594</v>
      </c>
      <c r="G2" s="61">
        <v>5.44</v>
      </c>
      <c r="H2" s="61">
        <v>5.01</v>
      </c>
      <c r="I2" s="53">
        <v>2</v>
      </c>
      <c r="J2" s="53">
        <v>32</v>
      </c>
      <c r="K2" s="53">
        <v>4</v>
      </c>
      <c r="L2" s="53">
        <v>32</v>
      </c>
      <c r="M2" s="53">
        <v>4</v>
      </c>
      <c r="N2" s="53">
        <v>63</v>
      </c>
      <c r="O2" s="53">
        <v>8</v>
      </c>
      <c r="P2" s="53">
        <v>62</v>
      </c>
      <c r="Q2" s="53">
        <v>8</v>
      </c>
      <c r="R2" s="53">
        <v>64</v>
      </c>
      <c r="S2" s="53">
        <v>1</v>
      </c>
      <c r="T2" s="53">
        <v>128</v>
      </c>
      <c r="U2" s="53">
        <v>16</v>
      </c>
      <c r="V2" s="53">
        <v>89</v>
      </c>
      <c r="W2" s="53">
        <v>16</v>
      </c>
      <c r="X2" s="53">
        <v>45</v>
      </c>
      <c r="Y2" s="53">
        <v>1</v>
      </c>
      <c r="Z2" s="53">
        <v>38</v>
      </c>
      <c r="AA2" s="53">
        <v>50</v>
      </c>
      <c r="AB2" s="53">
        <v>61</v>
      </c>
    </row>
    <row r="3" spans="1:28" ht="15" thickBot="1" x14ac:dyDescent="0.3">
      <c r="A3" s="57">
        <v>2</v>
      </c>
      <c r="B3" s="61">
        <v>0.5</v>
      </c>
      <c r="C3" s="61" t="s">
        <v>93</v>
      </c>
      <c r="D3" s="62">
        <v>1.0000000000000001E-5</v>
      </c>
      <c r="E3" s="61">
        <v>124715</v>
      </c>
      <c r="F3" s="61">
        <v>16634922</v>
      </c>
      <c r="G3" s="61">
        <v>5.52</v>
      </c>
      <c r="H3" s="61">
        <v>4.99</v>
      </c>
      <c r="I3" s="53">
        <v>1</v>
      </c>
      <c r="J3" s="53">
        <v>32</v>
      </c>
      <c r="K3" s="53">
        <v>4</v>
      </c>
      <c r="L3" s="53">
        <v>32</v>
      </c>
      <c r="M3" s="53">
        <v>4</v>
      </c>
      <c r="N3" s="53">
        <v>63</v>
      </c>
      <c r="O3" s="53">
        <v>4</v>
      </c>
      <c r="P3" s="53">
        <v>62</v>
      </c>
      <c r="Q3" s="53">
        <v>8</v>
      </c>
      <c r="R3" s="53">
        <v>64</v>
      </c>
      <c r="S3" s="53">
        <v>1</v>
      </c>
      <c r="T3" s="53">
        <v>128</v>
      </c>
      <c r="U3" s="53">
        <v>16</v>
      </c>
      <c r="V3" s="53">
        <v>89</v>
      </c>
      <c r="W3" s="53">
        <v>8</v>
      </c>
      <c r="X3" s="53">
        <v>45</v>
      </c>
      <c r="Y3" s="53">
        <v>1</v>
      </c>
      <c r="Z3" s="53">
        <v>38</v>
      </c>
      <c r="AA3" s="53">
        <v>50</v>
      </c>
      <c r="AB3" s="53">
        <v>61</v>
      </c>
    </row>
    <row r="4" spans="1:28" ht="15" thickBot="1" x14ac:dyDescent="0.3">
      <c r="A4" s="57">
        <v>3</v>
      </c>
      <c r="B4" s="61">
        <v>0.5</v>
      </c>
      <c r="C4" s="61" t="s">
        <v>93</v>
      </c>
      <c r="D4" s="62">
        <v>5.0000000000000004E-6</v>
      </c>
      <c r="E4" s="61">
        <v>158863</v>
      </c>
      <c r="F4" s="61">
        <v>23967786</v>
      </c>
      <c r="G4" s="61">
        <v>5.79</v>
      </c>
      <c r="H4" s="61">
        <v>5.3</v>
      </c>
      <c r="I4" s="53">
        <v>1</v>
      </c>
      <c r="J4" s="53">
        <v>32</v>
      </c>
      <c r="K4" s="53">
        <v>2</v>
      </c>
      <c r="L4" s="53">
        <v>32</v>
      </c>
      <c r="M4" s="53">
        <v>2</v>
      </c>
      <c r="N4" s="53">
        <v>63</v>
      </c>
      <c r="O4" s="53">
        <v>2</v>
      </c>
      <c r="P4" s="53">
        <v>62</v>
      </c>
      <c r="Q4" s="53">
        <v>2</v>
      </c>
      <c r="R4" s="53">
        <v>64</v>
      </c>
      <c r="S4" s="53">
        <v>1</v>
      </c>
      <c r="T4" s="53">
        <v>128</v>
      </c>
      <c r="U4" s="53">
        <v>8</v>
      </c>
      <c r="V4" s="53">
        <v>89</v>
      </c>
      <c r="W4" s="53">
        <v>8</v>
      </c>
      <c r="X4" s="53">
        <v>45</v>
      </c>
      <c r="Y4" s="53">
        <v>1</v>
      </c>
      <c r="Z4" s="53">
        <v>38</v>
      </c>
      <c r="AA4" s="53">
        <v>50</v>
      </c>
      <c r="AB4" s="53">
        <v>61</v>
      </c>
    </row>
    <row r="5" spans="1:28" ht="15" thickBot="1" x14ac:dyDescent="0.3">
      <c r="A5" s="57">
        <v>4</v>
      </c>
      <c r="B5" s="61">
        <v>0.5</v>
      </c>
      <c r="C5" s="61" t="s">
        <v>93</v>
      </c>
      <c r="D5" s="62">
        <v>2.5000000000000002E-6</v>
      </c>
      <c r="E5" s="61">
        <v>269165</v>
      </c>
      <c r="F5" s="61">
        <v>34992042</v>
      </c>
      <c r="G5" s="61">
        <v>4.8099999999999996</v>
      </c>
      <c r="H5" s="61">
        <v>4.3600000000000003</v>
      </c>
      <c r="I5" s="53">
        <v>1</v>
      </c>
      <c r="J5" s="53">
        <v>32</v>
      </c>
      <c r="K5" s="53">
        <v>1</v>
      </c>
      <c r="L5" s="53">
        <v>32</v>
      </c>
      <c r="M5" s="53">
        <v>2</v>
      </c>
      <c r="N5" s="53">
        <v>63</v>
      </c>
      <c r="O5" s="53">
        <v>2</v>
      </c>
      <c r="P5" s="53">
        <v>62</v>
      </c>
      <c r="Q5" s="53">
        <v>1</v>
      </c>
      <c r="R5" s="53">
        <v>64</v>
      </c>
      <c r="S5" s="53">
        <v>1</v>
      </c>
      <c r="T5" s="53">
        <v>128</v>
      </c>
      <c r="U5" s="53">
        <v>2</v>
      </c>
      <c r="V5" s="53">
        <v>89</v>
      </c>
      <c r="W5" s="53">
        <v>2</v>
      </c>
      <c r="X5" s="53">
        <v>45</v>
      </c>
      <c r="Y5" s="53">
        <v>1</v>
      </c>
      <c r="Z5" s="53">
        <v>38</v>
      </c>
      <c r="AA5" s="53">
        <v>50</v>
      </c>
      <c r="AB5" s="53">
        <v>61</v>
      </c>
    </row>
    <row r="6" spans="1:28" ht="15" thickBot="1" x14ac:dyDescent="0.3">
      <c r="A6" s="57">
        <v>5</v>
      </c>
      <c r="B6" s="61">
        <v>0.5</v>
      </c>
      <c r="C6" s="61" t="s">
        <v>93</v>
      </c>
      <c r="D6" s="62">
        <v>9.9999999999999995E-7</v>
      </c>
      <c r="E6" s="61">
        <v>411997</v>
      </c>
      <c r="F6" s="61">
        <v>48939434</v>
      </c>
      <c r="G6" s="61">
        <v>5.0599999999999996</v>
      </c>
      <c r="H6" s="61">
        <v>4.51</v>
      </c>
      <c r="I6" s="53">
        <v>1</v>
      </c>
      <c r="J6" s="53">
        <v>32</v>
      </c>
      <c r="K6" s="53">
        <v>1</v>
      </c>
      <c r="L6" s="53">
        <v>32</v>
      </c>
      <c r="M6" s="53">
        <v>1</v>
      </c>
      <c r="N6" s="53">
        <v>63</v>
      </c>
      <c r="O6" s="53">
        <v>1</v>
      </c>
      <c r="P6" s="53">
        <v>62</v>
      </c>
      <c r="Q6" s="53">
        <v>1</v>
      </c>
      <c r="R6" s="53">
        <v>64</v>
      </c>
      <c r="S6" s="53">
        <v>1</v>
      </c>
      <c r="T6" s="53">
        <v>128</v>
      </c>
      <c r="U6" s="53">
        <v>1</v>
      </c>
      <c r="V6" s="53">
        <v>89</v>
      </c>
      <c r="W6" s="53">
        <v>1</v>
      </c>
      <c r="X6" s="53">
        <v>45</v>
      </c>
      <c r="Y6" s="53">
        <v>1</v>
      </c>
      <c r="Z6" s="53">
        <v>38</v>
      </c>
      <c r="AA6" s="53">
        <v>50</v>
      </c>
      <c r="AB6" s="53">
        <v>61</v>
      </c>
    </row>
    <row r="7" spans="1:28" ht="15" thickBot="1" x14ac:dyDescent="0.3">
      <c r="A7" s="57">
        <v>6</v>
      </c>
      <c r="B7" s="63">
        <v>0.5</v>
      </c>
      <c r="C7" s="63">
        <v>40</v>
      </c>
      <c r="D7" s="64">
        <v>1.0000000000000001E-5</v>
      </c>
      <c r="E7" s="65">
        <v>132102</v>
      </c>
      <c r="F7" s="65">
        <v>17107690</v>
      </c>
      <c r="G7" s="65">
        <v>5.53</v>
      </c>
      <c r="H7" s="65">
        <v>5.07</v>
      </c>
      <c r="I7" s="53">
        <v>1</v>
      </c>
      <c r="J7" s="53">
        <v>32</v>
      </c>
      <c r="K7" s="53">
        <v>4</v>
      </c>
      <c r="L7" s="53">
        <v>32</v>
      </c>
      <c r="M7" s="53">
        <v>4</v>
      </c>
      <c r="N7" s="53">
        <v>63</v>
      </c>
      <c r="O7" s="53">
        <v>4</v>
      </c>
      <c r="P7" s="53">
        <v>62</v>
      </c>
      <c r="Q7" s="53">
        <v>8</v>
      </c>
      <c r="R7" s="53">
        <v>64</v>
      </c>
      <c r="S7" s="53">
        <v>1</v>
      </c>
      <c r="T7" s="53">
        <v>128</v>
      </c>
      <c r="U7" s="53">
        <v>8</v>
      </c>
      <c r="V7" s="53">
        <v>89</v>
      </c>
      <c r="W7" s="53">
        <v>16</v>
      </c>
      <c r="X7" s="53">
        <v>45</v>
      </c>
      <c r="Y7" s="53">
        <v>1</v>
      </c>
      <c r="Z7" s="53">
        <v>38</v>
      </c>
      <c r="AA7" s="53">
        <v>50</v>
      </c>
      <c r="AB7" s="53">
        <v>61</v>
      </c>
    </row>
    <row r="8" spans="1:28" ht="15" thickBot="1" x14ac:dyDescent="0.3">
      <c r="A8" s="57">
        <v>7</v>
      </c>
      <c r="B8" s="65">
        <v>0.5</v>
      </c>
      <c r="C8" s="65">
        <v>40</v>
      </c>
      <c r="D8" s="64">
        <v>5.0000000000000004E-6</v>
      </c>
      <c r="E8" s="65">
        <v>141099</v>
      </c>
      <c r="F8" s="65">
        <v>18904106</v>
      </c>
      <c r="G8" s="65">
        <v>5.37</v>
      </c>
      <c r="H8" s="65">
        <v>4.88</v>
      </c>
      <c r="I8" s="53">
        <v>1</v>
      </c>
      <c r="J8" s="53">
        <v>32</v>
      </c>
      <c r="K8" s="53">
        <v>2</v>
      </c>
      <c r="L8" s="53">
        <v>32</v>
      </c>
      <c r="M8" s="53">
        <v>4</v>
      </c>
      <c r="N8" s="53">
        <v>63</v>
      </c>
      <c r="O8" s="53">
        <v>4</v>
      </c>
      <c r="P8" s="53">
        <v>62</v>
      </c>
      <c r="Q8" s="53">
        <v>4</v>
      </c>
      <c r="R8" s="53">
        <v>64</v>
      </c>
      <c r="S8" s="53">
        <v>1</v>
      </c>
      <c r="T8" s="53">
        <v>128</v>
      </c>
      <c r="U8" s="53">
        <v>8</v>
      </c>
      <c r="V8" s="53">
        <v>89</v>
      </c>
      <c r="W8" s="53">
        <v>8</v>
      </c>
      <c r="X8" s="53">
        <v>45</v>
      </c>
      <c r="Y8" s="53">
        <v>1</v>
      </c>
      <c r="Z8" s="53">
        <v>38</v>
      </c>
      <c r="AA8" s="53">
        <v>50</v>
      </c>
      <c r="AB8" s="53">
        <v>61</v>
      </c>
    </row>
    <row r="9" spans="1:28" ht="15" thickBot="1" x14ac:dyDescent="0.35">
      <c r="A9" s="57">
        <v>8</v>
      </c>
      <c r="B9" s="63">
        <v>0.5</v>
      </c>
      <c r="C9" s="63">
        <v>40</v>
      </c>
      <c r="D9" s="64">
        <v>2.5000000000000002E-6</v>
      </c>
      <c r="E9" s="56">
        <v>181647</v>
      </c>
      <c r="F9" s="56">
        <v>25425962</v>
      </c>
      <c r="G9" s="65">
        <v>5.14</v>
      </c>
      <c r="H9" s="65">
        <v>4.6500000000000004</v>
      </c>
      <c r="I9" s="53">
        <v>1</v>
      </c>
      <c r="J9" s="53">
        <v>32</v>
      </c>
      <c r="K9" s="53">
        <v>2</v>
      </c>
      <c r="L9" s="53">
        <v>32</v>
      </c>
      <c r="M9" s="53">
        <v>2</v>
      </c>
      <c r="N9" s="53">
        <v>63</v>
      </c>
      <c r="O9" s="53">
        <v>2</v>
      </c>
      <c r="P9" s="53">
        <v>62</v>
      </c>
      <c r="Q9" s="53">
        <v>2</v>
      </c>
      <c r="R9" s="53">
        <v>64</v>
      </c>
      <c r="S9" s="53">
        <v>1</v>
      </c>
      <c r="T9" s="53">
        <v>128</v>
      </c>
      <c r="U9" s="53">
        <v>4</v>
      </c>
      <c r="V9" s="53">
        <v>89</v>
      </c>
      <c r="W9" s="53">
        <v>8</v>
      </c>
      <c r="X9" s="53">
        <v>45</v>
      </c>
      <c r="Y9" s="53">
        <v>1</v>
      </c>
      <c r="Z9" s="53">
        <v>38</v>
      </c>
      <c r="AA9" s="53">
        <v>50</v>
      </c>
      <c r="AB9" s="53">
        <v>61</v>
      </c>
    </row>
    <row r="10" spans="1:28" ht="15" thickBot="1" x14ac:dyDescent="0.3">
      <c r="A10" s="57">
        <v>9</v>
      </c>
      <c r="B10" s="63">
        <v>0.5</v>
      </c>
      <c r="C10" s="63">
        <v>40</v>
      </c>
      <c r="D10" s="64">
        <v>9.9999999999999995E-7</v>
      </c>
      <c r="E10" s="65">
        <v>251245</v>
      </c>
      <c r="F10" s="65">
        <v>29880234</v>
      </c>
      <c r="G10" s="65">
        <v>5.3</v>
      </c>
      <c r="H10" s="65">
        <v>4.8600000000000003</v>
      </c>
      <c r="I10" s="53">
        <v>1</v>
      </c>
      <c r="J10" s="53">
        <v>32</v>
      </c>
      <c r="K10" s="53">
        <v>2</v>
      </c>
      <c r="L10" s="53">
        <v>32</v>
      </c>
      <c r="M10" s="53">
        <v>2</v>
      </c>
      <c r="N10" s="53">
        <v>63</v>
      </c>
      <c r="O10" s="53">
        <v>2</v>
      </c>
      <c r="P10" s="53">
        <v>62</v>
      </c>
      <c r="Q10" s="53">
        <v>2</v>
      </c>
      <c r="R10" s="53">
        <v>64</v>
      </c>
      <c r="S10" s="53">
        <v>1</v>
      </c>
      <c r="T10" s="53">
        <v>128</v>
      </c>
      <c r="U10" s="53">
        <v>2</v>
      </c>
      <c r="V10" s="53">
        <v>89</v>
      </c>
      <c r="W10" s="53">
        <v>2</v>
      </c>
      <c r="X10" s="53">
        <v>45</v>
      </c>
      <c r="Y10" s="53">
        <v>1</v>
      </c>
      <c r="Z10" s="53">
        <v>38</v>
      </c>
      <c r="AA10" s="53">
        <v>50</v>
      </c>
      <c r="AB10" s="53">
        <v>61</v>
      </c>
    </row>
    <row r="11" spans="1:28" ht="15" thickBot="1" x14ac:dyDescent="0.3">
      <c r="A11" s="57">
        <v>10</v>
      </c>
      <c r="B11" s="61">
        <v>0.5</v>
      </c>
      <c r="C11" s="61">
        <v>20</v>
      </c>
      <c r="D11" s="62">
        <v>5.0000000000000004E-6</v>
      </c>
      <c r="E11" s="61">
        <v>137131</v>
      </c>
      <c r="F11" s="61">
        <v>17888298</v>
      </c>
      <c r="G11" s="61">
        <v>5.27</v>
      </c>
      <c r="H11" s="61">
        <v>4.76</v>
      </c>
      <c r="I11" s="53">
        <v>1</v>
      </c>
      <c r="J11" s="53">
        <v>32</v>
      </c>
      <c r="K11" s="53">
        <v>2</v>
      </c>
      <c r="L11" s="53">
        <v>32</v>
      </c>
      <c r="M11" s="53">
        <v>4</v>
      </c>
      <c r="N11" s="53">
        <v>63</v>
      </c>
      <c r="O11" s="53">
        <v>4</v>
      </c>
      <c r="P11" s="53">
        <v>62</v>
      </c>
      <c r="Q11" s="53">
        <v>8</v>
      </c>
      <c r="R11" s="53">
        <v>64</v>
      </c>
      <c r="S11" s="53">
        <v>1</v>
      </c>
      <c r="T11" s="53">
        <v>128</v>
      </c>
      <c r="U11" s="53">
        <v>8</v>
      </c>
      <c r="V11" s="53">
        <v>89</v>
      </c>
      <c r="W11" s="53">
        <v>8</v>
      </c>
      <c r="X11" s="53">
        <v>45</v>
      </c>
      <c r="Y11" s="53">
        <v>1</v>
      </c>
      <c r="Z11" s="53">
        <v>38</v>
      </c>
      <c r="AA11" s="53">
        <v>50</v>
      </c>
      <c r="AB11" s="53">
        <v>61</v>
      </c>
    </row>
    <row r="12" spans="1:28" ht="15" thickBot="1" x14ac:dyDescent="0.3">
      <c r="A12" s="57">
        <v>11</v>
      </c>
      <c r="B12" s="61">
        <v>0.5</v>
      </c>
      <c r="C12" s="61">
        <v>20</v>
      </c>
      <c r="D12" s="62">
        <v>9.9999999999999995E-7</v>
      </c>
      <c r="E12" s="61">
        <v>235225</v>
      </c>
      <c r="F12" s="61">
        <v>28854954</v>
      </c>
      <c r="G12" s="61">
        <v>5.03</v>
      </c>
      <c r="H12" s="61">
        <v>4.57</v>
      </c>
      <c r="I12" s="53">
        <v>1</v>
      </c>
      <c r="J12" s="53">
        <v>32</v>
      </c>
      <c r="K12" s="53">
        <v>2</v>
      </c>
      <c r="L12" s="53">
        <v>32</v>
      </c>
      <c r="M12" s="53">
        <v>2</v>
      </c>
      <c r="N12" s="53">
        <v>63</v>
      </c>
      <c r="O12" s="53">
        <v>2</v>
      </c>
      <c r="P12" s="53">
        <v>62</v>
      </c>
      <c r="Q12" s="53">
        <v>2</v>
      </c>
      <c r="R12" s="53">
        <v>64</v>
      </c>
      <c r="S12" s="53">
        <v>1</v>
      </c>
      <c r="T12" s="53">
        <v>128</v>
      </c>
      <c r="U12" s="53">
        <v>2</v>
      </c>
      <c r="V12" s="53">
        <v>89</v>
      </c>
      <c r="W12" s="53">
        <v>4</v>
      </c>
      <c r="X12" s="53">
        <v>45</v>
      </c>
      <c r="Y12" s="53">
        <v>1</v>
      </c>
      <c r="Z12" s="53">
        <v>38</v>
      </c>
      <c r="AA12" s="53">
        <v>50</v>
      </c>
      <c r="AB12" s="53">
        <v>61</v>
      </c>
    </row>
    <row r="13" spans="1:28" ht="15" thickBot="1" x14ac:dyDescent="0.3">
      <c r="A13" s="57">
        <v>12</v>
      </c>
      <c r="B13" s="61">
        <v>0.5</v>
      </c>
      <c r="C13" s="61">
        <v>20</v>
      </c>
      <c r="D13" s="62">
        <v>7.5000000000000002E-7</v>
      </c>
      <c r="E13" s="61">
        <v>253293</v>
      </c>
      <c r="F13" s="61">
        <v>30928810</v>
      </c>
      <c r="G13" s="61">
        <v>5.0199999999999996</v>
      </c>
      <c r="H13" s="61">
        <v>4.53</v>
      </c>
      <c r="I13" s="53">
        <v>1</v>
      </c>
      <c r="J13" s="53">
        <v>32</v>
      </c>
      <c r="K13" s="53">
        <v>1</v>
      </c>
      <c r="L13" s="53">
        <v>32</v>
      </c>
      <c r="M13" s="53">
        <v>2</v>
      </c>
      <c r="N13" s="53">
        <v>63</v>
      </c>
      <c r="O13" s="53">
        <v>2</v>
      </c>
      <c r="P13" s="53">
        <v>62</v>
      </c>
      <c r="Q13" s="53">
        <v>2</v>
      </c>
      <c r="R13" s="53">
        <v>64</v>
      </c>
      <c r="S13" s="53">
        <v>1</v>
      </c>
      <c r="T13" s="53">
        <v>128</v>
      </c>
      <c r="U13" s="53">
        <v>2</v>
      </c>
      <c r="V13" s="53">
        <v>89</v>
      </c>
      <c r="W13" s="53">
        <v>2</v>
      </c>
      <c r="X13" s="53">
        <v>45</v>
      </c>
      <c r="Y13" s="53">
        <v>1</v>
      </c>
      <c r="Z13" s="53">
        <v>38</v>
      </c>
      <c r="AA13" s="53">
        <v>50</v>
      </c>
      <c r="AB13" s="53">
        <v>61</v>
      </c>
    </row>
    <row r="14" spans="1:28" ht="15" thickBot="1" x14ac:dyDescent="0.3">
      <c r="A14" s="57">
        <v>13</v>
      </c>
      <c r="B14" s="61">
        <v>0.5</v>
      </c>
      <c r="C14" s="61">
        <v>20</v>
      </c>
      <c r="D14" s="62">
        <v>4.9999999999999998E-7</v>
      </c>
      <c r="E14" s="61">
        <v>407965</v>
      </c>
      <c r="F14" s="61">
        <v>46875050</v>
      </c>
      <c r="G14" s="61">
        <v>4.8600000000000003</v>
      </c>
      <c r="H14" s="61">
        <v>4.4400000000000004</v>
      </c>
      <c r="I14" s="53">
        <v>1</v>
      </c>
      <c r="J14" s="53">
        <v>32</v>
      </c>
      <c r="K14" s="53">
        <v>1</v>
      </c>
      <c r="L14" s="53">
        <v>32</v>
      </c>
      <c r="M14" s="53">
        <v>2</v>
      </c>
      <c r="N14" s="53">
        <v>63</v>
      </c>
      <c r="O14" s="53">
        <v>1</v>
      </c>
      <c r="P14" s="53">
        <v>62</v>
      </c>
      <c r="Q14" s="53">
        <v>1</v>
      </c>
      <c r="R14" s="53">
        <v>64</v>
      </c>
      <c r="S14" s="53">
        <v>1</v>
      </c>
      <c r="T14" s="53">
        <v>128</v>
      </c>
      <c r="U14" s="53">
        <v>1</v>
      </c>
      <c r="V14" s="53">
        <v>89</v>
      </c>
      <c r="W14" s="53">
        <v>1</v>
      </c>
      <c r="X14" s="53">
        <v>45</v>
      </c>
      <c r="Y14" s="53">
        <v>1</v>
      </c>
      <c r="Z14" s="53">
        <v>38</v>
      </c>
      <c r="AA14" s="53">
        <v>50</v>
      </c>
      <c r="AB14" s="53">
        <v>61</v>
      </c>
    </row>
    <row r="15" spans="1:28" ht="15" thickBot="1" x14ac:dyDescent="0.3">
      <c r="A15" s="66">
        <v>14</v>
      </c>
      <c r="B15" s="65">
        <v>0.5</v>
      </c>
      <c r="C15" s="65">
        <v>0</v>
      </c>
      <c r="D15" s="64">
        <v>9.9999999999999995E-8</v>
      </c>
      <c r="E15" s="65">
        <v>177611</v>
      </c>
      <c r="F15" s="65">
        <v>25359402</v>
      </c>
      <c r="G15" s="65">
        <v>5.21</v>
      </c>
      <c r="H15" s="65">
        <v>4.71</v>
      </c>
      <c r="I15" s="53">
        <v>2</v>
      </c>
      <c r="J15" s="53">
        <v>32</v>
      </c>
      <c r="K15" s="53">
        <v>2</v>
      </c>
      <c r="L15" s="53">
        <v>32</v>
      </c>
      <c r="M15" s="53">
        <v>1</v>
      </c>
      <c r="N15" s="53">
        <v>63</v>
      </c>
      <c r="O15" s="53">
        <v>4</v>
      </c>
      <c r="P15" s="53">
        <v>62</v>
      </c>
      <c r="Q15" s="53">
        <v>2</v>
      </c>
      <c r="R15" s="53">
        <v>64</v>
      </c>
      <c r="S15" s="53">
        <v>1</v>
      </c>
      <c r="T15" s="53">
        <v>128</v>
      </c>
      <c r="U15" s="53">
        <v>4</v>
      </c>
      <c r="V15" s="53">
        <v>89</v>
      </c>
      <c r="W15" s="53">
        <v>8</v>
      </c>
      <c r="X15" s="53">
        <v>45</v>
      </c>
      <c r="Y15" s="53">
        <v>1</v>
      </c>
      <c r="Z15" s="53">
        <v>38</v>
      </c>
      <c r="AA15" s="53">
        <v>50</v>
      </c>
      <c r="AB15" s="53">
        <v>61</v>
      </c>
    </row>
    <row r="16" spans="1:28" ht="15" thickBot="1" x14ac:dyDescent="0.3">
      <c r="A16" s="66">
        <v>15</v>
      </c>
      <c r="B16" s="65">
        <v>0.5</v>
      </c>
      <c r="C16" s="65">
        <v>0</v>
      </c>
      <c r="D16" s="64">
        <v>4.9999999999999998E-8</v>
      </c>
      <c r="E16" s="65">
        <v>227381</v>
      </c>
      <c r="F16" s="65">
        <v>34076586</v>
      </c>
      <c r="G16" s="65">
        <v>5.14</v>
      </c>
      <c r="H16" s="65">
        <v>4.6900000000000004</v>
      </c>
      <c r="I16" s="53">
        <v>1</v>
      </c>
      <c r="J16" s="53">
        <v>32</v>
      </c>
      <c r="K16" s="53">
        <v>1</v>
      </c>
      <c r="L16" s="53">
        <v>32</v>
      </c>
      <c r="M16" s="53">
        <v>1</v>
      </c>
      <c r="N16" s="53">
        <v>63</v>
      </c>
      <c r="O16" s="53">
        <v>1</v>
      </c>
      <c r="P16" s="53">
        <v>62</v>
      </c>
      <c r="Q16" s="53">
        <v>2</v>
      </c>
      <c r="R16" s="53">
        <v>64</v>
      </c>
      <c r="S16" s="53">
        <v>1</v>
      </c>
      <c r="T16" s="53">
        <v>128</v>
      </c>
      <c r="U16" s="53">
        <v>4</v>
      </c>
      <c r="V16" s="53">
        <v>89</v>
      </c>
      <c r="W16" s="53">
        <v>2</v>
      </c>
      <c r="X16" s="53">
        <v>45</v>
      </c>
      <c r="Y16" s="53">
        <v>1</v>
      </c>
      <c r="Z16" s="53">
        <v>38</v>
      </c>
      <c r="AA16" s="53">
        <v>50</v>
      </c>
      <c r="AB16" s="53">
        <v>61</v>
      </c>
    </row>
    <row r="17" spans="1:28" ht="15" thickBot="1" x14ac:dyDescent="0.3">
      <c r="A17" s="66">
        <v>16</v>
      </c>
      <c r="B17" s="65">
        <v>0.5</v>
      </c>
      <c r="C17" s="65">
        <v>0</v>
      </c>
      <c r="D17" s="64">
        <v>1E-8</v>
      </c>
      <c r="E17" s="65">
        <v>251485</v>
      </c>
      <c r="F17" s="65">
        <v>34095530</v>
      </c>
      <c r="G17" s="65">
        <v>5.24</v>
      </c>
      <c r="H17" s="65">
        <v>4.8</v>
      </c>
      <c r="I17" s="53">
        <v>1</v>
      </c>
      <c r="J17" s="53">
        <v>32</v>
      </c>
      <c r="K17" s="53">
        <v>1</v>
      </c>
      <c r="L17" s="53">
        <v>32</v>
      </c>
      <c r="M17" s="53">
        <v>1</v>
      </c>
      <c r="N17" s="53">
        <v>63</v>
      </c>
      <c r="O17" s="53">
        <v>1</v>
      </c>
      <c r="P17" s="53">
        <v>62</v>
      </c>
      <c r="Q17" s="53">
        <v>4</v>
      </c>
      <c r="R17" s="53">
        <v>64</v>
      </c>
      <c r="S17" s="53">
        <v>1</v>
      </c>
      <c r="T17" s="53">
        <v>128</v>
      </c>
      <c r="U17" s="53">
        <v>4</v>
      </c>
      <c r="V17" s="53">
        <v>89</v>
      </c>
      <c r="W17" s="53">
        <v>1</v>
      </c>
      <c r="X17" s="53">
        <v>45</v>
      </c>
      <c r="Y17" s="53">
        <v>1</v>
      </c>
      <c r="Z17" s="53">
        <v>38</v>
      </c>
      <c r="AA17" s="53">
        <v>50</v>
      </c>
      <c r="AB17" s="53">
        <v>61</v>
      </c>
    </row>
    <row r="18" spans="1:28" ht="15" thickBot="1" x14ac:dyDescent="0.3">
      <c r="A18" s="66">
        <v>17</v>
      </c>
      <c r="B18" s="63">
        <v>0.5</v>
      </c>
      <c r="C18" s="63">
        <v>0</v>
      </c>
      <c r="D18" s="64">
        <v>1.0000000000000001E-9</v>
      </c>
      <c r="E18" s="65">
        <v>273361</v>
      </c>
      <c r="F18" s="65">
        <v>30881194</v>
      </c>
      <c r="G18" s="65">
        <v>4.8899999999999997</v>
      </c>
      <c r="H18" s="65">
        <v>4.4000000000000004</v>
      </c>
      <c r="I18" s="53">
        <v>2</v>
      </c>
      <c r="J18" s="53">
        <v>32</v>
      </c>
      <c r="K18" s="53">
        <v>1</v>
      </c>
      <c r="L18" s="53">
        <v>32</v>
      </c>
      <c r="M18" s="53">
        <v>1</v>
      </c>
      <c r="N18" s="53">
        <v>63</v>
      </c>
      <c r="O18" s="53">
        <v>4</v>
      </c>
      <c r="P18" s="53">
        <v>62</v>
      </c>
      <c r="Q18" s="53">
        <v>4</v>
      </c>
      <c r="R18" s="53">
        <v>64</v>
      </c>
      <c r="S18" s="53">
        <v>1</v>
      </c>
      <c r="T18" s="53">
        <v>128</v>
      </c>
      <c r="U18" s="53">
        <v>2</v>
      </c>
      <c r="V18" s="53">
        <v>89</v>
      </c>
      <c r="W18" s="53">
        <v>1</v>
      </c>
      <c r="X18" s="53">
        <v>45</v>
      </c>
      <c r="Y18" s="53">
        <v>1</v>
      </c>
      <c r="Z18" s="53">
        <v>38</v>
      </c>
      <c r="AA18" s="53">
        <v>50</v>
      </c>
      <c r="AB18" s="53">
        <v>61</v>
      </c>
    </row>
    <row r="19" spans="1:28" ht="15" thickBot="1" x14ac:dyDescent="0.3">
      <c r="A19" s="66">
        <v>18</v>
      </c>
      <c r="B19" s="65">
        <v>0.5</v>
      </c>
      <c r="C19" s="65">
        <v>0</v>
      </c>
      <c r="D19" s="64">
        <v>5.0000000000000001E-9</v>
      </c>
      <c r="E19" s="65">
        <v>385885</v>
      </c>
      <c r="F19" s="65">
        <v>41664938</v>
      </c>
      <c r="G19" s="65">
        <v>4.99</v>
      </c>
      <c r="H19" s="65">
        <v>4.5999999999999996</v>
      </c>
      <c r="I19" s="53">
        <v>2</v>
      </c>
      <c r="J19" s="53">
        <v>32</v>
      </c>
      <c r="K19" s="53">
        <v>2</v>
      </c>
      <c r="L19" s="53">
        <v>32</v>
      </c>
      <c r="M19" s="53">
        <v>1</v>
      </c>
      <c r="N19" s="53">
        <v>63</v>
      </c>
      <c r="O19" s="53">
        <v>1</v>
      </c>
      <c r="P19" s="53">
        <v>62</v>
      </c>
      <c r="Q19" s="53">
        <v>4</v>
      </c>
      <c r="R19" s="53">
        <v>64</v>
      </c>
      <c r="S19" s="53">
        <v>1</v>
      </c>
      <c r="T19" s="53">
        <v>128</v>
      </c>
      <c r="U19" s="53">
        <v>1</v>
      </c>
      <c r="V19" s="53">
        <v>89</v>
      </c>
      <c r="W19" s="53">
        <v>1</v>
      </c>
      <c r="X19" s="53">
        <v>45</v>
      </c>
      <c r="Y19" s="53">
        <v>1</v>
      </c>
      <c r="Z19" s="53">
        <v>38</v>
      </c>
      <c r="AA19" s="53">
        <v>50</v>
      </c>
      <c r="AB19" s="53">
        <v>61</v>
      </c>
    </row>
    <row r="20" spans="1:28" ht="15" thickBot="1" x14ac:dyDescent="0.3">
      <c r="A20" s="66">
        <v>19</v>
      </c>
      <c r="B20" s="65">
        <v>0.5</v>
      </c>
      <c r="C20" s="65">
        <v>0</v>
      </c>
      <c r="D20" s="64">
        <v>2.5000000000000001E-9</v>
      </c>
      <c r="E20" s="65">
        <v>379957</v>
      </c>
      <c r="F20" s="65">
        <v>46888874</v>
      </c>
      <c r="G20" s="65">
        <v>5.09</v>
      </c>
      <c r="H20" s="65">
        <v>4.67</v>
      </c>
      <c r="I20" s="53">
        <v>1</v>
      </c>
      <c r="J20" s="53">
        <v>32</v>
      </c>
      <c r="K20" s="53">
        <v>1</v>
      </c>
      <c r="L20" s="53">
        <v>32</v>
      </c>
      <c r="M20" s="53">
        <v>1</v>
      </c>
      <c r="N20" s="53">
        <v>63</v>
      </c>
      <c r="O20" s="53">
        <v>1</v>
      </c>
      <c r="P20" s="53">
        <v>62</v>
      </c>
      <c r="Q20" s="53">
        <v>1</v>
      </c>
      <c r="R20" s="53">
        <v>64</v>
      </c>
      <c r="S20" s="53">
        <v>1</v>
      </c>
      <c r="T20" s="53">
        <v>128</v>
      </c>
      <c r="U20" s="53">
        <v>1</v>
      </c>
      <c r="V20" s="53">
        <v>89</v>
      </c>
      <c r="W20" s="53">
        <v>2</v>
      </c>
      <c r="X20" s="53">
        <v>45</v>
      </c>
      <c r="Y20" s="53">
        <v>1</v>
      </c>
      <c r="Z20" s="53">
        <v>38</v>
      </c>
      <c r="AA20" s="53">
        <v>50</v>
      </c>
      <c r="AB20" s="53">
        <v>61</v>
      </c>
    </row>
  </sheetData>
  <mergeCells count="7">
    <mergeCell ref="W1:X1"/>
    <mergeCell ref="I1:J1"/>
    <mergeCell ref="K1:L1"/>
    <mergeCell ref="M1:N1"/>
    <mergeCell ref="O1:P1"/>
    <mergeCell ref="Q1:R1"/>
    <mergeCell ref="U1:V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1C5E7-C092-420A-96F4-81761BADD166}">
  <dimension ref="A1:D34"/>
  <sheetViews>
    <sheetView topLeftCell="A16" workbookViewId="0">
      <selection activeCell="I33" sqref="I33"/>
    </sheetView>
  </sheetViews>
  <sheetFormatPr defaultRowHeight="13.8" x14ac:dyDescent="0.25"/>
  <sheetData>
    <row r="1" spans="1:4" ht="15" thickBot="1" x14ac:dyDescent="0.3">
      <c r="A1" s="59" t="s">
        <v>147</v>
      </c>
      <c r="B1" s="59" t="s">
        <v>150</v>
      </c>
      <c r="C1" s="59" t="s">
        <v>148</v>
      </c>
      <c r="D1" s="59" t="s">
        <v>149</v>
      </c>
    </row>
    <row r="2" spans="1:4" ht="15" thickBot="1" x14ac:dyDescent="0.3">
      <c r="A2" s="61">
        <v>1</v>
      </c>
      <c r="B2" s="61">
        <v>2</v>
      </c>
      <c r="C2" s="61">
        <v>10.445632</v>
      </c>
      <c r="D2" s="61">
        <v>9.6046095000000005</v>
      </c>
    </row>
    <row r="3" spans="1:4" ht="15" thickBot="1" x14ac:dyDescent="0.3">
      <c r="A3" s="61">
        <v>1</v>
      </c>
      <c r="B3" s="61">
        <v>4</v>
      </c>
      <c r="C3" s="61">
        <v>5.9745255000000004</v>
      </c>
      <c r="D3" s="61">
        <v>5.3696039999999998</v>
      </c>
    </row>
    <row r="4" spans="1:4" ht="15" thickBot="1" x14ac:dyDescent="0.3">
      <c r="A4" s="61">
        <v>1</v>
      </c>
      <c r="B4" s="61">
        <v>8</v>
      </c>
      <c r="C4" s="61">
        <v>5.3970659999999997</v>
      </c>
      <c r="D4" s="61">
        <v>4.9716490000000002</v>
      </c>
    </row>
    <row r="5" spans="1:4" ht="15" thickBot="1" x14ac:dyDescent="0.3">
      <c r="A5" s="65">
        <v>2</v>
      </c>
      <c r="B5" s="65">
        <v>2</v>
      </c>
      <c r="C5" s="65">
        <v>10.85708</v>
      </c>
      <c r="D5" s="65">
        <v>9.8792390000000001</v>
      </c>
    </row>
    <row r="6" spans="1:4" ht="15" thickBot="1" x14ac:dyDescent="0.3">
      <c r="A6" s="65">
        <v>2</v>
      </c>
      <c r="B6" s="65">
        <v>4</v>
      </c>
      <c r="C6" s="65">
        <v>5.3060955999999999</v>
      </c>
      <c r="D6" s="65">
        <v>4.7705070000000003</v>
      </c>
    </row>
    <row r="7" spans="1:4" ht="15" thickBot="1" x14ac:dyDescent="0.3">
      <c r="A7" s="65">
        <v>2</v>
      </c>
      <c r="B7" s="65">
        <v>8</v>
      </c>
      <c r="C7" s="65">
        <v>4.9046620000000001</v>
      </c>
      <c r="D7" s="65">
        <v>4.3846536</v>
      </c>
    </row>
    <row r="8" spans="1:4" ht="15" thickBot="1" x14ac:dyDescent="0.3">
      <c r="A8" s="61">
        <v>3</v>
      </c>
      <c r="B8" s="61">
        <v>2</v>
      </c>
      <c r="C8" s="61">
        <v>10.489888000000001</v>
      </c>
      <c r="D8" s="61">
        <v>9.5133829999999993</v>
      </c>
    </row>
    <row r="9" spans="1:4" ht="15" thickBot="1" x14ac:dyDescent="0.3">
      <c r="A9" s="61">
        <v>3</v>
      </c>
      <c r="B9" s="61">
        <v>4</v>
      </c>
      <c r="C9" s="61">
        <v>5.8402342999999997</v>
      </c>
      <c r="D9" s="61">
        <v>5.2818569999999996</v>
      </c>
    </row>
    <row r="10" spans="1:4" ht="15" thickBot="1" x14ac:dyDescent="0.3">
      <c r="A10" s="61">
        <v>3</v>
      </c>
      <c r="B10" s="61">
        <v>8</v>
      </c>
      <c r="C10" s="61">
        <v>5.6430435000000001</v>
      </c>
      <c r="D10" s="61">
        <v>5.0571704000000004</v>
      </c>
    </row>
    <row r="11" spans="1:4" ht="15" thickBot="1" x14ac:dyDescent="0.3">
      <c r="A11" s="65">
        <v>4</v>
      </c>
      <c r="B11" s="65">
        <v>2</v>
      </c>
      <c r="C11" s="65">
        <v>9.8719870000000007</v>
      </c>
      <c r="D11" s="65">
        <v>8.988702</v>
      </c>
    </row>
    <row r="12" spans="1:4" ht="15" thickBot="1" x14ac:dyDescent="0.3">
      <c r="A12" s="65">
        <v>4</v>
      </c>
      <c r="B12" s="65">
        <v>4</v>
      </c>
      <c r="C12" s="65">
        <v>5.4995665999999996</v>
      </c>
      <c r="D12" s="65">
        <v>4.9333479999999996</v>
      </c>
    </row>
    <row r="13" spans="1:4" ht="15" thickBot="1" x14ac:dyDescent="0.3">
      <c r="A13" s="65">
        <v>4</v>
      </c>
      <c r="B13" s="65">
        <v>8</v>
      </c>
      <c r="C13" s="65">
        <v>5.30185</v>
      </c>
      <c r="D13" s="65">
        <v>4.8421406999999999</v>
      </c>
    </row>
    <row r="14" spans="1:4" ht="15" thickBot="1" x14ac:dyDescent="0.3">
      <c r="A14" s="61">
        <v>5</v>
      </c>
      <c r="B14" s="61">
        <v>2</v>
      </c>
      <c r="C14" s="61">
        <v>10.393594</v>
      </c>
      <c r="D14" s="61">
        <v>9.6249839999999995</v>
      </c>
    </row>
    <row r="15" spans="1:4" ht="15" thickBot="1" x14ac:dyDescent="0.3">
      <c r="A15" s="61">
        <v>5</v>
      </c>
      <c r="B15" s="61">
        <v>4</v>
      </c>
      <c r="C15" s="61">
        <v>5.0675720000000002</v>
      </c>
      <c r="D15" s="61">
        <v>4.5384770000000003</v>
      </c>
    </row>
    <row r="16" spans="1:4" ht="15" thickBot="1" x14ac:dyDescent="0.3">
      <c r="A16" s="61">
        <v>5</v>
      </c>
      <c r="B16" s="61">
        <v>8</v>
      </c>
      <c r="C16" s="61">
        <v>4.9153295000000004</v>
      </c>
      <c r="D16" s="61">
        <v>4.4672450000000001</v>
      </c>
    </row>
    <row r="17" spans="1:4" ht="15" thickBot="1" x14ac:dyDescent="0.3">
      <c r="A17" s="65">
        <v>6</v>
      </c>
      <c r="B17" s="65">
        <v>2</v>
      </c>
      <c r="C17" s="65">
        <v>10.419335</v>
      </c>
      <c r="D17" s="65">
        <v>9.6495470000000001</v>
      </c>
    </row>
    <row r="18" spans="1:4" ht="15" thickBot="1" x14ac:dyDescent="0.3">
      <c r="A18" s="65">
        <v>6</v>
      </c>
      <c r="B18" s="65">
        <v>4</v>
      </c>
      <c r="C18" s="65">
        <v>5.9008279999999997</v>
      </c>
      <c r="D18" s="65">
        <v>5.4397989999999998</v>
      </c>
    </row>
    <row r="19" spans="1:4" ht="15" thickBot="1" x14ac:dyDescent="0.3">
      <c r="A19" s="65">
        <v>6</v>
      </c>
      <c r="B19" s="65">
        <v>8</v>
      </c>
      <c r="C19" s="65">
        <v>5.4374209999999996</v>
      </c>
      <c r="D19" s="65">
        <v>5.0017467</v>
      </c>
    </row>
    <row r="20" spans="1:4" ht="15" thickBot="1" x14ac:dyDescent="0.3">
      <c r="A20" s="61">
        <v>7</v>
      </c>
      <c r="B20" s="61">
        <v>2</v>
      </c>
      <c r="C20" s="61">
        <v>10.299443</v>
      </c>
      <c r="D20" s="61">
        <v>9.3628979999999995</v>
      </c>
    </row>
    <row r="21" spans="1:4" ht="15" thickBot="1" x14ac:dyDescent="0.3">
      <c r="A21" s="61">
        <v>7</v>
      </c>
      <c r="B21" s="61">
        <v>4</v>
      </c>
      <c r="C21" s="61">
        <v>5.286613</v>
      </c>
      <c r="D21" s="61">
        <v>4.7641879999999999</v>
      </c>
    </row>
    <row r="22" spans="1:4" ht="15" thickBot="1" x14ac:dyDescent="0.3">
      <c r="A22" s="61">
        <v>7</v>
      </c>
      <c r="B22" s="61">
        <v>8</v>
      </c>
      <c r="C22" s="61">
        <v>4.9702525</v>
      </c>
      <c r="D22" s="61">
        <v>4.6084649999999998</v>
      </c>
    </row>
    <row r="23" spans="1:4" ht="15" thickBot="1" x14ac:dyDescent="0.3">
      <c r="A23" s="65">
        <v>8</v>
      </c>
      <c r="B23" s="65">
        <v>2</v>
      </c>
      <c r="C23" s="65">
        <v>10.371086999999999</v>
      </c>
      <c r="D23" s="65">
        <v>9.3931260000000005</v>
      </c>
    </row>
    <row r="24" spans="1:4" ht="15" thickBot="1" x14ac:dyDescent="0.3">
      <c r="A24" s="65">
        <v>8</v>
      </c>
      <c r="B24" s="65">
        <v>4</v>
      </c>
      <c r="C24" s="65">
        <v>5.5208936</v>
      </c>
      <c r="D24" s="65">
        <v>4.9212480000000003</v>
      </c>
    </row>
    <row r="25" spans="1:4" ht="15" thickBot="1" x14ac:dyDescent="0.3">
      <c r="A25" s="65">
        <v>8</v>
      </c>
      <c r="B25" s="65">
        <v>8</v>
      </c>
      <c r="C25" s="65">
        <v>5.1128450000000001</v>
      </c>
      <c r="D25" s="65">
        <v>4.6749682000000004</v>
      </c>
    </row>
    <row r="26" spans="1:4" ht="15" thickBot="1" x14ac:dyDescent="0.3">
      <c r="A26" s="61">
        <v>9</v>
      </c>
      <c r="B26" s="61">
        <v>2</v>
      </c>
      <c r="C26" s="61">
        <v>11.799291</v>
      </c>
      <c r="D26" s="61">
        <v>10.940060000000001</v>
      </c>
    </row>
    <row r="27" spans="1:4" ht="15" thickBot="1" x14ac:dyDescent="0.3">
      <c r="A27" s="61">
        <v>9</v>
      </c>
      <c r="B27" s="61">
        <v>4</v>
      </c>
      <c r="C27" s="61">
        <v>5.8122999999999996</v>
      </c>
      <c r="D27" s="61">
        <v>5.2446012</v>
      </c>
    </row>
    <row r="28" spans="1:4" ht="15" thickBot="1" x14ac:dyDescent="0.3">
      <c r="A28" s="61">
        <v>9</v>
      </c>
      <c r="B28" s="61">
        <v>8</v>
      </c>
      <c r="C28" s="61">
        <v>5.9505815999999996</v>
      </c>
      <c r="D28" s="61">
        <v>5.3223450000000003</v>
      </c>
    </row>
    <row r="29" spans="1:4" ht="15" thickBot="1" x14ac:dyDescent="0.3">
      <c r="A29" s="65">
        <v>10</v>
      </c>
      <c r="B29" s="65">
        <v>2</v>
      </c>
      <c r="C29" s="65">
        <v>9.7077439999999999</v>
      </c>
      <c r="D29" s="65">
        <v>8.8005779999999998</v>
      </c>
    </row>
    <row r="30" spans="1:4" ht="15" thickBot="1" x14ac:dyDescent="0.3">
      <c r="A30" s="65">
        <v>10</v>
      </c>
      <c r="B30" s="65">
        <v>4</v>
      </c>
      <c r="C30" s="65">
        <v>5.9758624999999999</v>
      </c>
      <c r="D30" s="65">
        <v>5.3503255999999997</v>
      </c>
    </row>
    <row r="31" spans="1:4" ht="15" thickBot="1" x14ac:dyDescent="0.3">
      <c r="A31" s="65">
        <v>10</v>
      </c>
      <c r="B31" s="65">
        <v>8</v>
      </c>
      <c r="C31" s="65">
        <v>5.5054420000000004</v>
      </c>
      <c r="D31" s="65">
        <v>5.0660086</v>
      </c>
    </row>
    <row r="32" spans="1:4" ht="15" thickBot="1" x14ac:dyDescent="0.3">
      <c r="A32" s="61">
        <v>11</v>
      </c>
      <c r="B32" s="61">
        <v>2</v>
      </c>
      <c r="C32" s="61">
        <v>9.9217099999999991</v>
      </c>
      <c r="D32" s="61">
        <v>9.0678979999999996</v>
      </c>
    </row>
    <row r="33" spans="1:4" ht="15" thickBot="1" x14ac:dyDescent="0.3">
      <c r="A33" s="61">
        <v>11</v>
      </c>
      <c r="B33" s="61">
        <v>4</v>
      </c>
      <c r="C33" s="61">
        <v>5.8873167000000004</v>
      </c>
      <c r="D33" s="61">
        <v>5.3482212999999996</v>
      </c>
    </row>
    <row r="34" spans="1:4" ht="15" thickBot="1" x14ac:dyDescent="0.3">
      <c r="A34" s="61">
        <v>11</v>
      </c>
      <c r="B34" s="61">
        <v>8</v>
      </c>
      <c r="C34" s="61">
        <v>5.6547847000000004</v>
      </c>
      <c r="D34" s="61">
        <v>5.1178203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21</vt:i4>
      </vt:variant>
    </vt:vector>
  </HeadingPairs>
  <TitlesOfParts>
    <vt:vector size="21" baseType="lpstr">
      <vt:lpstr>MN-dilht</vt:lpstr>
      <vt:lpstr>PIT</vt:lpstr>
      <vt:lpstr>MN-dil1</vt:lpstr>
      <vt:lpstr>MN-dil1-q</vt:lpstr>
      <vt:lpstr>MN1-PITsmall</vt:lpstr>
      <vt:lpstr>MN1-PITmed</vt:lpstr>
      <vt:lpstr>MN1-PITlarge</vt:lpstr>
      <vt:lpstr>MN1-PITlargest</vt:lpstr>
      <vt:lpstr>PIT-q</vt:lpstr>
      <vt:lpstr>MN-dilht-q</vt:lpstr>
      <vt:lpstr>MN1-PITsmall-q</vt:lpstr>
      <vt:lpstr>MN1-PITmed-q</vt:lpstr>
      <vt:lpstr>MN1-PITlarge-q</vt:lpstr>
      <vt:lpstr>MN1-PITlargest-q</vt:lpstr>
      <vt:lpstr>Network_list</vt:lpstr>
      <vt:lpstr>mix-quantizations</vt:lpstr>
      <vt:lpstr>mix-quantization-results</vt:lpstr>
      <vt:lpstr>Deployment</vt:lpstr>
      <vt:lpstr>Deployment_energy</vt:lpstr>
      <vt:lpstr>Foglio2</vt:lpstr>
      <vt:lpstr>Check-PostProc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Risso</dc:creator>
  <cp:lastModifiedBy>alessio Burrello</cp:lastModifiedBy>
  <dcterms:created xsi:type="dcterms:W3CDTF">2015-06-05T18:17:20Z</dcterms:created>
  <dcterms:modified xsi:type="dcterms:W3CDTF">2021-08-09T09:53:44Z</dcterms:modified>
</cp:coreProperties>
</file>