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ervidor-\servidor\LISTAS DE PRECIOS\Listas de Precios 2025\Rofina\Roche DC\"/>
    </mc:Choice>
  </mc:AlternateContent>
  <bookViews>
    <workbookView xWindow="0" yWindow="0" windowWidth="23040" windowHeight="10530"/>
  </bookViews>
  <sheets>
    <sheet name="Rofina" sheetId="1" r:id="rId1"/>
    <sheet name="Rofina Agujas" sheetId="2" r:id="rId2"/>
    <sheet name="Rofina Agujas (2)" sheetId="3" r:id="rId3"/>
  </sheets>
  <definedNames>
    <definedName name="_xlnm.Print_Area" localSheetId="1">'Rofina Agujas'!$A$1:$O$20</definedName>
    <definedName name="_xlnm.Print_Area" localSheetId="2">'Rofina Agujas (2)'!$C$23:$F$32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F7" i="3"/>
  <c r="E8" i="3"/>
  <c r="F8" i="3"/>
  <c r="E9" i="3"/>
  <c r="F9" i="3"/>
  <c r="E10" i="3"/>
  <c r="F10" i="3" s="1"/>
  <c r="E11" i="3"/>
  <c r="F11" i="3"/>
  <c r="E12" i="3"/>
  <c r="F12" i="3" s="1"/>
  <c r="E13" i="3"/>
  <c r="F13" i="3"/>
  <c r="E14" i="3"/>
  <c r="F14" i="3"/>
  <c r="I14" i="3" s="1"/>
  <c r="M14" i="3"/>
  <c r="E15" i="3"/>
  <c r="F15" i="3" s="1"/>
  <c r="I15" i="3" s="1"/>
  <c r="M15" i="3"/>
  <c r="E16" i="3"/>
  <c r="F16" i="3"/>
  <c r="I16" i="3" s="1"/>
  <c r="M16" i="3"/>
  <c r="E17" i="3"/>
  <c r="F17" i="3" s="1"/>
  <c r="I17" i="3" s="1"/>
  <c r="M17" i="3"/>
  <c r="E18" i="3"/>
  <c r="F18" i="3"/>
  <c r="I18" i="3" s="1"/>
  <c r="N18" i="3"/>
  <c r="M18" i="3" s="1"/>
  <c r="E19" i="3"/>
  <c r="F19" i="3" s="1"/>
  <c r="I19" i="3" s="1"/>
  <c r="J19" i="3" s="1"/>
  <c r="N19" i="3"/>
  <c r="M19" i="3" s="1"/>
  <c r="E20" i="3"/>
  <c r="F20" i="3"/>
  <c r="I20" i="3"/>
  <c r="J20" i="3"/>
  <c r="N20" i="3"/>
  <c r="K20" i="3" s="1"/>
  <c r="D32" i="3"/>
  <c r="D31" i="3"/>
  <c r="D30" i="3"/>
  <c r="D29" i="3"/>
  <c r="D28" i="3"/>
  <c r="D27" i="3"/>
  <c r="D26" i="3"/>
  <c r="E32" i="2"/>
  <c r="E31" i="2"/>
  <c r="E30" i="2"/>
  <c r="E29" i="2"/>
  <c r="E28" i="2"/>
  <c r="E27" i="2"/>
  <c r="E26" i="2"/>
  <c r="D32" i="2"/>
  <c r="F32" i="2" s="1"/>
  <c r="D31" i="2"/>
  <c r="F31" i="2" s="1"/>
  <c r="D29" i="2"/>
  <c r="F29" i="2" s="1"/>
  <c r="D28" i="2"/>
  <c r="D27" i="2"/>
  <c r="F27" i="2" s="1"/>
  <c r="D30" i="2"/>
  <c r="D26" i="2"/>
  <c r="F26" i="2" s="1"/>
  <c r="N19" i="2"/>
  <c r="M19" i="2" s="1"/>
  <c r="N20" i="2"/>
  <c r="M20" i="2" s="1"/>
  <c r="N18" i="2"/>
  <c r="M18" i="2" s="1"/>
  <c r="E20" i="2"/>
  <c r="F20" i="2" s="1"/>
  <c r="I20" i="2" s="1"/>
  <c r="K20" i="2" s="1"/>
  <c r="E19" i="2"/>
  <c r="F19" i="2" s="1"/>
  <c r="I19" i="2" s="1"/>
  <c r="E18" i="2"/>
  <c r="F18" i="2" s="1"/>
  <c r="I18" i="2" s="1"/>
  <c r="J18" i="2" s="1"/>
  <c r="I15" i="2"/>
  <c r="K15" i="2" s="1"/>
  <c r="I14" i="2"/>
  <c r="J14" i="2" s="1"/>
  <c r="M15" i="2"/>
  <c r="M16" i="2"/>
  <c r="M17" i="2"/>
  <c r="M14" i="2"/>
  <c r="E17" i="2"/>
  <c r="F17" i="2" s="1"/>
  <c r="I17" i="2" s="1"/>
  <c r="K17" i="2" s="1"/>
  <c r="E16" i="2"/>
  <c r="F16" i="2" s="1"/>
  <c r="I16" i="2" s="1"/>
  <c r="K16" i="2" s="1"/>
  <c r="E15" i="2"/>
  <c r="F15" i="2" s="1"/>
  <c r="E14" i="2"/>
  <c r="F14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7" i="2"/>
  <c r="F7" i="2" s="1"/>
  <c r="J15" i="3" l="1"/>
  <c r="K15" i="3"/>
  <c r="J17" i="3"/>
  <c r="K17" i="3"/>
  <c r="K16" i="3"/>
  <c r="J16" i="3"/>
  <c r="E28" i="3" s="1"/>
  <c r="F28" i="3" s="1"/>
  <c r="K14" i="3"/>
  <c r="J14" i="3"/>
  <c r="J18" i="3"/>
  <c r="E30" i="3" s="1"/>
  <c r="F30" i="3" s="1"/>
  <c r="K18" i="3"/>
  <c r="M20" i="3"/>
  <c r="K19" i="3"/>
  <c r="E32" i="3"/>
  <c r="F32" i="3" s="1"/>
  <c r="E29" i="3"/>
  <c r="F29" i="3" s="1"/>
  <c r="E31" i="3"/>
  <c r="F31" i="3" s="1"/>
  <c r="E26" i="3"/>
  <c r="F26" i="3" s="1"/>
  <c r="E27" i="3"/>
  <c r="F27" i="3" s="1"/>
  <c r="F30" i="2"/>
  <c r="F28" i="2"/>
  <c r="K19" i="2"/>
  <c r="J20" i="2"/>
  <c r="J19" i="2"/>
  <c r="K14" i="2"/>
  <c r="K18" i="2"/>
  <c r="J17" i="2"/>
  <c r="J16" i="2"/>
  <c r="J15" i="2"/>
</calcChain>
</file>

<file path=xl/sharedStrings.xml><?xml version="1.0" encoding="utf-8"?>
<sst xmlns="http://schemas.openxmlformats.org/spreadsheetml/2006/main" count="206" uniqueCount="84">
  <si>
    <t>Lista de Precios N° 82</t>
  </si>
  <si>
    <t>VIGENCIA</t>
  </si>
  <si>
    <t>Esta lista de precios anula las anteriores</t>
  </si>
  <si>
    <t>(*) Producto exento iva</t>
  </si>
  <si>
    <t>Productos  Diabetes Care</t>
  </si>
  <si>
    <t xml:space="preserve">PRECIO DE VENTA </t>
  </si>
  <si>
    <t>Troquel</t>
  </si>
  <si>
    <t>Código</t>
  </si>
  <si>
    <t xml:space="preserve">EAN 13 </t>
  </si>
  <si>
    <t>Producto</t>
  </si>
  <si>
    <t>Principio</t>
  </si>
  <si>
    <t>Envase</t>
  </si>
  <si>
    <t>DROGUERIA</t>
  </si>
  <si>
    <t>SUGERIDO</t>
  </si>
  <si>
    <t>Laborat.</t>
  </si>
  <si>
    <t>Rofina</t>
  </si>
  <si>
    <t>(Campo obligatorio)</t>
  </si>
  <si>
    <t xml:space="preserve"> Activo</t>
  </si>
  <si>
    <t>SIN IVA</t>
  </si>
  <si>
    <t>CON IVA</t>
  </si>
  <si>
    <t>PUBLICO</t>
  </si>
  <si>
    <t>$</t>
  </si>
  <si>
    <t>437124155047</t>
  </si>
  <si>
    <t>ACCU-CHEK ACTIVE GLUCOSA TIRAS X 25</t>
  </si>
  <si>
    <t>Reactivo Glucemia</t>
  </si>
  <si>
    <t>436656803047</t>
  </si>
  <si>
    <t>*Materiales en Rojo: sólo habilitados para devoluciones</t>
  </si>
  <si>
    <t>437124112047</t>
  </si>
  <si>
    <t>ACCU-CHEK ACTIVE GLUCOSA TIRAS X 50</t>
  </si>
  <si>
    <t>ACCU-CHEK ACTIVE GLUCOSA TIRAS X 50 (U.I.)</t>
  </si>
  <si>
    <t>-</t>
  </si>
  <si>
    <t>438151652001</t>
  </si>
  <si>
    <t>ACCU-CHEK ACTIVE KIT</t>
  </si>
  <si>
    <t>ACCU-CHEK ACTIVE CONTROL</t>
  </si>
  <si>
    <t>ACCU-CHEK FASTCLIX 24 LANCETAS</t>
  </si>
  <si>
    <t>ACCU-CHEK FASTCLIX 102 LANCETAS</t>
  </si>
  <si>
    <t>ACCU-CHEK FASTCLIX KIT</t>
  </si>
  <si>
    <t xml:space="preserve">ACCU-CHEK PERFORMA X 25 </t>
  </si>
  <si>
    <t>ACCU-CHEK PERFORMA X 50</t>
  </si>
  <si>
    <t>ACCU-CHEK PERFORMA X 50 (U.I.)</t>
  </si>
  <si>
    <t>ACCU-CHEK PERFORMA CONTROL</t>
  </si>
  <si>
    <t>ACCU-CHEK PERFORMA II KIT</t>
  </si>
  <si>
    <t xml:space="preserve">ACCU-CHEK GUIDE X 25 </t>
  </si>
  <si>
    <t>ACCU-CHEK GUIDE X 50</t>
  </si>
  <si>
    <t>ACCU-CHEK GUIDE KIT</t>
  </si>
  <si>
    <t>ACCU-CHEK GUIDE X 50 (U.I.)</t>
  </si>
  <si>
    <t>ACCU-CHEK GUIDE CONTROL</t>
  </si>
  <si>
    <t xml:space="preserve">ACCU-CHEK MULTICLIX LANCET 102 </t>
  </si>
  <si>
    <t xml:space="preserve">ACCU-CHEK MULTICLIX LANCET 24 </t>
  </si>
  <si>
    <t xml:space="preserve">ACCU-CHEK MULTICLIX KIT </t>
  </si>
  <si>
    <t>ACCU-CHEK SOFTCLIX NEW LANCETAS X 25</t>
  </si>
  <si>
    <t>ACCU-CHEK SOFTCLIX NEW LANCETAS X 200</t>
  </si>
  <si>
    <t>ACCU-CHEK SOFTCLIX PUNZADOR X 1</t>
  </si>
  <si>
    <t>ACCU-CHEK SAFE-T-PRO UNO</t>
  </si>
  <si>
    <t>ACCU-CHEK 360 SOFTWARE INTERNACIONAL</t>
  </si>
  <si>
    <t>Tiras Reactivas</t>
  </si>
  <si>
    <t>ACCU-CHEK SMART PIX 2</t>
  </si>
  <si>
    <t>ACCU-CHEK 360 USB CABLE</t>
  </si>
  <si>
    <t>AGUJAS ACCU-FINE 4MM 32G</t>
  </si>
  <si>
    <t>AGUJAS ACCU-FINE 6MM 32G</t>
  </si>
  <si>
    <t>AGUJAS ACCU-FINE 6MM 31G</t>
  </si>
  <si>
    <t>PSL</t>
  </si>
  <si>
    <t>Descuento</t>
  </si>
  <si>
    <t>PRECIO DE COSTO DISTRIMED</t>
  </si>
  <si>
    <t>PRECIO DE VENTA</t>
  </si>
  <si>
    <t>SUIZO</t>
  </si>
  <si>
    <t xml:space="preserve">A FARMACIA DEL </t>
  </si>
  <si>
    <t>SANATORIO</t>
  </si>
  <si>
    <t>Utilidad</t>
  </si>
  <si>
    <t>DISTRIMED</t>
  </si>
  <si>
    <t xml:space="preserve">A </t>
  </si>
  <si>
    <t>Farmacias</t>
  </si>
  <si>
    <t>%</t>
  </si>
  <si>
    <t>de Descuento</t>
  </si>
  <si>
    <t>Sobre PVP</t>
  </si>
  <si>
    <t xml:space="preserve">de Diferencia con </t>
  </si>
  <si>
    <t xml:space="preserve">el precio de </t>
  </si>
  <si>
    <t>Drogueria Suizo</t>
  </si>
  <si>
    <t>NOVOFINE 30G 8mm Agujas x 100</t>
  </si>
  <si>
    <t>NOVOFINE 32G 6mm Agujas x 100</t>
  </si>
  <si>
    <t>NOVOFINE 32G 4mm Agujas x 100</t>
  </si>
  <si>
    <t>PVP</t>
  </si>
  <si>
    <t>Precio Final</t>
  </si>
  <si>
    <t>Propuesta Agujas para Insulina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</si>
</sst>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C0A]d&quot; de &quot;mmmm&quot; de &quot;yyyy;@"/>
    <numFmt numFmtId="165" formatCode="_-* #,##0.00\ _$_-;\-* #,##0.00\ _$_-;_-* &quot;-&quot;??\ _$_-;_-@_-"/>
    <numFmt numFmtId="166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2" tint="-9.9948118533890809E-2"/>
      </right>
      <top style="medium">
        <color indexed="64"/>
      </top>
      <bottom/>
      <diagonal/>
    </border>
    <border>
      <left style="medium">
        <color theme="2" tint="-9.9948118533890809E-2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2" tint="-9.9948118533890809E-2"/>
      </right>
      <top/>
      <bottom/>
      <diagonal/>
    </border>
    <border>
      <left style="medium">
        <color theme="2" tint="-9.9948118533890809E-2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165" fontId="5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1" xfId="1" applyFont="1" applyFill="1" applyBorder="1"/>
    <xf numFmtId="0" fontId="2" fillId="0" borderId="2" xfId="1" applyFont="1" applyFill="1" applyBorder="1"/>
    <xf numFmtId="1" fontId="2" fillId="0" borderId="2" xfId="1" applyNumberFormat="1" applyFont="1" applyFill="1" applyBorder="1"/>
    <xf numFmtId="0" fontId="2" fillId="0" borderId="3" xfId="1" applyFont="1" applyFill="1" applyBorder="1" applyAlignment="1">
      <alignment horizontal="center"/>
    </xf>
    <xf numFmtId="0" fontId="2" fillId="0" borderId="4" xfId="1" applyFont="1" applyFill="1" applyBorder="1"/>
    <xf numFmtId="0" fontId="3" fillId="0" borderId="2" xfId="1" applyFont="1" applyFill="1" applyBorder="1" applyAlignment="1"/>
    <xf numFmtId="0" fontId="2" fillId="0" borderId="5" xfId="1" applyFont="1" applyFill="1" applyBorder="1" applyAlignment="1">
      <alignment horizontal="left"/>
    </xf>
    <xf numFmtId="0" fontId="4" fillId="0" borderId="0" xfId="0" applyFont="1"/>
    <xf numFmtId="0" fontId="2" fillId="0" borderId="6" xfId="1" applyFont="1" applyFill="1" applyBorder="1"/>
    <xf numFmtId="0" fontId="2" fillId="0" borderId="0" xfId="1" applyFont="1" applyFill="1" applyBorder="1"/>
    <xf numFmtId="1" fontId="2" fillId="0" borderId="0" xfId="1" applyNumberFormat="1" applyFont="1" applyFill="1" applyBorder="1"/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/>
    <xf numFmtId="0" fontId="3" fillId="0" borderId="9" xfId="1" applyFont="1" applyFill="1" applyBorder="1" applyAlignment="1">
      <alignment vertical="center"/>
    </xf>
    <xf numFmtId="0" fontId="2" fillId="0" borderId="0" xfId="1" applyFont="1" applyFill="1"/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right" vertical="center"/>
    </xf>
    <xf numFmtId="0" fontId="2" fillId="0" borderId="9" xfId="1" applyFont="1" applyFill="1" applyBorder="1"/>
    <xf numFmtId="0" fontId="3" fillId="0" borderId="0" xfId="1" applyFont="1" applyFill="1" applyBorder="1"/>
    <xf numFmtId="165" fontId="6" fillId="0" borderId="0" xfId="2" applyFont="1" applyFill="1" applyBorder="1" applyAlignment="1">
      <alignment horizontal="left"/>
    </xf>
    <xf numFmtId="0" fontId="2" fillId="0" borderId="10" xfId="1" applyFont="1" applyFill="1" applyBorder="1"/>
    <xf numFmtId="0" fontId="7" fillId="0" borderId="0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center"/>
    </xf>
    <xf numFmtId="1" fontId="2" fillId="0" borderId="2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1" fontId="3" fillId="0" borderId="6" xfId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" fontId="2" fillId="0" borderId="6" xfId="1" applyNumberFormat="1" applyFont="1" applyFill="1" applyBorder="1" applyAlignment="1">
      <alignment horizontal="center"/>
    </xf>
    <xf numFmtId="1" fontId="2" fillId="0" borderId="13" xfId="1" applyNumberFormat="1" applyFont="1" applyFill="1" applyBorder="1" applyAlignment="1">
      <alignment horizontal="center"/>
    </xf>
    <xf numFmtId="1" fontId="9" fillId="0" borderId="14" xfId="0" quotePrefix="1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 applyProtection="1">
      <alignment horizontal="center"/>
      <protection locked="0"/>
    </xf>
    <xf numFmtId="4" fontId="9" fillId="0" borderId="1" xfId="1" applyNumberFormat="1" applyFont="1" applyFill="1" applyBorder="1" applyAlignment="1">
      <alignment horizontal="center"/>
    </xf>
    <xf numFmtId="0" fontId="9" fillId="0" borderId="2" xfId="0" applyFont="1" applyFill="1" applyBorder="1" applyAlignment="1"/>
    <xf numFmtId="4" fontId="9" fillId="0" borderId="2" xfId="1" applyNumberFormat="1" applyFont="1" applyFill="1" applyBorder="1"/>
    <xf numFmtId="0" fontId="10" fillId="0" borderId="2" xfId="1" applyFont="1" applyFill="1" applyBorder="1" applyAlignment="1">
      <alignment horizontal="left"/>
    </xf>
    <xf numFmtId="4" fontId="9" fillId="0" borderId="2" xfId="3" applyNumberFormat="1" applyFont="1" applyFill="1" applyBorder="1" applyAlignment="1">
      <alignment horizontal="center"/>
    </xf>
    <xf numFmtId="4" fontId="9" fillId="0" borderId="5" xfId="3" applyNumberFormat="1" applyFont="1" applyFill="1" applyBorder="1" applyAlignment="1">
      <alignment horizontal="center"/>
    </xf>
    <xf numFmtId="1" fontId="4" fillId="0" borderId="0" xfId="0" applyNumberFormat="1" applyFont="1"/>
    <xf numFmtId="1" fontId="2" fillId="0" borderId="15" xfId="1" applyNumberFormat="1" applyFont="1" applyFill="1" applyBorder="1" applyAlignment="1">
      <alignment horizontal="center"/>
    </xf>
    <xf numFmtId="1" fontId="9" fillId="0" borderId="16" xfId="0" quotePrefix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 applyProtection="1">
      <alignment horizontal="center"/>
      <protection locked="0"/>
    </xf>
    <xf numFmtId="4" fontId="9" fillId="0" borderId="6" xfId="1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" fontId="9" fillId="0" borderId="0" xfId="1" applyNumberFormat="1" applyFont="1" applyFill="1" applyBorder="1"/>
    <xf numFmtId="0" fontId="10" fillId="0" borderId="0" xfId="1" applyFont="1" applyFill="1" applyBorder="1" applyAlignment="1">
      <alignment horizontal="left"/>
    </xf>
    <xf numFmtId="4" fontId="9" fillId="0" borderId="0" xfId="3" applyNumberFormat="1" applyFont="1" applyFill="1" applyBorder="1" applyAlignment="1">
      <alignment horizontal="center"/>
    </xf>
    <xf numFmtId="4" fontId="9" fillId="0" borderId="9" xfId="3" applyNumberFormat="1" applyFont="1" applyFill="1" applyBorder="1" applyAlignment="1">
      <alignment horizontal="center"/>
    </xf>
    <xf numFmtId="0" fontId="9" fillId="0" borderId="0" xfId="0" applyFont="1"/>
    <xf numFmtId="1" fontId="11" fillId="0" borderId="15" xfId="0" quotePrefix="1" applyNumberFormat="1" applyFont="1" applyFill="1" applyBorder="1" applyAlignment="1">
      <alignment horizontal="center"/>
    </xf>
    <xf numFmtId="1" fontId="12" fillId="0" borderId="16" xfId="0" quotePrefix="1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4" fontId="2" fillId="0" borderId="6" xfId="1" applyNumberFormat="1" applyFont="1" applyFill="1" applyBorder="1" applyAlignment="1">
      <alignment horizontal="center"/>
    </xf>
    <xf numFmtId="0" fontId="12" fillId="0" borderId="0" xfId="0" applyFont="1" applyFill="1" applyBorder="1" applyAlignment="1"/>
    <xf numFmtId="4" fontId="2" fillId="0" borderId="0" xfId="1" applyNumberFormat="1" applyFont="1" applyFill="1" applyBorder="1"/>
    <xf numFmtId="0" fontId="3" fillId="0" borderId="0" xfId="1" applyFont="1" applyFill="1" applyBorder="1" applyAlignment="1">
      <alignment horizontal="left"/>
    </xf>
    <xf numFmtId="4" fontId="2" fillId="0" borderId="0" xfId="3" applyNumberFormat="1" applyFont="1" applyFill="1" applyBorder="1" applyAlignment="1">
      <alignment horizontal="center"/>
    </xf>
    <xf numFmtId="4" fontId="2" fillId="0" borderId="9" xfId="3" applyNumberFormat="1" applyFont="1" applyFill="1" applyBorder="1" applyAlignment="1">
      <alignment horizontal="center"/>
    </xf>
    <xf numFmtId="1" fontId="12" fillId="0" borderId="16" xfId="0" applyNumberFormat="1" applyFont="1" applyFill="1" applyBorder="1" applyAlignment="1">
      <alignment horizontal="center"/>
    </xf>
    <xf numFmtId="1" fontId="12" fillId="0" borderId="15" xfId="0" quotePrefix="1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wrapText="1"/>
    </xf>
    <xf numFmtId="1" fontId="12" fillId="0" borderId="15" xfId="0" applyNumberFormat="1" applyFont="1" applyFill="1" applyBorder="1" applyAlignment="1">
      <alignment horizontal="center"/>
    </xf>
    <xf numFmtId="1" fontId="9" fillId="0" borderId="16" xfId="0" applyNumberFormat="1" applyFont="1" applyFill="1" applyBorder="1" applyAlignment="1">
      <alignment horizontal="center"/>
    </xf>
    <xf numFmtId="0" fontId="2" fillId="0" borderId="16" xfId="1" applyFont="1" applyFill="1" applyBorder="1" applyAlignment="1">
      <alignment horizontal="center"/>
    </xf>
    <xf numFmtId="4" fontId="2" fillId="0" borderId="0" xfId="1" applyNumberFormat="1" applyFont="1" applyFill="1" applyBorder="1" applyAlignment="1">
      <alignment horizontal="center"/>
    </xf>
    <xf numFmtId="1" fontId="2" fillId="0" borderId="15" xfId="0" applyNumberFormat="1" applyFont="1" applyFill="1" applyBorder="1" applyAlignment="1"/>
    <xf numFmtId="0" fontId="2" fillId="0" borderId="0" xfId="0" applyFont="1" applyFill="1" applyBorder="1" applyAlignment="1"/>
    <xf numFmtId="0" fontId="9" fillId="0" borderId="0" xfId="0" applyFont="1" applyFill="1" applyBorder="1" applyAlignment="1">
      <alignment wrapText="1"/>
    </xf>
    <xf numFmtId="1" fontId="2" fillId="0" borderId="16" xfId="0" quotePrefix="1" applyNumberFormat="1" applyFont="1" applyFill="1" applyBorder="1" applyAlignment="1">
      <alignment horizontal="center"/>
    </xf>
    <xf numFmtId="4" fontId="2" fillId="0" borderId="0" xfId="3" applyNumberFormat="1" applyFont="1" applyFill="1" applyBorder="1" applyAlignment="1">
      <alignment horizontal="right" indent="2"/>
    </xf>
    <xf numFmtId="2" fontId="2" fillId="0" borderId="0" xfId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1" fontId="9" fillId="0" borderId="0" xfId="0" applyNumberFormat="1" applyFont="1"/>
    <xf numFmtId="0" fontId="11" fillId="0" borderId="0" xfId="0" applyFont="1" applyFill="1" applyBorder="1" applyAlignment="1">
      <alignment vertical="center"/>
    </xf>
    <xf numFmtId="1" fontId="2" fillId="0" borderId="17" xfId="1" applyNumberFormat="1" applyFont="1" applyFill="1" applyBorder="1" applyAlignment="1">
      <alignment horizontal="center"/>
    </xf>
    <xf numFmtId="1" fontId="9" fillId="0" borderId="18" xfId="0" applyNumberFormat="1" applyFont="1" applyFill="1" applyBorder="1" applyAlignment="1">
      <alignment horizontal="center"/>
    </xf>
    <xf numFmtId="1" fontId="9" fillId="0" borderId="19" xfId="0" applyNumberFormat="1" applyFont="1" applyFill="1" applyBorder="1" applyAlignment="1" applyProtection="1">
      <alignment horizontal="center"/>
      <protection locked="0"/>
    </xf>
    <xf numFmtId="4" fontId="9" fillId="0" borderId="10" xfId="1" applyNumberFormat="1" applyFont="1" applyFill="1" applyBorder="1" applyAlignment="1">
      <alignment horizontal="center"/>
    </xf>
    <xf numFmtId="0" fontId="9" fillId="0" borderId="19" xfId="0" applyFont="1" applyFill="1" applyBorder="1" applyAlignment="1">
      <alignment vertical="center"/>
    </xf>
    <xf numFmtId="0" fontId="9" fillId="0" borderId="19" xfId="0" applyFont="1" applyFill="1" applyBorder="1" applyAlignment="1"/>
    <xf numFmtId="4" fontId="9" fillId="0" borderId="19" xfId="1" applyNumberFormat="1" applyFont="1" applyFill="1" applyBorder="1"/>
    <xf numFmtId="0" fontId="10" fillId="0" borderId="19" xfId="1" applyFont="1" applyFill="1" applyBorder="1" applyAlignment="1">
      <alignment horizontal="left"/>
    </xf>
    <xf numFmtId="4" fontId="9" fillId="0" borderId="19" xfId="3" applyNumberFormat="1" applyFont="1" applyFill="1" applyBorder="1" applyAlignment="1">
      <alignment horizontal="center"/>
    </xf>
    <xf numFmtId="4" fontId="9" fillId="0" borderId="20" xfId="3" applyNumberFormat="1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left"/>
    </xf>
    <xf numFmtId="164" fontId="3" fillId="0" borderId="9" xfId="1" applyNumberFormat="1" applyFont="1" applyFill="1" applyBorder="1" applyAlignment="1">
      <alignment horizontal="left"/>
    </xf>
    <xf numFmtId="165" fontId="6" fillId="0" borderId="0" xfId="2" applyFont="1" applyFill="1" applyBorder="1" applyAlignment="1">
      <alignment horizontal="center"/>
    </xf>
    <xf numFmtId="0" fontId="3" fillId="0" borderId="11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9" fontId="3" fillId="0" borderId="0" xfId="1" applyNumberFormat="1" applyFont="1" applyFill="1" applyBorder="1" applyAlignment="1">
      <alignment horizontal="center"/>
    </xf>
    <xf numFmtId="1" fontId="12" fillId="0" borderId="21" xfId="0" quotePrefix="1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  <protection locked="0"/>
    </xf>
    <xf numFmtId="4" fontId="2" fillId="0" borderId="22" xfId="3" applyNumberFormat="1" applyFont="1" applyFill="1" applyBorder="1" applyAlignment="1">
      <alignment horizontal="center"/>
    </xf>
    <xf numFmtId="4" fontId="2" fillId="0" borderId="23" xfId="3" applyNumberFormat="1" applyFont="1" applyFill="1" applyBorder="1" applyAlignment="1">
      <alignment horizontal="center"/>
    </xf>
    <xf numFmtId="1" fontId="9" fillId="0" borderId="24" xfId="0" applyNumberFormat="1" applyFont="1" applyFill="1" applyBorder="1" applyAlignment="1">
      <alignment horizontal="center"/>
    </xf>
    <xf numFmtId="1" fontId="9" fillId="0" borderId="25" xfId="0" applyNumberFormat="1" applyFont="1" applyFill="1" applyBorder="1" applyAlignment="1" applyProtection="1">
      <alignment horizontal="center"/>
      <protection locked="0"/>
    </xf>
    <xf numFmtId="4" fontId="2" fillId="0" borderId="25" xfId="3" applyNumberFormat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4" fontId="2" fillId="2" borderId="22" xfId="3" applyNumberFormat="1" applyFont="1" applyFill="1" applyBorder="1" applyAlignment="1">
      <alignment horizontal="center"/>
    </xf>
    <xf numFmtId="4" fontId="2" fillId="2" borderId="0" xfId="3" applyNumberFormat="1" applyFont="1" applyFill="1" applyBorder="1" applyAlignment="1">
      <alignment horizontal="center"/>
    </xf>
    <xf numFmtId="4" fontId="2" fillId="2" borderId="25" xfId="3" applyNumberFormat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10" fontId="2" fillId="0" borderId="19" xfId="3" applyNumberFormat="1" applyFont="1" applyFill="1" applyBorder="1" applyAlignment="1">
      <alignment horizontal="center"/>
    </xf>
    <xf numFmtId="4" fontId="2" fillId="0" borderId="19" xfId="3" applyNumberFormat="1" applyFont="1" applyFill="1" applyBorder="1" applyAlignment="1">
      <alignment horizontal="center"/>
    </xf>
    <xf numFmtId="4" fontId="2" fillId="2" borderId="19" xfId="3" applyNumberFormat="1" applyFont="1" applyFill="1" applyBorder="1" applyAlignment="1">
      <alignment horizontal="center"/>
    </xf>
    <xf numFmtId="0" fontId="2" fillId="0" borderId="22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4" fontId="2" fillId="0" borderId="20" xfId="3" applyNumberFormat="1" applyFont="1" applyFill="1" applyBorder="1" applyAlignment="1">
      <alignment horizontal="center"/>
    </xf>
    <xf numFmtId="4" fontId="4" fillId="0" borderId="0" xfId="0" applyNumberFormat="1" applyFont="1"/>
    <xf numFmtId="0" fontId="4" fillId="0" borderId="0" xfId="0" applyFont="1" applyAlignment="1">
      <alignment horizontal="center"/>
    </xf>
    <xf numFmtId="0" fontId="13" fillId="3" borderId="0" xfId="0" applyFont="1" applyFill="1"/>
    <xf numFmtId="0" fontId="4" fillId="3" borderId="0" xfId="0" applyFont="1" applyFill="1"/>
    <xf numFmtId="0" fontId="13" fillId="3" borderId="0" xfId="0" applyFont="1" applyFill="1" applyAlignment="1">
      <alignment horizontal="center"/>
    </xf>
  </cellXfs>
  <cellStyles count="4">
    <cellStyle name="Millares 10" xfId="3"/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45374</xdr:rowOff>
    </xdr:from>
    <xdr:to>
      <xdr:col>5</xdr:col>
      <xdr:colOff>504825</xdr:colOff>
      <xdr:row>9</xdr:row>
      <xdr:rowOff>49389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54C37B-152E-40D4-BE80-16D1E0CB0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1785" y="220634"/>
          <a:ext cx="0" cy="14060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2</xdr:row>
      <xdr:rowOff>1169</xdr:rowOff>
    </xdr:from>
    <xdr:to>
      <xdr:col>1</xdr:col>
      <xdr:colOff>47624</xdr:colOff>
      <xdr:row>7</xdr:row>
      <xdr:rowOff>92507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7AFDD6A6-BA19-466D-8FA4-D60125E22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4" y="351689"/>
          <a:ext cx="0" cy="96763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745067</xdr:colOff>
      <xdr:row>1</xdr:row>
      <xdr:rowOff>25400</xdr:rowOff>
    </xdr:from>
    <xdr:to>
      <xdr:col>2</xdr:col>
      <xdr:colOff>1684172</xdr:colOff>
      <xdr:row>6</xdr:row>
      <xdr:rowOff>101609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7547" y="200660"/>
          <a:ext cx="1731585" cy="952509"/>
        </a:xfrm>
        <a:prstGeom prst="rect">
          <a:avLst/>
        </a:prstGeom>
      </xdr:spPr>
    </xdr:pic>
    <xdr:clientData/>
  </xdr:twoCellAnchor>
  <xdr:twoCellAnchor editAs="oneCell">
    <xdr:from>
      <xdr:col>5</xdr:col>
      <xdr:colOff>353786</xdr:colOff>
      <xdr:row>0</xdr:row>
      <xdr:rowOff>154215</xdr:rowOff>
    </xdr:from>
    <xdr:to>
      <xdr:col>5</xdr:col>
      <xdr:colOff>2351758</xdr:colOff>
      <xdr:row>8</xdr:row>
      <xdr:rowOff>144101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0746" y="154215"/>
          <a:ext cx="1997972" cy="1391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0</xdr:row>
      <xdr:rowOff>0</xdr:rowOff>
    </xdr:from>
    <xdr:to>
      <xdr:col>2</xdr:col>
      <xdr:colOff>504825</xdr:colOff>
      <xdr:row>7</xdr:row>
      <xdr:rowOff>109848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54C37B-152E-40D4-BE80-16D1E0CB0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207299"/>
          <a:ext cx="0" cy="1308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5</xdr:row>
      <xdr:rowOff>49005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7AFDD6A6-BA19-466D-8FA4-D60125E22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49" y="334544"/>
          <a:ext cx="0" cy="90096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0</xdr:row>
      <xdr:rowOff>0</xdr:rowOff>
    </xdr:from>
    <xdr:to>
      <xdr:col>2</xdr:col>
      <xdr:colOff>504825</xdr:colOff>
      <xdr:row>29</xdr:row>
      <xdr:rowOff>78098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54C37B-152E-40D4-BE80-16D1E0CB0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0"/>
          <a:ext cx="0" cy="13004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27</xdr:row>
      <xdr:rowOff>6671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7AFDD6A6-BA19-466D-8FA4-D60125E22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8967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4"/>
  <sheetViews>
    <sheetView tabSelected="1" zoomScale="90" zoomScaleNormal="90" workbookViewId="0">
      <pane ySplit="14" topLeftCell="A15" activePane="bottomLeft" state="frozen"/>
      <selection pane="bottomLeft" activeCell="F53" sqref="F53"/>
    </sheetView>
  </sheetViews>
  <sheetFormatPr baseColWidth="10" defaultColWidth="11.5703125" defaultRowHeight="12.75" x14ac:dyDescent="0.2"/>
  <cols>
    <col min="1" max="2" width="11.5703125" style="8"/>
    <col min="3" max="3" width="26.5703125" style="8" bestFit="1" customWidth="1"/>
    <col min="4" max="4" width="28.5703125" style="8" bestFit="1" customWidth="1"/>
    <col min="5" max="5" width="11.5703125" style="8"/>
    <col min="6" max="6" width="38.7109375" style="8" bestFit="1" customWidth="1"/>
    <col min="7" max="7" width="17.140625" style="8" bestFit="1" customWidth="1"/>
    <col min="8" max="10" width="11.5703125" style="8"/>
    <col min="11" max="11" width="17.7109375" style="8" customWidth="1"/>
    <col min="12" max="16384" width="11.5703125" style="8"/>
  </cols>
  <sheetData>
    <row r="1" spans="1:16" x14ac:dyDescent="0.2">
      <c r="A1" s="1"/>
      <c r="B1" s="2"/>
      <c r="C1" s="3"/>
      <c r="D1" s="2"/>
      <c r="E1" s="4"/>
      <c r="F1" s="2"/>
      <c r="G1" s="5"/>
      <c r="H1" s="2"/>
      <c r="I1" s="2"/>
      <c r="J1" s="6"/>
      <c r="K1" s="6"/>
      <c r="L1" s="7"/>
    </row>
    <row r="2" spans="1:16" ht="13.9" customHeight="1" x14ac:dyDescent="0.2">
      <c r="A2" s="9"/>
      <c r="B2" s="10"/>
      <c r="C2" s="11"/>
      <c r="D2" s="10"/>
      <c r="E2" s="12"/>
      <c r="F2" s="10"/>
      <c r="G2" s="13"/>
      <c r="H2" s="94" t="s">
        <v>0</v>
      </c>
      <c r="I2" s="94"/>
      <c r="J2" s="94"/>
      <c r="K2" s="94"/>
      <c r="L2" s="14"/>
    </row>
    <row r="3" spans="1:16" x14ac:dyDescent="0.2">
      <c r="A3" s="9"/>
      <c r="B3" s="10"/>
      <c r="C3" s="11"/>
      <c r="D3" s="10"/>
      <c r="E3" s="12"/>
      <c r="F3" s="10"/>
      <c r="G3" s="13"/>
      <c r="H3" s="94"/>
      <c r="I3" s="94"/>
      <c r="J3" s="94"/>
      <c r="K3" s="94"/>
      <c r="L3" s="14"/>
    </row>
    <row r="4" spans="1:16" x14ac:dyDescent="0.2">
      <c r="A4" s="9"/>
      <c r="B4" s="10"/>
      <c r="C4" s="11"/>
      <c r="D4" s="10"/>
      <c r="E4" s="12"/>
      <c r="F4" s="10"/>
      <c r="G4" s="13"/>
      <c r="H4" s="15"/>
      <c r="I4" s="16"/>
      <c r="J4" s="17" t="s">
        <v>1</v>
      </c>
      <c r="K4" s="95">
        <v>45657</v>
      </c>
      <c r="L4" s="96"/>
    </row>
    <row r="5" spans="1:16" x14ac:dyDescent="0.2">
      <c r="A5" s="9"/>
      <c r="B5" s="10"/>
      <c r="C5" s="11"/>
      <c r="D5" s="10"/>
      <c r="E5" s="12"/>
      <c r="F5" s="10"/>
      <c r="G5" s="13"/>
      <c r="H5" s="10"/>
      <c r="I5" s="10"/>
      <c r="J5" s="10"/>
      <c r="K5" s="10"/>
      <c r="L5" s="18"/>
    </row>
    <row r="6" spans="1:16" x14ac:dyDescent="0.2">
      <c r="A6" s="9"/>
      <c r="B6" s="19"/>
      <c r="C6" s="11"/>
      <c r="D6" s="10"/>
      <c r="E6" s="12"/>
      <c r="F6" s="10"/>
      <c r="G6" s="13"/>
      <c r="H6" s="10"/>
      <c r="I6" s="10"/>
      <c r="J6" s="10"/>
      <c r="K6" s="10"/>
      <c r="L6" s="18"/>
    </row>
    <row r="7" spans="1:16" x14ac:dyDescent="0.2">
      <c r="A7" s="9"/>
      <c r="B7" s="19"/>
      <c r="C7" s="11"/>
      <c r="D7" s="10"/>
      <c r="E7" s="12"/>
      <c r="F7" s="10"/>
      <c r="G7" s="13"/>
      <c r="H7" s="10"/>
      <c r="I7" s="10"/>
      <c r="J7" s="10"/>
      <c r="K7" s="10"/>
      <c r="L7" s="18"/>
    </row>
    <row r="8" spans="1:16" x14ac:dyDescent="0.2">
      <c r="A8" s="9"/>
      <c r="B8" s="10"/>
      <c r="C8" s="11"/>
      <c r="D8" s="10"/>
      <c r="E8" s="12"/>
      <c r="F8" s="10"/>
      <c r="G8" s="13"/>
      <c r="H8" s="97" t="s">
        <v>2</v>
      </c>
      <c r="I8" s="97"/>
      <c r="J8" s="97"/>
      <c r="K8" s="97"/>
      <c r="L8" s="18"/>
    </row>
    <row r="9" spans="1:16" x14ac:dyDescent="0.2">
      <c r="A9" s="9"/>
      <c r="B9" s="10"/>
      <c r="C9" s="11"/>
      <c r="D9" s="10"/>
      <c r="E9" s="12"/>
      <c r="F9" s="10"/>
      <c r="G9" s="13"/>
      <c r="H9" s="15"/>
      <c r="I9" s="20"/>
      <c r="J9" s="97" t="s">
        <v>3</v>
      </c>
      <c r="K9" s="97"/>
      <c r="L9" s="18"/>
    </row>
    <row r="10" spans="1:16" ht="13.5" thickBot="1" x14ac:dyDescent="0.25">
      <c r="A10" s="21"/>
      <c r="B10" s="22" t="s">
        <v>4</v>
      </c>
      <c r="C10" s="15"/>
      <c r="D10" s="10"/>
      <c r="E10" s="12"/>
      <c r="F10" s="10"/>
      <c r="G10" s="13"/>
      <c r="H10" s="20"/>
      <c r="I10" s="10"/>
      <c r="J10" s="10"/>
      <c r="K10" s="10"/>
      <c r="L10" s="18"/>
    </row>
    <row r="11" spans="1:16" x14ac:dyDescent="0.2">
      <c r="A11" s="23"/>
      <c r="B11" s="23"/>
      <c r="C11" s="24"/>
      <c r="D11" s="25"/>
      <c r="E11" s="25"/>
      <c r="F11" s="25"/>
      <c r="G11" s="25"/>
      <c r="H11" s="25"/>
      <c r="I11" s="25"/>
      <c r="J11" s="98" t="s">
        <v>5</v>
      </c>
      <c r="K11" s="98"/>
      <c r="L11" s="99"/>
    </row>
    <row r="12" spans="1:16" x14ac:dyDescent="0.2">
      <c r="A12" s="26" t="s">
        <v>6</v>
      </c>
      <c r="B12" s="26" t="s">
        <v>7</v>
      </c>
      <c r="C12" s="27" t="s">
        <v>7</v>
      </c>
      <c r="D12" s="27" t="s">
        <v>8</v>
      </c>
      <c r="E12" s="27"/>
      <c r="F12" s="28" t="s">
        <v>9</v>
      </c>
      <c r="G12" s="28" t="s">
        <v>10</v>
      </c>
      <c r="H12" s="28" t="s">
        <v>11</v>
      </c>
      <c r="I12" s="28"/>
      <c r="J12" s="28" t="s">
        <v>12</v>
      </c>
      <c r="K12" s="28" t="s">
        <v>12</v>
      </c>
      <c r="L12" s="29" t="s">
        <v>13</v>
      </c>
    </row>
    <row r="13" spans="1:16" x14ac:dyDescent="0.2">
      <c r="A13" s="30"/>
      <c r="B13" s="30" t="s">
        <v>14</v>
      </c>
      <c r="C13" s="27" t="s">
        <v>15</v>
      </c>
      <c r="D13" s="31" t="s">
        <v>16</v>
      </c>
      <c r="E13" s="32"/>
      <c r="F13" s="10"/>
      <c r="G13" s="28" t="s">
        <v>17</v>
      </c>
      <c r="H13" s="32"/>
      <c r="I13" s="32"/>
      <c r="J13" s="28" t="s">
        <v>18</v>
      </c>
      <c r="K13" s="28" t="s">
        <v>19</v>
      </c>
      <c r="L13" s="29" t="s">
        <v>20</v>
      </c>
    </row>
    <row r="14" spans="1:16" ht="13.5" thickBot="1" x14ac:dyDescent="0.25">
      <c r="A14" s="33"/>
      <c r="B14" s="34"/>
      <c r="C14" s="35"/>
      <c r="D14" s="32"/>
      <c r="E14" s="32"/>
      <c r="F14" s="32"/>
      <c r="G14" s="32"/>
      <c r="H14" s="32"/>
      <c r="I14" s="32"/>
      <c r="J14" s="28" t="s">
        <v>21</v>
      </c>
      <c r="K14" s="28" t="s">
        <v>21</v>
      </c>
      <c r="L14" s="29" t="s">
        <v>21</v>
      </c>
    </row>
    <row r="15" spans="1:16" x14ac:dyDescent="0.2">
      <c r="A15" s="36"/>
      <c r="B15" s="37"/>
      <c r="C15" s="38" t="s">
        <v>22</v>
      </c>
      <c r="D15" s="39">
        <v>4015630064175</v>
      </c>
      <c r="E15" s="40"/>
      <c r="F15" s="41" t="s">
        <v>23</v>
      </c>
      <c r="G15" s="41" t="s">
        <v>24</v>
      </c>
      <c r="H15" s="42"/>
      <c r="I15" s="43"/>
      <c r="J15" s="44">
        <v>40119</v>
      </c>
      <c r="K15" s="44"/>
      <c r="L15" s="45">
        <v>70389</v>
      </c>
      <c r="M15" s="46"/>
      <c r="P15" s="46"/>
    </row>
    <row r="16" spans="1:16" x14ac:dyDescent="0.2">
      <c r="A16" s="36"/>
      <c r="B16" s="47"/>
      <c r="C16" s="48" t="s">
        <v>25</v>
      </c>
      <c r="D16" s="49">
        <v>4015630065233</v>
      </c>
      <c r="E16" s="50"/>
      <c r="F16" s="51" t="s">
        <v>23</v>
      </c>
      <c r="G16" s="51" t="s">
        <v>24</v>
      </c>
      <c r="H16" s="52"/>
      <c r="I16" s="53"/>
      <c r="J16" s="54">
        <v>40119</v>
      </c>
      <c r="K16" s="54"/>
      <c r="L16" s="55">
        <v>70389</v>
      </c>
      <c r="M16" s="46"/>
      <c r="N16" s="56" t="s">
        <v>26</v>
      </c>
      <c r="P16" s="46"/>
    </row>
    <row r="17" spans="1:16" x14ac:dyDescent="0.2">
      <c r="A17" s="36"/>
      <c r="B17" s="57"/>
      <c r="C17" s="58" t="s">
        <v>27</v>
      </c>
      <c r="D17" s="59">
        <v>4015630064076</v>
      </c>
      <c r="E17" s="60"/>
      <c r="F17" s="61" t="s">
        <v>28</v>
      </c>
      <c r="G17" s="61" t="s">
        <v>24</v>
      </c>
      <c r="H17" s="62"/>
      <c r="I17" s="63"/>
      <c r="J17" s="64">
        <v>72169</v>
      </c>
      <c r="K17" s="64"/>
      <c r="L17" s="65">
        <v>126621</v>
      </c>
      <c r="M17" s="46"/>
      <c r="P17" s="46"/>
    </row>
    <row r="18" spans="1:16" x14ac:dyDescent="0.2">
      <c r="A18" s="36"/>
      <c r="B18" s="57"/>
      <c r="C18" s="48">
        <v>436656757047</v>
      </c>
      <c r="D18" s="49">
        <v>4015630064519</v>
      </c>
      <c r="E18" s="50"/>
      <c r="F18" s="51" t="s">
        <v>28</v>
      </c>
      <c r="G18" s="51" t="s">
        <v>24</v>
      </c>
      <c r="H18" s="52"/>
      <c r="I18" s="53"/>
      <c r="J18" s="54">
        <v>72169</v>
      </c>
      <c r="K18" s="54"/>
      <c r="L18" s="55">
        <v>126621</v>
      </c>
      <c r="M18" s="46"/>
      <c r="P18" s="46"/>
    </row>
    <row r="19" spans="1:16" x14ac:dyDescent="0.2">
      <c r="A19" s="36"/>
      <c r="B19" s="57"/>
      <c r="C19" s="66">
        <v>437124112190</v>
      </c>
      <c r="D19" s="59">
        <v>4015630065059</v>
      </c>
      <c r="E19" s="60"/>
      <c r="F19" s="61" t="s">
        <v>29</v>
      </c>
      <c r="G19" s="10"/>
      <c r="H19" s="10"/>
      <c r="I19" s="10"/>
      <c r="J19" s="64">
        <v>72169</v>
      </c>
      <c r="K19" s="64"/>
      <c r="L19" s="65" t="s">
        <v>30</v>
      </c>
      <c r="M19" s="46"/>
      <c r="P19" s="46"/>
    </row>
    <row r="20" spans="1:16" x14ac:dyDescent="0.2">
      <c r="A20" s="36"/>
      <c r="B20" s="57"/>
      <c r="C20" s="48" t="s">
        <v>31</v>
      </c>
      <c r="D20" s="49">
        <v>4015630064243</v>
      </c>
      <c r="E20" s="50"/>
      <c r="F20" s="51" t="s">
        <v>32</v>
      </c>
      <c r="G20" s="51"/>
      <c r="H20" s="52"/>
      <c r="I20" s="53"/>
      <c r="J20" s="54">
        <v>67659</v>
      </c>
      <c r="K20" s="54"/>
      <c r="L20" s="55">
        <v>108410</v>
      </c>
      <c r="M20" s="46"/>
      <c r="P20" s="46"/>
    </row>
    <row r="21" spans="1:16" x14ac:dyDescent="0.2">
      <c r="A21" s="36"/>
      <c r="B21" s="57"/>
      <c r="C21" s="48">
        <v>437154526001</v>
      </c>
      <c r="D21" s="49">
        <v>4015630065929</v>
      </c>
      <c r="E21" s="50"/>
      <c r="F21" s="51" t="s">
        <v>32</v>
      </c>
      <c r="G21" s="51"/>
      <c r="H21" s="52"/>
      <c r="I21" s="53"/>
      <c r="J21" s="54">
        <v>67659</v>
      </c>
      <c r="K21" s="54"/>
      <c r="L21" s="55">
        <v>108410</v>
      </c>
      <c r="M21" s="46"/>
      <c r="P21" s="46"/>
    </row>
    <row r="22" spans="1:16" x14ac:dyDescent="0.2">
      <c r="A22" s="36"/>
      <c r="B22" s="57"/>
      <c r="C22" s="58">
        <v>433146324195</v>
      </c>
      <c r="D22" s="59"/>
      <c r="E22" s="60"/>
      <c r="F22" s="61" t="s">
        <v>33</v>
      </c>
      <c r="G22" s="61"/>
      <c r="H22" s="62"/>
      <c r="I22" s="63"/>
      <c r="J22" s="64">
        <v>12131</v>
      </c>
      <c r="K22" s="64"/>
      <c r="L22" s="65">
        <v>21284</v>
      </c>
      <c r="M22" s="46"/>
      <c r="P22" s="46"/>
    </row>
    <row r="23" spans="1:16" x14ac:dyDescent="0.2">
      <c r="A23" s="36"/>
      <c r="B23" s="57"/>
      <c r="C23" s="58"/>
      <c r="D23" s="59"/>
      <c r="E23" s="60"/>
      <c r="F23" s="61"/>
      <c r="G23" s="61"/>
      <c r="H23" s="62"/>
      <c r="I23" s="63"/>
      <c r="J23" s="64"/>
      <c r="K23" s="64"/>
      <c r="L23" s="65"/>
      <c r="M23" s="46"/>
      <c r="P23" s="46"/>
    </row>
    <row r="24" spans="1:16" x14ac:dyDescent="0.2">
      <c r="A24" s="36"/>
      <c r="B24" s="57"/>
      <c r="C24" s="58">
        <v>435981310001</v>
      </c>
      <c r="D24" s="59">
        <v>4015630058518</v>
      </c>
      <c r="E24" s="60"/>
      <c r="F24" s="61" t="s">
        <v>34</v>
      </c>
      <c r="G24" s="61"/>
      <c r="H24" s="62"/>
      <c r="I24" s="63"/>
      <c r="J24" s="64">
        <v>7092</v>
      </c>
      <c r="K24" s="64"/>
      <c r="L24" s="65">
        <v>12443</v>
      </c>
      <c r="M24" s="46"/>
      <c r="P24" s="46"/>
    </row>
    <row r="25" spans="1:16" x14ac:dyDescent="0.2">
      <c r="A25" s="36"/>
      <c r="B25" s="57"/>
      <c r="C25" s="58">
        <v>435981174001</v>
      </c>
      <c r="D25" s="59">
        <v>4015630058501</v>
      </c>
      <c r="E25" s="60"/>
      <c r="F25" s="61" t="s">
        <v>35</v>
      </c>
      <c r="G25" s="61"/>
      <c r="H25" s="62"/>
      <c r="I25" s="63"/>
      <c r="J25" s="64">
        <v>25250</v>
      </c>
      <c r="K25" s="64"/>
      <c r="L25" s="65">
        <v>44301</v>
      </c>
      <c r="M25" s="46"/>
      <c r="P25" s="46"/>
    </row>
    <row r="26" spans="1:16" x14ac:dyDescent="0.2">
      <c r="A26" s="36"/>
      <c r="B26" s="57"/>
      <c r="C26" s="48">
        <v>435864666023</v>
      </c>
      <c r="D26" s="49">
        <v>4015630063024</v>
      </c>
      <c r="E26" s="50"/>
      <c r="F26" s="51" t="s">
        <v>36</v>
      </c>
      <c r="G26" s="51"/>
      <c r="H26" s="52"/>
      <c r="I26" s="53"/>
      <c r="J26" s="54">
        <v>25351</v>
      </c>
      <c r="K26" s="54"/>
      <c r="L26" s="55">
        <v>44478</v>
      </c>
      <c r="M26" s="46"/>
      <c r="P26" s="46"/>
    </row>
    <row r="27" spans="1:16" x14ac:dyDescent="0.2">
      <c r="A27" s="36"/>
      <c r="B27" s="47"/>
      <c r="C27" s="58">
        <v>437522851172</v>
      </c>
      <c r="D27" s="59">
        <v>4015630065585</v>
      </c>
      <c r="E27" s="60"/>
      <c r="F27" s="61" t="s">
        <v>36</v>
      </c>
      <c r="G27" s="61"/>
      <c r="H27" s="62"/>
      <c r="I27" s="63"/>
      <c r="J27" s="64">
        <v>25351</v>
      </c>
      <c r="K27" s="64"/>
      <c r="L27" s="65">
        <v>44478</v>
      </c>
      <c r="M27" s="46"/>
      <c r="P27" s="46"/>
    </row>
    <row r="28" spans="1:16" x14ac:dyDescent="0.2">
      <c r="A28" s="36"/>
      <c r="B28" s="67"/>
      <c r="C28" s="66"/>
      <c r="D28" s="59"/>
      <c r="E28" s="60"/>
      <c r="F28" s="61"/>
      <c r="G28" s="61"/>
      <c r="H28" s="62"/>
      <c r="I28" s="63"/>
      <c r="J28" s="64"/>
      <c r="K28" s="64"/>
      <c r="L28" s="65"/>
      <c r="M28" s="46"/>
      <c r="P28" s="46"/>
    </row>
    <row r="29" spans="1:16" x14ac:dyDescent="0.2">
      <c r="A29" s="36"/>
      <c r="B29" s="67"/>
      <c r="C29" s="58">
        <v>436454003023</v>
      </c>
      <c r="D29" s="59">
        <v>4015630981960</v>
      </c>
      <c r="E29" s="60"/>
      <c r="F29" s="68" t="s">
        <v>37</v>
      </c>
      <c r="G29" s="61"/>
      <c r="H29" s="62"/>
      <c r="I29" s="63"/>
      <c r="J29" s="64">
        <v>40119</v>
      </c>
      <c r="K29" s="64"/>
      <c r="L29" s="65">
        <v>70389</v>
      </c>
      <c r="M29" s="46"/>
      <c r="P29" s="46"/>
    </row>
    <row r="30" spans="1:16" x14ac:dyDescent="0.2">
      <c r="A30" s="36"/>
      <c r="B30" s="67"/>
      <c r="C30" s="66">
        <v>436454011023</v>
      </c>
      <c r="D30" s="59">
        <v>4015630981977</v>
      </c>
      <c r="E30" s="60"/>
      <c r="F30" s="61" t="s">
        <v>38</v>
      </c>
      <c r="G30" s="61" t="s">
        <v>24</v>
      </c>
      <c r="H30" s="62"/>
      <c r="I30" s="63"/>
      <c r="J30" s="64">
        <v>72169</v>
      </c>
      <c r="K30" s="64"/>
      <c r="L30" s="65">
        <v>126621</v>
      </c>
      <c r="M30" s="46"/>
      <c r="P30" s="46"/>
    </row>
    <row r="31" spans="1:16" x14ac:dyDescent="0.2">
      <c r="A31" s="36"/>
      <c r="B31" s="67"/>
      <c r="C31" s="66">
        <v>436454011036</v>
      </c>
      <c r="D31" s="59">
        <v>7791864001823</v>
      </c>
      <c r="E31" s="60"/>
      <c r="F31" s="61" t="s">
        <v>39</v>
      </c>
      <c r="G31" s="10"/>
      <c r="H31" s="10"/>
      <c r="I31" s="10"/>
      <c r="J31" s="64">
        <v>72169</v>
      </c>
      <c r="K31" s="64"/>
      <c r="L31" s="65" t="s">
        <v>30</v>
      </c>
      <c r="M31" s="46"/>
      <c r="P31" s="46"/>
    </row>
    <row r="32" spans="1:16" x14ac:dyDescent="0.2">
      <c r="A32" s="36"/>
      <c r="B32" s="69"/>
      <c r="C32" s="66">
        <v>434861736001</v>
      </c>
      <c r="D32" s="59">
        <v>4015630007257</v>
      </c>
      <c r="E32" s="60"/>
      <c r="F32" s="61" t="s">
        <v>40</v>
      </c>
      <c r="G32" s="61" t="s">
        <v>24</v>
      </c>
      <c r="H32" s="62"/>
      <c r="I32" s="63"/>
      <c r="J32" s="64">
        <v>12131</v>
      </c>
      <c r="K32" s="64"/>
      <c r="L32" s="65">
        <v>21284</v>
      </c>
      <c r="M32" s="46"/>
      <c r="P32" s="46"/>
    </row>
    <row r="33" spans="1:16" x14ac:dyDescent="0.2">
      <c r="A33" s="36"/>
      <c r="B33" s="67"/>
      <c r="C33" s="70">
        <v>436987788023</v>
      </c>
      <c r="D33" s="49">
        <v>4015630982264</v>
      </c>
      <c r="E33" s="50"/>
      <c r="F33" s="51" t="s">
        <v>41</v>
      </c>
      <c r="G33" s="51"/>
      <c r="H33" s="52"/>
      <c r="I33" s="53"/>
      <c r="J33" s="54">
        <v>64683</v>
      </c>
      <c r="K33" s="54"/>
      <c r="L33" s="55">
        <v>103642</v>
      </c>
      <c r="M33" s="46"/>
      <c r="P33" s="46"/>
    </row>
    <row r="34" spans="1:16" x14ac:dyDescent="0.2">
      <c r="A34" s="36"/>
      <c r="B34" s="69"/>
      <c r="C34" s="71"/>
      <c r="D34" s="32"/>
      <c r="E34" s="9"/>
      <c r="F34" s="10"/>
      <c r="G34" s="10"/>
      <c r="H34" s="10"/>
      <c r="I34" s="10"/>
      <c r="J34" s="32"/>
      <c r="K34" s="72"/>
      <c r="L34" s="65"/>
      <c r="M34" s="46"/>
      <c r="P34" s="46"/>
    </row>
    <row r="35" spans="1:16" x14ac:dyDescent="0.2">
      <c r="A35" s="36"/>
      <c r="B35" s="73"/>
      <c r="C35" s="66">
        <v>437453710023</v>
      </c>
      <c r="D35" s="59">
        <v>4015630066834</v>
      </c>
      <c r="E35" s="60"/>
      <c r="F35" s="68" t="s">
        <v>42</v>
      </c>
      <c r="G35" s="61"/>
      <c r="H35" s="62"/>
      <c r="I35" s="63"/>
      <c r="J35" s="64">
        <v>40119</v>
      </c>
      <c r="K35" s="64"/>
      <c r="L35" s="65">
        <v>70389</v>
      </c>
      <c r="M35" s="46"/>
      <c r="P35" s="46"/>
    </row>
    <row r="36" spans="1:16" x14ac:dyDescent="0.2">
      <c r="A36" s="36"/>
      <c r="B36" s="69"/>
      <c r="C36" s="66">
        <v>437453736023</v>
      </c>
      <c r="D36" s="59">
        <v>4015630066841</v>
      </c>
      <c r="E36" s="60"/>
      <c r="F36" s="61" t="s">
        <v>43</v>
      </c>
      <c r="G36" s="61" t="s">
        <v>24</v>
      </c>
      <c r="H36" s="62"/>
      <c r="I36" s="63"/>
      <c r="J36" s="64">
        <v>72169</v>
      </c>
      <c r="K36" s="64"/>
      <c r="L36" s="65">
        <v>126621</v>
      </c>
      <c r="M36" s="46"/>
      <c r="P36" s="46"/>
    </row>
    <row r="37" spans="1:16" x14ac:dyDescent="0.2">
      <c r="A37" s="36"/>
      <c r="B37" s="69"/>
      <c r="C37" s="66">
        <v>437400870036</v>
      </c>
      <c r="D37" s="59">
        <v>4015630083282</v>
      </c>
      <c r="E37" s="60"/>
      <c r="F37" s="61" t="s">
        <v>44</v>
      </c>
      <c r="G37" s="61"/>
      <c r="H37" s="62"/>
      <c r="I37" s="63"/>
      <c r="J37" s="64">
        <v>38211</v>
      </c>
      <c r="K37" s="64"/>
      <c r="L37" s="65">
        <v>61225</v>
      </c>
      <c r="M37" s="46"/>
      <c r="P37" s="46"/>
    </row>
    <row r="38" spans="1:16" x14ac:dyDescent="0.2">
      <c r="A38" s="36"/>
      <c r="B38" s="69"/>
      <c r="C38" s="66">
        <v>437453736036</v>
      </c>
      <c r="D38" s="59">
        <v>4015630067626</v>
      </c>
      <c r="E38" s="60"/>
      <c r="F38" s="61" t="s">
        <v>45</v>
      </c>
      <c r="G38" s="74"/>
      <c r="H38" s="62"/>
      <c r="I38" s="63"/>
      <c r="J38" s="64">
        <v>72169</v>
      </c>
      <c r="K38" s="64"/>
      <c r="L38" s="65" t="s">
        <v>30</v>
      </c>
      <c r="M38" s="46"/>
      <c r="P38" s="46"/>
    </row>
    <row r="39" spans="1:16" x14ac:dyDescent="0.2">
      <c r="A39" s="36"/>
      <c r="B39" s="69"/>
      <c r="C39" s="66">
        <v>437748906020</v>
      </c>
      <c r="D39" s="59">
        <v>4015630066544</v>
      </c>
      <c r="E39" s="60"/>
      <c r="F39" s="61" t="s">
        <v>46</v>
      </c>
      <c r="G39" s="61" t="s">
        <v>24</v>
      </c>
      <c r="H39" s="62"/>
      <c r="I39" s="63"/>
      <c r="J39" s="64">
        <v>12131</v>
      </c>
      <c r="K39" s="64"/>
      <c r="L39" s="65">
        <v>21284</v>
      </c>
      <c r="M39" s="46"/>
      <c r="P39" s="46"/>
    </row>
    <row r="40" spans="1:16" x14ac:dyDescent="0.2">
      <c r="A40" s="36"/>
      <c r="B40" s="69"/>
      <c r="C40" s="70">
        <v>437400870022</v>
      </c>
      <c r="D40" s="49">
        <v>4015630067572</v>
      </c>
      <c r="E40" s="50"/>
      <c r="F40" s="51" t="s">
        <v>44</v>
      </c>
      <c r="G40" s="51"/>
      <c r="H40" s="52"/>
      <c r="I40" s="53"/>
      <c r="J40" s="54">
        <v>38211</v>
      </c>
      <c r="K40" s="54"/>
      <c r="L40" s="55">
        <v>61225</v>
      </c>
      <c r="M40" s="46"/>
      <c r="P40" s="46"/>
    </row>
    <row r="41" spans="1:16" x14ac:dyDescent="0.2">
      <c r="A41" s="36"/>
      <c r="B41" s="69"/>
      <c r="C41" s="71"/>
      <c r="D41" s="32"/>
      <c r="E41" s="9"/>
      <c r="F41" s="10"/>
      <c r="G41" s="10"/>
      <c r="H41" s="10"/>
      <c r="I41" s="10"/>
      <c r="J41" s="32"/>
      <c r="K41" s="72"/>
      <c r="L41" s="65"/>
      <c r="M41" s="46"/>
      <c r="P41" s="46"/>
    </row>
    <row r="42" spans="1:16" x14ac:dyDescent="0.2">
      <c r="A42" s="36"/>
      <c r="B42" s="69"/>
      <c r="C42" s="70">
        <v>434778642001</v>
      </c>
      <c r="D42" s="49">
        <v>4015630006700</v>
      </c>
      <c r="E42" s="50"/>
      <c r="F42" s="75" t="s">
        <v>47</v>
      </c>
      <c r="G42" s="51"/>
      <c r="H42" s="52"/>
      <c r="I42" s="53"/>
      <c r="J42" s="54">
        <v>446</v>
      </c>
      <c r="K42" s="54"/>
      <c r="L42" s="55">
        <v>744</v>
      </c>
      <c r="M42" s="46"/>
      <c r="P42" s="46"/>
    </row>
    <row r="43" spans="1:16" x14ac:dyDescent="0.2">
      <c r="A43" s="36"/>
      <c r="B43" s="69"/>
      <c r="C43" s="48">
        <v>434778685001</v>
      </c>
      <c r="D43" s="49">
        <v>4015630006724</v>
      </c>
      <c r="E43" s="50"/>
      <c r="F43" s="75" t="s">
        <v>48</v>
      </c>
      <c r="G43" s="51"/>
      <c r="H43" s="52"/>
      <c r="I43" s="53"/>
      <c r="J43" s="54">
        <v>146</v>
      </c>
      <c r="K43" s="54"/>
      <c r="L43" s="55">
        <v>244</v>
      </c>
      <c r="M43" s="46"/>
      <c r="P43" s="46"/>
    </row>
    <row r="44" spans="1:16" x14ac:dyDescent="0.2">
      <c r="A44" s="36"/>
      <c r="B44" s="69"/>
      <c r="C44" s="70">
        <v>435968194001</v>
      </c>
      <c r="D44" s="49">
        <v>4015630058198</v>
      </c>
      <c r="E44" s="50"/>
      <c r="F44" s="51" t="s">
        <v>49</v>
      </c>
      <c r="G44" s="51" t="s">
        <v>24</v>
      </c>
      <c r="H44" s="52"/>
      <c r="I44" s="53"/>
      <c r="J44" s="54">
        <v>671</v>
      </c>
      <c r="K44" s="54"/>
      <c r="L44" s="55">
        <v>1121</v>
      </c>
      <c r="M44" s="46"/>
      <c r="P44" s="46"/>
    </row>
    <row r="45" spans="1:16" x14ac:dyDescent="0.2">
      <c r="A45" s="36"/>
      <c r="B45" s="69"/>
      <c r="C45" s="66"/>
      <c r="D45" s="59"/>
      <c r="E45" s="60"/>
      <c r="F45" s="61"/>
      <c r="G45" s="61"/>
      <c r="H45" s="62"/>
      <c r="I45" s="63"/>
      <c r="J45" s="64"/>
      <c r="K45" s="72"/>
      <c r="L45" s="65"/>
      <c r="M45" s="46"/>
      <c r="P45" s="46"/>
    </row>
    <row r="46" spans="1:16" x14ac:dyDescent="0.2">
      <c r="A46" s="36"/>
      <c r="B46" s="69"/>
      <c r="C46" s="58">
        <v>433307492001</v>
      </c>
      <c r="D46" s="59">
        <v>4015630018277</v>
      </c>
      <c r="E46" s="60"/>
      <c r="F46" s="61" t="s">
        <v>50</v>
      </c>
      <c r="G46" s="61"/>
      <c r="H46" s="62"/>
      <c r="I46" s="63"/>
      <c r="J46" s="64">
        <v>4610</v>
      </c>
      <c r="K46" s="64"/>
      <c r="L46" s="65">
        <v>8088</v>
      </c>
      <c r="M46" s="46"/>
      <c r="P46" s="46"/>
    </row>
    <row r="47" spans="1:16" x14ac:dyDescent="0.2">
      <c r="A47" s="36"/>
      <c r="B47" s="67"/>
      <c r="C47" s="58">
        <v>433307484200</v>
      </c>
      <c r="D47" s="59">
        <v>4015630006779</v>
      </c>
      <c r="E47" s="60"/>
      <c r="F47" s="61" t="s">
        <v>51</v>
      </c>
      <c r="G47" s="61"/>
      <c r="H47" s="62"/>
      <c r="I47" s="63"/>
      <c r="J47" s="64">
        <v>26892</v>
      </c>
      <c r="K47" s="64"/>
      <c r="L47" s="65">
        <v>47182</v>
      </c>
      <c r="M47" s="46"/>
      <c r="P47" s="46"/>
    </row>
    <row r="48" spans="1:16" x14ac:dyDescent="0.2">
      <c r="A48" s="36"/>
      <c r="B48" s="69"/>
      <c r="C48" s="58">
        <v>433307450001</v>
      </c>
      <c r="D48" s="59">
        <v>4015630018239</v>
      </c>
      <c r="E48" s="60"/>
      <c r="F48" s="61" t="s">
        <v>52</v>
      </c>
      <c r="G48" s="61"/>
      <c r="H48" s="62"/>
      <c r="I48" s="63"/>
      <c r="J48" s="64">
        <v>14689</v>
      </c>
      <c r="K48" s="64"/>
      <c r="L48" s="65">
        <v>25772</v>
      </c>
      <c r="M48" s="46"/>
      <c r="P48" s="46"/>
    </row>
    <row r="49" spans="1:16" x14ac:dyDescent="0.2">
      <c r="A49" s="36"/>
      <c r="B49" s="69"/>
      <c r="C49" s="71"/>
      <c r="D49" s="32"/>
      <c r="E49" s="9"/>
      <c r="F49" s="10"/>
      <c r="G49" s="10"/>
      <c r="H49" s="10"/>
      <c r="I49" s="10"/>
      <c r="J49" s="32"/>
      <c r="K49" s="72"/>
      <c r="L49" s="65"/>
      <c r="M49" s="46"/>
      <c r="P49" s="46"/>
    </row>
    <row r="50" spans="1:16" x14ac:dyDescent="0.2">
      <c r="A50" s="36"/>
      <c r="B50" s="67"/>
      <c r="C50" s="76">
        <v>435888662200</v>
      </c>
      <c r="D50" s="59">
        <v>4015630058693</v>
      </c>
      <c r="E50" s="60"/>
      <c r="F50" s="74" t="s">
        <v>53</v>
      </c>
      <c r="G50" s="77"/>
      <c r="H50" s="10"/>
      <c r="I50" s="10"/>
      <c r="J50" s="64">
        <v>27341</v>
      </c>
      <c r="K50" s="78"/>
      <c r="L50" s="65"/>
      <c r="M50" s="46"/>
      <c r="P50" s="46"/>
    </row>
    <row r="51" spans="1:16" x14ac:dyDescent="0.2">
      <c r="A51" s="36"/>
      <c r="B51" s="67"/>
      <c r="C51" s="71"/>
      <c r="D51" s="32"/>
      <c r="E51" s="9"/>
      <c r="F51" s="10"/>
      <c r="G51" s="10"/>
      <c r="H51" s="10"/>
      <c r="I51" s="10"/>
      <c r="J51" s="32"/>
      <c r="K51" s="72"/>
      <c r="L51" s="65"/>
      <c r="M51" s="46"/>
      <c r="P51" s="46"/>
    </row>
    <row r="52" spans="1:16" x14ac:dyDescent="0.2">
      <c r="A52" s="36"/>
      <c r="B52" s="69"/>
      <c r="C52" s="70">
        <v>434946278001</v>
      </c>
      <c r="D52" s="49">
        <v>4015630006946</v>
      </c>
      <c r="E52" s="50"/>
      <c r="F52" s="51" t="s">
        <v>54</v>
      </c>
      <c r="G52" s="51" t="s">
        <v>55</v>
      </c>
      <c r="H52" s="52"/>
      <c r="I52" s="53"/>
      <c r="J52" s="54">
        <v>5258</v>
      </c>
      <c r="K52" s="54"/>
      <c r="L52" s="55">
        <v>9225.1610000000001</v>
      </c>
      <c r="M52" s="46"/>
      <c r="P52" s="46"/>
    </row>
    <row r="53" spans="1:16" x14ac:dyDescent="0.2">
      <c r="A53" s="36"/>
      <c r="B53" s="69"/>
      <c r="C53" s="66">
        <v>437026501190</v>
      </c>
      <c r="D53" s="59">
        <v>4015630063550</v>
      </c>
      <c r="E53" s="60"/>
      <c r="F53" s="61" t="s">
        <v>56</v>
      </c>
      <c r="G53" s="61"/>
      <c r="H53" s="62"/>
      <c r="I53" s="63"/>
      <c r="J53" s="64">
        <v>514587</v>
      </c>
      <c r="K53" s="64"/>
      <c r="L53" s="65">
        <v>902843</v>
      </c>
      <c r="M53" s="46"/>
      <c r="P53" s="46"/>
    </row>
    <row r="54" spans="1:16" x14ac:dyDescent="0.2">
      <c r="A54" s="36"/>
      <c r="B54" s="69"/>
      <c r="C54" s="70">
        <v>435062128001</v>
      </c>
      <c r="D54" s="49">
        <v>4015630019304</v>
      </c>
      <c r="E54" s="50"/>
      <c r="F54" s="51" t="s">
        <v>57</v>
      </c>
      <c r="G54" s="51"/>
      <c r="H54" s="52"/>
      <c r="I54" s="53"/>
      <c r="J54" s="54">
        <v>45150</v>
      </c>
      <c r="K54" s="54"/>
      <c r="L54" s="55">
        <v>79215.675000000003</v>
      </c>
      <c r="M54" s="46"/>
      <c r="P54" s="46"/>
    </row>
    <row r="55" spans="1:16" x14ac:dyDescent="0.2">
      <c r="A55" s="36"/>
      <c r="B55" s="69"/>
      <c r="C55" s="66"/>
      <c r="D55" s="59"/>
      <c r="E55" s="60"/>
      <c r="F55" s="61"/>
      <c r="G55" s="61"/>
      <c r="H55" s="62"/>
      <c r="I55" s="63"/>
      <c r="J55" s="64"/>
      <c r="K55" s="72"/>
      <c r="L55" s="65"/>
      <c r="M55" s="46"/>
      <c r="P55" s="46"/>
    </row>
    <row r="56" spans="1:16" x14ac:dyDescent="0.2">
      <c r="A56" s="36"/>
      <c r="B56" s="69"/>
      <c r="C56" s="70">
        <v>438350663001</v>
      </c>
      <c r="D56" s="49">
        <v>382903206858</v>
      </c>
      <c r="E56" s="50"/>
      <c r="F56" s="79" t="s">
        <v>58</v>
      </c>
      <c r="G56" s="51"/>
      <c r="H56" s="52"/>
      <c r="I56" s="53"/>
      <c r="J56" s="54">
        <v>20148</v>
      </c>
      <c r="K56" s="54"/>
      <c r="L56" s="55">
        <v>35350</v>
      </c>
      <c r="M56" s="80"/>
      <c r="P56" s="46"/>
    </row>
    <row r="57" spans="1:16" x14ac:dyDescent="0.2">
      <c r="A57" s="36"/>
      <c r="B57" s="69"/>
      <c r="C57" s="66">
        <v>439838546001</v>
      </c>
      <c r="D57" s="59">
        <v>5907996099139</v>
      </c>
      <c r="E57" s="60"/>
      <c r="F57" s="81" t="s">
        <v>58</v>
      </c>
      <c r="G57" s="61"/>
      <c r="H57" s="62"/>
      <c r="I57" s="63"/>
      <c r="J57" s="64">
        <v>20148</v>
      </c>
      <c r="K57" s="64"/>
      <c r="L57" s="65">
        <v>35350</v>
      </c>
      <c r="M57" s="46"/>
      <c r="P57" s="46"/>
    </row>
    <row r="58" spans="1:16" x14ac:dyDescent="0.2">
      <c r="A58" s="36"/>
      <c r="B58" s="69"/>
      <c r="C58" s="66">
        <v>439838651001</v>
      </c>
      <c r="D58" s="59">
        <v>5907996099238</v>
      </c>
      <c r="E58" s="60"/>
      <c r="F58" s="81" t="s">
        <v>59</v>
      </c>
      <c r="G58" s="61"/>
      <c r="H58" s="62"/>
      <c r="I58" s="63"/>
      <c r="J58" s="64">
        <v>20148</v>
      </c>
      <c r="K58" s="64"/>
      <c r="L58" s="65">
        <v>35350</v>
      </c>
      <c r="M58" s="46"/>
      <c r="P58" s="46"/>
    </row>
    <row r="59" spans="1:16" ht="13.5" thickBot="1" x14ac:dyDescent="0.25">
      <c r="A59" s="36"/>
      <c r="B59" s="82"/>
      <c r="C59" s="83">
        <v>438350639001</v>
      </c>
      <c r="D59" s="84">
        <v>382903206872</v>
      </c>
      <c r="E59" s="85"/>
      <c r="F59" s="86" t="s">
        <v>60</v>
      </c>
      <c r="G59" s="87"/>
      <c r="H59" s="88"/>
      <c r="I59" s="89"/>
      <c r="J59" s="90">
        <v>20148</v>
      </c>
      <c r="K59" s="90"/>
      <c r="L59" s="91">
        <v>35350</v>
      </c>
      <c r="M59" s="80"/>
      <c r="P59" s="46"/>
    </row>
    <row r="60" spans="1:16" x14ac:dyDescent="0.2">
      <c r="M60" s="46"/>
    </row>
    <row r="61" spans="1:16" x14ac:dyDescent="0.2">
      <c r="M61" s="46"/>
    </row>
    <row r="62" spans="1:16" x14ac:dyDescent="0.2">
      <c r="M62" s="46"/>
    </row>
    <row r="63" spans="1:16" x14ac:dyDescent="0.2">
      <c r="M63" s="46"/>
    </row>
    <row r="64" spans="1:16" x14ac:dyDescent="0.2">
      <c r="M64" s="46"/>
    </row>
  </sheetData>
  <mergeCells count="5">
    <mergeCell ref="H2:K3"/>
    <mergeCell ref="K4:L4"/>
    <mergeCell ref="H8:K8"/>
    <mergeCell ref="J9:K9"/>
    <mergeCell ref="J11:L11"/>
  </mergeCells>
  <pageMargins left="0.7" right="0.7" top="0.75" bottom="0.75" header="0.3" footer="0.3"/>
  <pageSetup paperSize="9" orientation="portrait" r:id="rId1"/>
  <headerFooter>
    <oddFooter>&amp;C&amp;1#&amp;"Calibri"&amp;8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33"/>
  <sheetViews>
    <sheetView topLeftCell="C1" zoomScale="90" zoomScaleNormal="90" workbookViewId="0">
      <pane ySplit="6" topLeftCell="A7" activePane="bottomLeft" state="frozen"/>
      <selection pane="bottomLeft" activeCell="D30" sqref="D29:D30"/>
    </sheetView>
  </sheetViews>
  <sheetFormatPr baseColWidth="10" defaultColWidth="11.5703125" defaultRowHeight="12.75" x14ac:dyDescent="0.2"/>
  <cols>
    <col min="1" max="1" width="16.85546875" style="8" hidden="1" customWidth="1"/>
    <col min="2" max="2" width="16.7109375" style="8" hidden="1" customWidth="1"/>
    <col min="3" max="3" width="38.7109375" style="8" bestFit="1" customWidth="1"/>
    <col min="4" max="5" width="11.5703125" style="8"/>
    <col min="6" max="6" width="17.7109375" style="8" customWidth="1"/>
    <col min="7" max="7" width="1.5703125" style="8" customWidth="1"/>
    <col min="8" max="8" width="9.5703125" style="8" customWidth="1"/>
    <col min="9" max="9" width="17.28515625" style="8" customWidth="1"/>
    <col min="10" max="10" width="14.5703125" style="8" customWidth="1"/>
    <col min="11" max="11" width="17.7109375" style="8" customWidth="1"/>
    <col min="12" max="12" width="1.85546875" style="8" customWidth="1"/>
    <col min="13" max="13" width="13.7109375" style="8" customWidth="1"/>
    <col min="14" max="14" width="17.7109375" style="8" customWidth="1"/>
    <col min="15" max="16384" width="11.5703125" style="8"/>
  </cols>
  <sheetData>
    <row r="1" spans="1:19" ht="13.5" thickBot="1" x14ac:dyDescent="0.25">
      <c r="A1" s="15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8"/>
    </row>
    <row r="2" spans="1:19" ht="15" customHeight="1" x14ac:dyDescent="0.2">
      <c r="A2" s="24"/>
      <c r="B2" s="25"/>
      <c r="C2" s="25"/>
      <c r="D2" s="98" t="s">
        <v>63</v>
      </c>
      <c r="E2" s="98"/>
      <c r="F2" s="98"/>
      <c r="G2" s="112"/>
      <c r="H2" s="92"/>
      <c r="I2" s="92"/>
      <c r="J2" s="92"/>
      <c r="K2" s="92"/>
      <c r="L2" s="112"/>
      <c r="M2" s="92"/>
      <c r="N2" s="92"/>
      <c r="O2" s="93"/>
    </row>
    <row r="3" spans="1:19" x14ac:dyDescent="0.2">
      <c r="A3" s="27" t="s">
        <v>7</v>
      </c>
      <c r="B3" s="27" t="s">
        <v>8</v>
      </c>
      <c r="C3" s="28" t="s">
        <v>9</v>
      </c>
      <c r="D3" s="28" t="s">
        <v>61</v>
      </c>
      <c r="E3" s="28"/>
      <c r="F3" s="28" t="s">
        <v>61</v>
      </c>
      <c r="G3" s="108"/>
      <c r="H3" s="28"/>
      <c r="I3" s="28" t="s">
        <v>64</v>
      </c>
      <c r="J3" s="28" t="s">
        <v>72</v>
      </c>
      <c r="K3" s="28" t="s">
        <v>72</v>
      </c>
      <c r="L3" s="108"/>
      <c r="M3" s="28" t="s">
        <v>72</v>
      </c>
      <c r="N3" s="28" t="s">
        <v>64</v>
      </c>
      <c r="O3" s="29" t="s">
        <v>13</v>
      </c>
    </row>
    <row r="4" spans="1:19" x14ac:dyDescent="0.2">
      <c r="A4" s="27"/>
      <c r="B4" s="27"/>
      <c r="C4" s="28"/>
      <c r="D4" s="28" t="s">
        <v>12</v>
      </c>
      <c r="E4" s="28" t="s">
        <v>62</v>
      </c>
      <c r="F4" s="28" t="s">
        <v>12</v>
      </c>
      <c r="G4" s="108"/>
      <c r="H4" s="28" t="s">
        <v>68</v>
      </c>
      <c r="I4" s="28" t="s">
        <v>69</v>
      </c>
      <c r="J4" s="28" t="s">
        <v>73</v>
      </c>
      <c r="K4" s="28" t="s">
        <v>75</v>
      </c>
      <c r="L4" s="108"/>
      <c r="M4" s="28" t="s">
        <v>73</v>
      </c>
      <c r="N4" s="28" t="s">
        <v>65</v>
      </c>
      <c r="O4" s="29"/>
    </row>
    <row r="5" spans="1:19" x14ac:dyDescent="0.2">
      <c r="A5" s="27" t="s">
        <v>15</v>
      </c>
      <c r="B5" s="31" t="s">
        <v>16</v>
      </c>
      <c r="C5" s="10"/>
      <c r="D5" s="28" t="s">
        <v>18</v>
      </c>
      <c r="E5" s="100">
        <v>0.15</v>
      </c>
      <c r="F5" s="28" t="s">
        <v>19</v>
      </c>
      <c r="G5" s="108"/>
      <c r="H5" s="28"/>
      <c r="I5" s="28" t="s">
        <v>70</v>
      </c>
      <c r="J5" s="28" t="s">
        <v>74</v>
      </c>
      <c r="K5" s="28" t="s">
        <v>76</v>
      </c>
      <c r="L5" s="108"/>
      <c r="M5" s="28" t="s">
        <v>74</v>
      </c>
      <c r="N5" s="28" t="s">
        <v>66</v>
      </c>
      <c r="O5" s="29" t="s">
        <v>20</v>
      </c>
    </row>
    <row r="6" spans="1:19" ht="13.5" thickBot="1" x14ac:dyDescent="0.25">
      <c r="A6" s="35"/>
      <c r="B6" s="32"/>
      <c r="C6" s="32"/>
      <c r="D6" s="28" t="s">
        <v>21</v>
      </c>
      <c r="E6" s="28"/>
      <c r="F6" s="28" t="s">
        <v>21</v>
      </c>
      <c r="G6" s="108"/>
      <c r="H6" s="28"/>
      <c r="I6" s="28" t="s">
        <v>71</v>
      </c>
      <c r="J6" s="28"/>
      <c r="K6" s="28" t="s">
        <v>77</v>
      </c>
      <c r="L6" s="108"/>
      <c r="M6" s="28"/>
      <c r="N6" s="28" t="s">
        <v>67</v>
      </c>
      <c r="O6" s="29" t="s">
        <v>21</v>
      </c>
    </row>
    <row r="7" spans="1:19" ht="13.5" thickTop="1" x14ac:dyDescent="0.2">
      <c r="A7" s="101">
        <v>435981310001</v>
      </c>
      <c r="B7" s="102">
        <v>4015630058518</v>
      </c>
      <c r="C7" s="117" t="s">
        <v>34</v>
      </c>
      <c r="D7" s="103">
        <v>7092</v>
      </c>
      <c r="E7" s="103">
        <f>+D7*0.85</f>
        <v>6028.2</v>
      </c>
      <c r="F7" s="103">
        <f>+E7*1.21</f>
        <v>7294.1219999999994</v>
      </c>
      <c r="G7" s="109"/>
      <c r="H7" s="103"/>
      <c r="I7" s="103"/>
      <c r="J7" s="103"/>
      <c r="K7" s="103"/>
      <c r="L7" s="109"/>
      <c r="M7" s="103"/>
      <c r="N7" s="103"/>
      <c r="O7" s="104">
        <v>12443</v>
      </c>
      <c r="P7" s="46"/>
      <c r="S7" s="46"/>
    </row>
    <row r="8" spans="1:19" x14ac:dyDescent="0.2">
      <c r="A8" s="58">
        <v>435981174001</v>
      </c>
      <c r="B8" s="59">
        <v>4015630058501</v>
      </c>
      <c r="C8" s="74" t="s">
        <v>35</v>
      </c>
      <c r="D8" s="64">
        <v>25250</v>
      </c>
      <c r="E8" s="64">
        <f t="shared" ref="E8:E13" si="0">+D8*0.85</f>
        <v>21462.5</v>
      </c>
      <c r="F8" s="64">
        <f t="shared" ref="F8:F13" si="1">+E8*1.21</f>
        <v>25969.625</v>
      </c>
      <c r="G8" s="110"/>
      <c r="H8" s="64"/>
      <c r="I8" s="64"/>
      <c r="J8" s="64"/>
      <c r="K8" s="64"/>
      <c r="L8" s="110"/>
      <c r="M8" s="64"/>
      <c r="N8" s="64"/>
      <c r="O8" s="65">
        <v>44301</v>
      </c>
      <c r="P8" s="46"/>
      <c r="S8" s="46"/>
    </row>
    <row r="9" spans="1:19" x14ac:dyDescent="0.2">
      <c r="A9" s="48">
        <v>435864666023</v>
      </c>
      <c r="B9" s="49">
        <v>4015630063024</v>
      </c>
      <c r="C9" s="74" t="s">
        <v>36</v>
      </c>
      <c r="D9" s="64">
        <v>25351</v>
      </c>
      <c r="E9" s="64">
        <f t="shared" si="0"/>
        <v>21548.35</v>
      </c>
      <c r="F9" s="64">
        <f t="shared" si="1"/>
        <v>26073.503499999999</v>
      </c>
      <c r="G9" s="110"/>
      <c r="H9" s="64"/>
      <c r="I9" s="64"/>
      <c r="J9" s="64"/>
      <c r="K9" s="64"/>
      <c r="L9" s="110"/>
      <c r="M9" s="64"/>
      <c r="N9" s="64"/>
      <c r="O9" s="65">
        <v>44478</v>
      </c>
      <c r="P9" s="46"/>
      <c r="S9" s="46"/>
    </row>
    <row r="10" spans="1:19" x14ac:dyDescent="0.2">
      <c r="A10" s="58">
        <v>437522851172</v>
      </c>
      <c r="B10" s="59">
        <v>4015630065585</v>
      </c>
      <c r="C10" s="74" t="s">
        <v>36</v>
      </c>
      <c r="D10" s="64">
        <v>25351</v>
      </c>
      <c r="E10" s="64">
        <f t="shared" si="0"/>
        <v>21548.35</v>
      </c>
      <c r="F10" s="64">
        <f t="shared" si="1"/>
        <v>26073.503499999999</v>
      </c>
      <c r="G10" s="110"/>
      <c r="H10" s="64"/>
      <c r="I10" s="64"/>
      <c r="J10" s="64"/>
      <c r="K10" s="64"/>
      <c r="L10" s="110"/>
      <c r="M10" s="64"/>
      <c r="N10" s="64"/>
      <c r="O10" s="65">
        <v>44478</v>
      </c>
      <c r="P10" s="46"/>
      <c r="S10" s="46"/>
    </row>
    <row r="11" spans="1:19" x14ac:dyDescent="0.2">
      <c r="A11" s="58">
        <v>433307492001</v>
      </c>
      <c r="B11" s="59">
        <v>4015630018277</v>
      </c>
      <c r="C11" s="74" t="s">
        <v>50</v>
      </c>
      <c r="D11" s="64">
        <v>4610</v>
      </c>
      <c r="E11" s="64">
        <f t="shared" si="0"/>
        <v>3918.5</v>
      </c>
      <c r="F11" s="64">
        <f t="shared" si="1"/>
        <v>4741.3850000000002</v>
      </c>
      <c r="G11" s="110"/>
      <c r="H11" s="64"/>
      <c r="I11" s="64"/>
      <c r="J11" s="64"/>
      <c r="K11" s="64"/>
      <c r="L11" s="110"/>
      <c r="M11" s="64"/>
      <c r="N11" s="64"/>
      <c r="O11" s="65">
        <v>8088</v>
      </c>
      <c r="P11" s="46"/>
      <c r="S11" s="46"/>
    </row>
    <row r="12" spans="1:19" x14ac:dyDescent="0.2">
      <c r="A12" s="58">
        <v>433307484200</v>
      </c>
      <c r="B12" s="59">
        <v>4015630006779</v>
      </c>
      <c r="C12" s="74" t="s">
        <v>51</v>
      </c>
      <c r="D12" s="64">
        <v>26892</v>
      </c>
      <c r="E12" s="64">
        <f t="shared" si="0"/>
        <v>22858.2</v>
      </c>
      <c r="F12" s="64">
        <f t="shared" si="1"/>
        <v>27658.421999999999</v>
      </c>
      <c r="G12" s="110"/>
      <c r="H12" s="64"/>
      <c r="I12" s="64"/>
      <c r="J12" s="64"/>
      <c r="K12" s="64"/>
      <c r="L12" s="110"/>
      <c r="M12" s="64"/>
      <c r="N12" s="64"/>
      <c r="O12" s="65">
        <v>47182</v>
      </c>
      <c r="P12" s="46"/>
      <c r="S12" s="46"/>
    </row>
    <row r="13" spans="1:19" x14ac:dyDescent="0.2">
      <c r="A13" s="58">
        <v>433307450001</v>
      </c>
      <c r="B13" s="59">
        <v>4015630018239</v>
      </c>
      <c r="C13" s="74" t="s">
        <v>52</v>
      </c>
      <c r="D13" s="64">
        <v>14689</v>
      </c>
      <c r="E13" s="64">
        <f t="shared" si="0"/>
        <v>12485.65</v>
      </c>
      <c r="F13" s="64">
        <f t="shared" si="1"/>
        <v>15107.636499999999</v>
      </c>
      <c r="G13" s="110"/>
      <c r="H13" s="64"/>
      <c r="I13" s="64"/>
      <c r="J13" s="64"/>
      <c r="K13" s="64"/>
      <c r="L13" s="110"/>
      <c r="M13" s="64"/>
      <c r="N13" s="64"/>
      <c r="O13" s="65">
        <v>25772</v>
      </c>
      <c r="P13" s="46"/>
      <c r="S13" s="46"/>
    </row>
    <row r="14" spans="1:19" x14ac:dyDescent="0.2">
      <c r="A14" s="70">
        <v>438350663001</v>
      </c>
      <c r="B14" s="49">
        <v>382903206858</v>
      </c>
      <c r="C14" s="118" t="s">
        <v>58</v>
      </c>
      <c r="D14" s="64">
        <v>20148</v>
      </c>
      <c r="E14" s="64">
        <f>+D14*0.85</f>
        <v>17125.8</v>
      </c>
      <c r="F14" s="64">
        <f>+E14*1.21</f>
        <v>20722.217999999997</v>
      </c>
      <c r="G14" s="110"/>
      <c r="H14" s="113">
        <v>0.33</v>
      </c>
      <c r="I14" s="64">
        <f>(F14+(F14*H14))</f>
        <v>27560.549939999997</v>
      </c>
      <c r="J14" s="113">
        <f>1-I14/O14</f>
        <v>0.22035219405940598</v>
      </c>
      <c r="K14" s="113">
        <f>1-I14/N14</f>
        <v>5.3825478227434553E-2</v>
      </c>
      <c r="L14" s="110"/>
      <c r="M14" s="113">
        <f>1-N14/O14</f>
        <v>0.17599999999999993</v>
      </c>
      <c r="N14" s="64">
        <v>29128.400000000001</v>
      </c>
      <c r="O14" s="65">
        <v>35350</v>
      </c>
      <c r="P14" s="80"/>
      <c r="Q14" s="8">
        <v>24073.06</v>
      </c>
      <c r="S14" s="46"/>
    </row>
    <row r="15" spans="1:19" x14ac:dyDescent="0.2">
      <c r="A15" s="66">
        <v>439838546001</v>
      </c>
      <c r="B15" s="59">
        <v>5907996099139</v>
      </c>
      <c r="C15" s="118" t="s">
        <v>58</v>
      </c>
      <c r="D15" s="64">
        <v>20148</v>
      </c>
      <c r="E15" s="64">
        <f>+D15*0.85</f>
        <v>17125.8</v>
      </c>
      <c r="F15" s="64">
        <f>+E15*1.21</f>
        <v>20722.217999999997</v>
      </c>
      <c r="G15" s="110"/>
      <c r="H15" s="113">
        <v>0.33</v>
      </c>
      <c r="I15" s="64">
        <f t="shared" ref="I15:I17" si="2">(F15+(F15*H15))</f>
        <v>27560.549939999997</v>
      </c>
      <c r="J15" s="113">
        <f t="shared" ref="J15:J17" si="3">1-I15/O15</f>
        <v>0.22035219405940598</v>
      </c>
      <c r="K15" s="113">
        <f t="shared" ref="K15:K17" si="4">1-I15/N15</f>
        <v>5.3825478227434553E-2</v>
      </c>
      <c r="L15" s="110"/>
      <c r="M15" s="113">
        <f t="shared" ref="M15:M17" si="5">1-N15/O15</f>
        <v>0.17599999999999993</v>
      </c>
      <c r="N15" s="64">
        <v>29128.400000000001</v>
      </c>
      <c r="O15" s="65">
        <v>35350</v>
      </c>
      <c r="P15" s="46"/>
      <c r="Q15" s="8">
        <v>24073.06</v>
      </c>
      <c r="S15" s="46"/>
    </row>
    <row r="16" spans="1:19" x14ac:dyDescent="0.2">
      <c r="A16" s="66">
        <v>439838651001</v>
      </c>
      <c r="B16" s="59">
        <v>5907996099238</v>
      </c>
      <c r="C16" s="118" t="s">
        <v>59</v>
      </c>
      <c r="D16" s="64">
        <v>20148</v>
      </c>
      <c r="E16" s="64">
        <f>+D16*0.85</f>
        <v>17125.8</v>
      </c>
      <c r="F16" s="64">
        <f>+E16*1.21</f>
        <v>20722.217999999997</v>
      </c>
      <c r="G16" s="110"/>
      <c r="H16" s="113">
        <v>0.33</v>
      </c>
      <c r="I16" s="64">
        <f t="shared" si="2"/>
        <v>27560.549939999997</v>
      </c>
      <c r="J16" s="113">
        <f t="shared" si="3"/>
        <v>0.22035219405940598</v>
      </c>
      <c r="K16" s="113">
        <f t="shared" si="4"/>
        <v>5.3825478227434553E-2</v>
      </c>
      <c r="L16" s="110"/>
      <c r="M16" s="113">
        <f t="shared" si="5"/>
        <v>0.17599999999999993</v>
      </c>
      <c r="N16" s="64">
        <v>29128.400000000001</v>
      </c>
      <c r="O16" s="65">
        <v>35350</v>
      </c>
      <c r="P16" s="46"/>
      <c r="Q16" s="8">
        <v>24073.06</v>
      </c>
      <c r="S16" s="46"/>
    </row>
    <row r="17" spans="1:19" ht="13.5" thickBot="1" x14ac:dyDescent="0.25">
      <c r="A17" s="105">
        <v>438350639001</v>
      </c>
      <c r="B17" s="106">
        <v>382903206872</v>
      </c>
      <c r="C17" s="119" t="s">
        <v>60</v>
      </c>
      <c r="D17" s="107">
        <v>20148</v>
      </c>
      <c r="E17" s="107">
        <f>+D17*0.85</f>
        <v>17125.8</v>
      </c>
      <c r="F17" s="107">
        <f>+E17*1.21</f>
        <v>20722.217999999997</v>
      </c>
      <c r="G17" s="111"/>
      <c r="H17" s="114">
        <v>0.33</v>
      </c>
      <c r="I17" s="115">
        <f t="shared" si="2"/>
        <v>27560.549939999997</v>
      </c>
      <c r="J17" s="114">
        <f t="shared" si="3"/>
        <v>0.22035219405940598</v>
      </c>
      <c r="K17" s="114">
        <f t="shared" si="4"/>
        <v>5.3825478227434553E-2</v>
      </c>
      <c r="L17" s="116"/>
      <c r="M17" s="114">
        <f t="shared" si="5"/>
        <v>0.17599999999999993</v>
      </c>
      <c r="N17" s="115">
        <v>29128.400000000001</v>
      </c>
      <c r="O17" s="120">
        <v>35350</v>
      </c>
      <c r="P17" s="80"/>
      <c r="Q17" s="8">
        <v>24073.06</v>
      </c>
      <c r="S17" s="46"/>
    </row>
    <row r="18" spans="1:19" ht="13.5" thickTop="1" x14ac:dyDescent="0.2">
      <c r="C18" s="118" t="s">
        <v>78</v>
      </c>
      <c r="D18" s="64">
        <v>22377.07</v>
      </c>
      <c r="E18" s="64">
        <f>+D18*0.9</f>
        <v>20139.363000000001</v>
      </c>
      <c r="F18" s="64">
        <f>+E18*1.21</f>
        <v>24368.629230000002</v>
      </c>
      <c r="G18" s="110"/>
      <c r="H18" s="113">
        <v>0.3</v>
      </c>
      <c r="I18" s="64">
        <f t="shared" ref="I18:I20" si="6">(F18+(F18*H18))</f>
        <v>31679.217999000004</v>
      </c>
      <c r="J18" s="113">
        <f>1-I18/O18</f>
        <v>0.19310346235421427</v>
      </c>
      <c r="K18" s="113">
        <f t="shared" ref="K18:K20" si="7">1-I18/N18</f>
        <v>2.0756493462775971E-2</v>
      </c>
      <c r="L18" s="110"/>
      <c r="M18" s="113">
        <f>1-N18/O18</f>
        <v>0.17600011410939786</v>
      </c>
      <c r="N18" s="64">
        <f>+Q18*1.21</f>
        <v>32350.705199999997</v>
      </c>
      <c r="O18" s="65">
        <v>39260.57</v>
      </c>
      <c r="P18" s="46"/>
      <c r="Q18" s="8">
        <v>26736.12</v>
      </c>
    </row>
    <row r="19" spans="1:19" x14ac:dyDescent="0.2">
      <c r="C19" s="118" t="s">
        <v>79</v>
      </c>
      <c r="D19" s="64">
        <v>22377.07</v>
      </c>
      <c r="E19" s="64">
        <f t="shared" ref="E19:E20" si="8">+D19*0.9</f>
        <v>20139.363000000001</v>
      </c>
      <c r="F19" s="64">
        <f t="shared" ref="F19:F20" si="9">+E19*1.21</f>
        <v>24368.629230000002</v>
      </c>
      <c r="G19" s="110"/>
      <c r="H19" s="113">
        <v>0.3</v>
      </c>
      <c r="I19" s="64">
        <f t="shared" si="6"/>
        <v>31679.217999000004</v>
      </c>
      <c r="J19" s="113">
        <f>1-I19/O19</f>
        <v>0.19310346235421427</v>
      </c>
      <c r="K19" s="113">
        <f t="shared" si="7"/>
        <v>2.0756493462775971E-2</v>
      </c>
      <c r="L19" s="110"/>
      <c r="M19" s="113">
        <f>1-N19/O19</f>
        <v>0.17600011410939786</v>
      </c>
      <c r="N19" s="64">
        <f t="shared" ref="N19:N20" si="10">+Q19*1.21</f>
        <v>32350.705199999997</v>
      </c>
      <c r="O19" s="65">
        <v>39260.57</v>
      </c>
      <c r="P19" s="46"/>
      <c r="Q19" s="8">
        <v>26736.12</v>
      </c>
    </row>
    <row r="20" spans="1:19" ht="13.5" thickBot="1" x14ac:dyDescent="0.25">
      <c r="C20" s="119" t="s">
        <v>80</v>
      </c>
      <c r="D20" s="107">
        <v>22377.07</v>
      </c>
      <c r="E20" s="107">
        <f t="shared" si="8"/>
        <v>20139.363000000001</v>
      </c>
      <c r="F20" s="107">
        <f t="shared" si="9"/>
        <v>24368.629230000002</v>
      </c>
      <c r="G20" s="111"/>
      <c r="H20" s="114">
        <v>0.3</v>
      </c>
      <c r="I20" s="115">
        <f t="shared" si="6"/>
        <v>31679.217999000004</v>
      </c>
      <c r="J20" s="114">
        <f>1-I20/O20</f>
        <v>0.19310346235421427</v>
      </c>
      <c r="K20" s="114">
        <f t="shared" si="7"/>
        <v>2.0756493462775971E-2</v>
      </c>
      <c r="L20" s="116"/>
      <c r="M20" s="114">
        <f>1-N20/O20</f>
        <v>0.17600011410939786</v>
      </c>
      <c r="N20" s="115">
        <f t="shared" si="10"/>
        <v>32350.705199999997</v>
      </c>
      <c r="O20" s="120">
        <v>39260.57</v>
      </c>
      <c r="P20" s="46"/>
      <c r="Q20" s="8">
        <v>26736.12</v>
      </c>
    </row>
    <row r="21" spans="1:19" ht="13.5" thickTop="1" x14ac:dyDescent="0.2">
      <c r="P21" s="46"/>
    </row>
    <row r="23" spans="1:19" x14ac:dyDescent="0.2">
      <c r="C23" s="8" t="s">
        <v>83</v>
      </c>
    </row>
    <row r="24" spans="1:19" x14ac:dyDescent="0.2">
      <c r="D24" s="122" t="s">
        <v>81</v>
      </c>
      <c r="E24" s="122" t="s">
        <v>62</v>
      </c>
      <c r="F24" s="122" t="s">
        <v>82</v>
      </c>
    </row>
    <row r="25" spans="1:19" ht="6.75" customHeight="1" x14ac:dyDescent="0.2"/>
    <row r="26" spans="1:19" x14ac:dyDescent="0.2">
      <c r="C26" s="118" t="s">
        <v>58</v>
      </c>
      <c r="D26" s="121">
        <f>+O14</f>
        <v>35350</v>
      </c>
      <c r="E26" s="113">
        <f>+J14</f>
        <v>0.22035219405940598</v>
      </c>
      <c r="F26" s="121">
        <f>(D26-(D26*E26))</f>
        <v>27560.549939999997</v>
      </c>
    </row>
    <row r="27" spans="1:19" x14ac:dyDescent="0.2">
      <c r="C27" s="118" t="s">
        <v>58</v>
      </c>
      <c r="D27" s="121">
        <f>+O15</f>
        <v>35350</v>
      </c>
      <c r="E27" s="113">
        <f>+J15</f>
        <v>0.22035219405940598</v>
      </c>
      <c r="F27" s="121">
        <f t="shared" ref="F27:F32" si="11">(D27-(D27*E27))</f>
        <v>27560.549939999997</v>
      </c>
    </row>
    <row r="28" spans="1:19" x14ac:dyDescent="0.2">
      <c r="C28" s="118" t="s">
        <v>59</v>
      </c>
      <c r="D28" s="121">
        <f>+O16</f>
        <v>35350</v>
      </c>
      <c r="E28" s="113">
        <f>+J16</f>
        <v>0.22035219405940598</v>
      </c>
      <c r="F28" s="121">
        <f t="shared" si="11"/>
        <v>27560.549939999997</v>
      </c>
    </row>
    <row r="29" spans="1:19" ht="13.5" thickBot="1" x14ac:dyDescent="0.25">
      <c r="C29" s="119" t="s">
        <v>60</v>
      </c>
      <c r="D29" s="121">
        <f>+O17</f>
        <v>35350</v>
      </c>
      <c r="E29" s="113">
        <f>+J17</f>
        <v>0.22035219405940598</v>
      </c>
      <c r="F29" s="121">
        <f t="shared" si="11"/>
        <v>27560.549939999997</v>
      </c>
    </row>
    <row r="30" spans="1:19" ht="13.5" thickTop="1" x14ac:dyDescent="0.2">
      <c r="C30" s="118" t="s">
        <v>78</v>
      </c>
      <c r="D30" s="121">
        <f>+O18</f>
        <v>39260.57</v>
      </c>
      <c r="E30" s="113">
        <f>+J18</f>
        <v>0.19310346235421427</v>
      </c>
      <c r="F30" s="121">
        <f t="shared" si="11"/>
        <v>31679.217999000008</v>
      </c>
    </row>
    <row r="31" spans="1:19" x14ac:dyDescent="0.2">
      <c r="C31" s="118" t="s">
        <v>79</v>
      </c>
      <c r="D31" s="121">
        <f t="shared" ref="D31:D32" si="12">+O19</f>
        <v>39260.57</v>
      </c>
      <c r="E31" s="113">
        <f>+J19</f>
        <v>0.19310346235421427</v>
      </c>
      <c r="F31" s="121">
        <f t="shared" si="11"/>
        <v>31679.217999000008</v>
      </c>
    </row>
    <row r="32" spans="1:19" ht="13.5" thickBot="1" x14ac:dyDescent="0.25">
      <c r="C32" s="119" t="s">
        <v>80</v>
      </c>
      <c r="D32" s="121">
        <f t="shared" si="12"/>
        <v>39260.57</v>
      </c>
      <c r="E32" s="113">
        <f>+J20</f>
        <v>0.19310346235421427</v>
      </c>
      <c r="F32" s="121">
        <f t="shared" si="11"/>
        <v>31679.217999000008</v>
      </c>
    </row>
    <row r="33" ht="13.5" thickTop="1" x14ac:dyDescent="0.2"/>
  </sheetData>
  <mergeCells count="1">
    <mergeCell ref="D2:F2"/>
  </mergeCells>
  <pageMargins left="0.7" right="0.7" top="0.75" bottom="0.75" header="0.3" footer="0.3"/>
  <pageSetup paperSize="9" scale="70" orientation="landscape" r:id="rId1"/>
  <headerFooter>
    <oddFooter>&amp;C&amp;1#&amp;"Calibri"&amp;8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33"/>
  <sheetViews>
    <sheetView topLeftCell="C1" zoomScale="90" zoomScaleNormal="90" workbookViewId="0">
      <pane ySplit="6" topLeftCell="A7" activePane="bottomLeft" state="frozen"/>
      <selection pane="bottomLeft" activeCell="C23" sqref="C23:F32"/>
    </sheetView>
  </sheetViews>
  <sheetFormatPr baseColWidth="10" defaultColWidth="11.5703125" defaultRowHeight="12.75" x14ac:dyDescent="0.2"/>
  <cols>
    <col min="1" max="1" width="16.85546875" style="8" hidden="1" customWidth="1"/>
    <col min="2" max="2" width="16.7109375" style="8" hidden="1" customWidth="1"/>
    <col min="3" max="3" width="38.7109375" style="8" bestFit="1" customWidth="1"/>
    <col min="4" max="5" width="11.5703125" style="8"/>
    <col min="6" max="6" width="17.7109375" style="8" customWidth="1"/>
    <col min="7" max="7" width="1.5703125" style="8" customWidth="1"/>
    <col min="8" max="8" width="9.5703125" style="8" customWidth="1"/>
    <col min="9" max="9" width="17.28515625" style="8" customWidth="1"/>
    <col min="10" max="10" width="14.5703125" style="8" customWidth="1"/>
    <col min="11" max="11" width="17.7109375" style="8" customWidth="1"/>
    <col min="12" max="12" width="1.85546875" style="8" customWidth="1"/>
    <col min="13" max="13" width="13.7109375" style="8" customWidth="1"/>
    <col min="14" max="14" width="17.7109375" style="8" customWidth="1"/>
    <col min="15" max="16384" width="11.5703125" style="8"/>
  </cols>
  <sheetData>
    <row r="1" spans="1:19" ht="13.5" hidden="1" thickBot="1" x14ac:dyDescent="0.25">
      <c r="A1" s="15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8"/>
    </row>
    <row r="2" spans="1:19" ht="15" hidden="1" customHeight="1" x14ac:dyDescent="0.2">
      <c r="A2" s="24"/>
      <c r="B2" s="25"/>
      <c r="C2" s="25"/>
      <c r="D2" s="98" t="s">
        <v>63</v>
      </c>
      <c r="E2" s="98"/>
      <c r="F2" s="98"/>
      <c r="G2" s="112"/>
      <c r="H2" s="92"/>
      <c r="I2" s="92"/>
      <c r="J2" s="92"/>
      <c r="K2" s="92"/>
      <c r="L2" s="112"/>
      <c r="M2" s="92"/>
      <c r="N2" s="92"/>
      <c r="O2" s="93"/>
    </row>
    <row r="3" spans="1:19" hidden="1" x14ac:dyDescent="0.2">
      <c r="A3" s="27" t="s">
        <v>7</v>
      </c>
      <c r="B3" s="27" t="s">
        <v>8</v>
      </c>
      <c r="C3" s="28" t="s">
        <v>9</v>
      </c>
      <c r="D3" s="28" t="s">
        <v>61</v>
      </c>
      <c r="E3" s="28"/>
      <c r="F3" s="28" t="s">
        <v>61</v>
      </c>
      <c r="G3" s="108"/>
      <c r="H3" s="28"/>
      <c r="I3" s="28" t="s">
        <v>64</v>
      </c>
      <c r="J3" s="28" t="s">
        <v>72</v>
      </c>
      <c r="K3" s="28" t="s">
        <v>72</v>
      </c>
      <c r="L3" s="108"/>
      <c r="M3" s="28" t="s">
        <v>72</v>
      </c>
      <c r="N3" s="28" t="s">
        <v>64</v>
      </c>
      <c r="O3" s="29" t="s">
        <v>13</v>
      </c>
    </row>
    <row r="4" spans="1:19" hidden="1" x14ac:dyDescent="0.2">
      <c r="A4" s="27"/>
      <c r="B4" s="27"/>
      <c r="C4" s="28"/>
      <c r="D4" s="28" t="s">
        <v>12</v>
      </c>
      <c r="E4" s="28" t="s">
        <v>62</v>
      </c>
      <c r="F4" s="28" t="s">
        <v>12</v>
      </c>
      <c r="G4" s="108"/>
      <c r="H4" s="28" t="s">
        <v>68</v>
      </c>
      <c r="I4" s="28" t="s">
        <v>69</v>
      </c>
      <c r="J4" s="28" t="s">
        <v>73</v>
      </c>
      <c r="K4" s="28" t="s">
        <v>75</v>
      </c>
      <c r="L4" s="108"/>
      <c r="M4" s="28" t="s">
        <v>73</v>
      </c>
      <c r="N4" s="28" t="s">
        <v>65</v>
      </c>
      <c r="O4" s="29"/>
    </row>
    <row r="5" spans="1:19" hidden="1" x14ac:dyDescent="0.2">
      <c r="A5" s="27" t="s">
        <v>15</v>
      </c>
      <c r="B5" s="31" t="s">
        <v>16</v>
      </c>
      <c r="C5" s="10"/>
      <c r="D5" s="28" t="s">
        <v>18</v>
      </c>
      <c r="E5" s="100">
        <v>0.15</v>
      </c>
      <c r="F5" s="28" t="s">
        <v>19</v>
      </c>
      <c r="G5" s="108"/>
      <c r="H5" s="28"/>
      <c r="I5" s="28" t="s">
        <v>70</v>
      </c>
      <c r="J5" s="28" t="s">
        <v>74</v>
      </c>
      <c r="K5" s="28" t="s">
        <v>76</v>
      </c>
      <c r="L5" s="108"/>
      <c r="M5" s="28" t="s">
        <v>74</v>
      </c>
      <c r="N5" s="28" t="s">
        <v>66</v>
      </c>
      <c r="O5" s="29" t="s">
        <v>20</v>
      </c>
    </row>
    <row r="6" spans="1:19" ht="13.5" hidden="1" thickBot="1" x14ac:dyDescent="0.25">
      <c r="A6" s="35"/>
      <c r="B6" s="32"/>
      <c r="C6" s="32"/>
      <c r="D6" s="28" t="s">
        <v>21</v>
      </c>
      <c r="E6" s="28"/>
      <c r="F6" s="28" t="s">
        <v>21</v>
      </c>
      <c r="G6" s="108"/>
      <c r="H6" s="28"/>
      <c r="I6" s="28" t="s">
        <v>71</v>
      </c>
      <c r="J6" s="28"/>
      <c r="K6" s="28" t="s">
        <v>77</v>
      </c>
      <c r="L6" s="108"/>
      <c r="M6" s="28"/>
      <c r="N6" s="28" t="s">
        <v>67</v>
      </c>
      <c r="O6" s="29" t="s">
        <v>21</v>
      </c>
    </row>
    <row r="7" spans="1:19" ht="13.5" hidden="1" thickTop="1" x14ac:dyDescent="0.2">
      <c r="A7" s="101">
        <v>435981310001</v>
      </c>
      <c r="B7" s="102">
        <v>4015630058518</v>
      </c>
      <c r="C7" s="117" t="s">
        <v>34</v>
      </c>
      <c r="D7" s="103">
        <v>7092</v>
      </c>
      <c r="E7" s="103">
        <f>+D7*0.85</f>
        <v>6028.2</v>
      </c>
      <c r="F7" s="103">
        <f>+E7*1.21</f>
        <v>7294.1219999999994</v>
      </c>
      <c r="G7" s="109"/>
      <c r="H7" s="103"/>
      <c r="I7" s="103"/>
      <c r="J7" s="103"/>
      <c r="K7" s="103"/>
      <c r="L7" s="109"/>
      <c r="M7" s="103"/>
      <c r="N7" s="103"/>
      <c r="O7" s="104">
        <v>12443</v>
      </c>
      <c r="P7" s="46"/>
      <c r="S7" s="46"/>
    </row>
    <row r="8" spans="1:19" hidden="1" x14ac:dyDescent="0.2">
      <c r="A8" s="58">
        <v>435981174001</v>
      </c>
      <c r="B8" s="59">
        <v>4015630058501</v>
      </c>
      <c r="C8" s="74" t="s">
        <v>35</v>
      </c>
      <c r="D8" s="64">
        <v>25250</v>
      </c>
      <c r="E8" s="64">
        <f t="shared" ref="E8:E13" si="0">+D8*0.85</f>
        <v>21462.5</v>
      </c>
      <c r="F8" s="64">
        <f t="shared" ref="F8:F13" si="1">+E8*1.21</f>
        <v>25969.625</v>
      </c>
      <c r="G8" s="110"/>
      <c r="H8" s="64"/>
      <c r="I8" s="64"/>
      <c r="J8" s="64"/>
      <c r="K8" s="64"/>
      <c r="L8" s="110"/>
      <c r="M8" s="64"/>
      <c r="N8" s="64"/>
      <c r="O8" s="65">
        <v>44301</v>
      </c>
      <c r="P8" s="46"/>
      <c r="S8" s="46"/>
    </row>
    <row r="9" spans="1:19" hidden="1" x14ac:dyDescent="0.2">
      <c r="A9" s="48">
        <v>435864666023</v>
      </c>
      <c r="B9" s="49">
        <v>4015630063024</v>
      </c>
      <c r="C9" s="74" t="s">
        <v>36</v>
      </c>
      <c r="D9" s="64">
        <v>25351</v>
      </c>
      <c r="E9" s="64">
        <f t="shared" si="0"/>
        <v>21548.35</v>
      </c>
      <c r="F9" s="64">
        <f t="shared" si="1"/>
        <v>26073.503499999999</v>
      </c>
      <c r="G9" s="110"/>
      <c r="H9" s="64"/>
      <c r="I9" s="64"/>
      <c r="J9" s="64"/>
      <c r="K9" s="64"/>
      <c r="L9" s="110"/>
      <c r="M9" s="64"/>
      <c r="N9" s="64"/>
      <c r="O9" s="65">
        <v>44478</v>
      </c>
      <c r="P9" s="46"/>
      <c r="S9" s="46"/>
    </row>
    <row r="10" spans="1:19" hidden="1" x14ac:dyDescent="0.2">
      <c r="A10" s="58">
        <v>437522851172</v>
      </c>
      <c r="B10" s="59">
        <v>4015630065585</v>
      </c>
      <c r="C10" s="74" t="s">
        <v>36</v>
      </c>
      <c r="D10" s="64">
        <v>25351</v>
      </c>
      <c r="E10" s="64">
        <f t="shared" si="0"/>
        <v>21548.35</v>
      </c>
      <c r="F10" s="64">
        <f t="shared" si="1"/>
        <v>26073.503499999999</v>
      </c>
      <c r="G10" s="110"/>
      <c r="H10" s="64"/>
      <c r="I10" s="64"/>
      <c r="J10" s="64"/>
      <c r="K10" s="64"/>
      <c r="L10" s="110"/>
      <c r="M10" s="64"/>
      <c r="N10" s="64"/>
      <c r="O10" s="65">
        <v>44478</v>
      </c>
      <c r="P10" s="46"/>
      <c r="S10" s="46"/>
    </row>
    <row r="11" spans="1:19" hidden="1" x14ac:dyDescent="0.2">
      <c r="A11" s="58">
        <v>433307492001</v>
      </c>
      <c r="B11" s="59">
        <v>4015630018277</v>
      </c>
      <c r="C11" s="74" t="s">
        <v>50</v>
      </c>
      <c r="D11" s="64">
        <v>4610</v>
      </c>
      <c r="E11" s="64">
        <f t="shared" si="0"/>
        <v>3918.5</v>
      </c>
      <c r="F11" s="64">
        <f t="shared" si="1"/>
        <v>4741.3850000000002</v>
      </c>
      <c r="G11" s="110"/>
      <c r="H11" s="64"/>
      <c r="I11" s="64"/>
      <c r="J11" s="64"/>
      <c r="K11" s="64"/>
      <c r="L11" s="110"/>
      <c r="M11" s="64"/>
      <c r="N11" s="64"/>
      <c r="O11" s="65">
        <v>8088</v>
      </c>
      <c r="P11" s="46"/>
      <c r="S11" s="46"/>
    </row>
    <row r="12" spans="1:19" hidden="1" x14ac:dyDescent="0.2">
      <c r="A12" s="58">
        <v>433307484200</v>
      </c>
      <c r="B12" s="59">
        <v>4015630006779</v>
      </c>
      <c r="C12" s="74" t="s">
        <v>51</v>
      </c>
      <c r="D12" s="64">
        <v>26892</v>
      </c>
      <c r="E12" s="64">
        <f t="shared" si="0"/>
        <v>22858.2</v>
      </c>
      <c r="F12" s="64">
        <f t="shared" si="1"/>
        <v>27658.421999999999</v>
      </c>
      <c r="G12" s="110"/>
      <c r="H12" s="64"/>
      <c r="I12" s="64"/>
      <c r="J12" s="64"/>
      <c r="K12" s="64"/>
      <c r="L12" s="110"/>
      <c r="M12" s="64"/>
      <c r="N12" s="64"/>
      <c r="O12" s="65">
        <v>47182</v>
      </c>
      <c r="P12" s="46"/>
      <c r="S12" s="46"/>
    </row>
    <row r="13" spans="1:19" hidden="1" x14ac:dyDescent="0.2">
      <c r="A13" s="58">
        <v>433307450001</v>
      </c>
      <c r="B13" s="59">
        <v>4015630018239</v>
      </c>
      <c r="C13" s="74" t="s">
        <v>52</v>
      </c>
      <c r="D13" s="64">
        <v>14689</v>
      </c>
      <c r="E13" s="64">
        <f t="shared" si="0"/>
        <v>12485.65</v>
      </c>
      <c r="F13" s="64">
        <f t="shared" si="1"/>
        <v>15107.636499999999</v>
      </c>
      <c r="G13" s="110"/>
      <c r="H13" s="64"/>
      <c r="I13" s="64"/>
      <c r="J13" s="64"/>
      <c r="K13" s="64"/>
      <c r="L13" s="110"/>
      <c r="M13" s="64"/>
      <c r="N13" s="64"/>
      <c r="O13" s="65">
        <v>25772</v>
      </c>
      <c r="P13" s="46"/>
      <c r="S13" s="46"/>
    </row>
    <row r="14" spans="1:19" hidden="1" x14ac:dyDescent="0.2">
      <c r="A14" s="70">
        <v>438350663001</v>
      </c>
      <c r="B14" s="49">
        <v>382903206858</v>
      </c>
      <c r="C14" s="118" t="s">
        <v>58</v>
      </c>
      <c r="D14" s="64">
        <v>20148</v>
      </c>
      <c r="E14" s="64">
        <f>+D14*0.85</f>
        <v>17125.8</v>
      </c>
      <c r="F14" s="64">
        <f>+E14*1.21</f>
        <v>20722.217999999997</v>
      </c>
      <c r="G14" s="110"/>
      <c r="H14" s="113">
        <v>0.33</v>
      </c>
      <c r="I14" s="64">
        <f>(F14+(F14*H14))</f>
        <v>27560.549939999997</v>
      </c>
      <c r="J14" s="113">
        <f>1-I14/O14</f>
        <v>0.22035219405940598</v>
      </c>
      <c r="K14" s="113">
        <f>1-I14/N14</f>
        <v>5.3825478227434553E-2</v>
      </c>
      <c r="L14" s="110"/>
      <c r="M14" s="113">
        <f>1-N14/O14</f>
        <v>0.17599999999999993</v>
      </c>
      <c r="N14" s="64">
        <v>29128.400000000001</v>
      </c>
      <c r="O14" s="65">
        <v>35350</v>
      </c>
      <c r="P14" s="80"/>
      <c r="Q14" s="8">
        <v>24073.06</v>
      </c>
      <c r="S14" s="46"/>
    </row>
    <row r="15" spans="1:19" hidden="1" x14ac:dyDescent="0.2">
      <c r="A15" s="66">
        <v>439838546001</v>
      </c>
      <c r="B15" s="59">
        <v>5907996099139</v>
      </c>
      <c r="C15" s="118" t="s">
        <v>58</v>
      </c>
      <c r="D15" s="64">
        <v>20148</v>
      </c>
      <c r="E15" s="64">
        <f>+D15*0.85</f>
        <v>17125.8</v>
      </c>
      <c r="F15" s="64">
        <f>+E15*1.21</f>
        <v>20722.217999999997</v>
      </c>
      <c r="G15" s="110"/>
      <c r="H15" s="113">
        <v>0.33</v>
      </c>
      <c r="I15" s="64">
        <f t="shared" ref="I15:I20" si="2">(F15+(F15*H15))</f>
        <v>27560.549939999997</v>
      </c>
      <c r="J15" s="113">
        <f t="shared" ref="J15:J17" si="3">1-I15/O15</f>
        <v>0.22035219405940598</v>
      </c>
      <c r="K15" s="113">
        <f t="shared" ref="K15:K20" si="4">1-I15/N15</f>
        <v>5.3825478227434553E-2</v>
      </c>
      <c r="L15" s="110"/>
      <c r="M15" s="113">
        <f t="shared" ref="M15:M17" si="5">1-N15/O15</f>
        <v>0.17599999999999993</v>
      </c>
      <c r="N15" s="64">
        <v>29128.400000000001</v>
      </c>
      <c r="O15" s="65">
        <v>35350</v>
      </c>
      <c r="P15" s="46"/>
      <c r="Q15" s="8">
        <v>24073.06</v>
      </c>
      <c r="S15" s="46"/>
    </row>
    <row r="16" spans="1:19" hidden="1" x14ac:dyDescent="0.2">
      <c r="A16" s="66">
        <v>439838651001</v>
      </c>
      <c r="B16" s="59">
        <v>5907996099238</v>
      </c>
      <c r="C16" s="118" t="s">
        <v>59</v>
      </c>
      <c r="D16" s="64">
        <v>20148</v>
      </c>
      <c r="E16" s="64">
        <f>+D16*0.85</f>
        <v>17125.8</v>
      </c>
      <c r="F16" s="64">
        <f>+E16*1.21</f>
        <v>20722.217999999997</v>
      </c>
      <c r="G16" s="110"/>
      <c r="H16" s="113">
        <v>0.33</v>
      </c>
      <c r="I16" s="64">
        <f t="shared" si="2"/>
        <v>27560.549939999997</v>
      </c>
      <c r="J16" s="113">
        <f t="shared" si="3"/>
        <v>0.22035219405940598</v>
      </c>
      <c r="K16" s="113">
        <f t="shared" si="4"/>
        <v>5.3825478227434553E-2</v>
      </c>
      <c r="L16" s="110"/>
      <c r="M16" s="113">
        <f t="shared" si="5"/>
        <v>0.17599999999999993</v>
      </c>
      <c r="N16" s="64">
        <v>29128.400000000001</v>
      </c>
      <c r="O16" s="65">
        <v>35350</v>
      </c>
      <c r="P16" s="46"/>
      <c r="Q16" s="8">
        <v>24073.06</v>
      </c>
      <c r="S16" s="46"/>
    </row>
    <row r="17" spans="1:19" ht="13.5" hidden="1" thickBot="1" x14ac:dyDescent="0.25">
      <c r="A17" s="105">
        <v>438350639001</v>
      </c>
      <c r="B17" s="106">
        <v>382903206872</v>
      </c>
      <c r="C17" s="119" t="s">
        <v>60</v>
      </c>
      <c r="D17" s="107">
        <v>20148</v>
      </c>
      <c r="E17" s="107">
        <f>+D17*0.85</f>
        <v>17125.8</v>
      </c>
      <c r="F17" s="107">
        <f>+E17*1.21</f>
        <v>20722.217999999997</v>
      </c>
      <c r="G17" s="111"/>
      <c r="H17" s="114">
        <v>0.33</v>
      </c>
      <c r="I17" s="115">
        <f t="shared" si="2"/>
        <v>27560.549939999997</v>
      </c>
      <c r="J17" s="114">
        <f t="shared" si="3"/>
        <v>0.22035219405940598</v>
      </c>
      <c r="K17" s="114">
        <f t="shared" si="4"/>
        <v>5.3825478227434553E-2</v>
      </c>
      <c r="L17" s="116"/>
      <c r="M17" s="114">
        <f t="shared" si="5"/>
        <v>0.17599999999999993</v>
      </c>
      <c r="N17" s="115">
        <v>29128.400000000001</v>
      </c>
      <c r="O17" s="120">
        <v>35350</v>
      </c>
      <c r="P17" s="80"/>
      <c r="Q17" s="8">
        <v>24073.06</v>
      </c>
      <c r="S17" s="46"/>
    </row>
    <row r="18" spans="1:19" ht="13.5" hidden="1" thickTop="1" x14ac:dyDescent="0.2">
      <c r="C18" s="118" t="s">
        <v>78</v>
      </c>
      <c r="D18" s="64">
        <v>22377.07</v>
      </c>
      <c r="E18" s="64">
        <f>+D18*0.9</f>
        <v>20139.363000000001</v>
      </c>
      <c r="F18" s="64">
        <f>+E18*1.21</f>
        <v>24368.629230000002</v>
      </c>
      <c r="G18" s="110"/>
      <c r="H18" s="113">
        <v>0.3</v>
      </c>
      <c r="I18" s="64">
        <f t="shared" si="2"/>
        <v>31679.217999000004</v>
      </c>
      <c r="J18" s="113">
        <f>1-I18/O18</f>
        <v>0.19310346235421427</v>
      </c>
      <c r="K18" s="113">
        <f t="shared" si="4"/>
        <v>2.0756493462775971E-2</v>
      </c>
      <c r="L18" s="110"/>
      <c r="M18" s="113">
        <f>1-N18/O18</f>
        <v>0.17600011410939786</v>
      </c>
      <c r="N18" s="64">
        <f>+Q18*1.21</f>
        <v>32350.705199999997</v>
      </c>
      <c r="O18" s="65">
        <v>39260.57</v>
      </c>
      <c r="P18" s="46"/>
      <c r="Q18" s="8">
        <v>26736.12</v>
      </c>
    </row>
    <row r="19" spans="1:19" hidden="1" x14ac:dyDescent="0.2">
      <c r="C19" s="118" t="s">
        <v>79</v>
      </c>
      <c r="D19" s="64">
        <v>22377.07</v>
      </c>
      <c r="E19" s="64">
        <f t="shared" ref="E19:E20" si="6">+D19*0.9</f>
        <v>20139.363000000001</v>
      </c>
      <c r="F19" s="64">
        <f t="shared" ref="F19:F20" si="7">+E19*1.21</f>
        <v>24368.629230000002</v>
      </c>
      <c r="G19" s="110"/>
      <c r="H19" s="113">
        <v>0.3</v>
      </c>
      <c r="I19" s="64">
        <f t="shared" si="2"/>
        <v>31679.217999000004</v>
      </c>
      <c r="J19" s="113">
        <f>1-I19/O19</f>
        <v>0.19310346235421427</v>
      </c>
      <c r="K19" s="113">
        <f t="shared" si="4"/>
        <v>2.0756493462775971E-2</v>
      </c>
      <c r="L19" s="110"/>
      <c r="M19" s="113">
        <f>1-N19/O19</f>
        <v>0.17600011410939786</v>
      </c>
      <c r="N19" s="64">
        <f t="shared" ref="N19:N20" si="8">+Q19*1.21</f>
        <v>32350.705199999997</v>
      </c>
      <c r="O19" s="65">
        <v>39260.57</v>
      </c>
      <c r="P19" s="46"/>
      <c r="Q19" s="8">
        <v>26736.12</v>
      </c>
    </row>
    <row r="20" spans="1:19" ht="13.5" hidden="1" thickBot="1" x14ac:dyDescent="0.25">
      <c r="C20" s="119" t="s">
        <v>80</v>
      </c>
      <c r="D20" s="107">
        <v>22377.07</v>
      </c>
      <c r="E20" s="107">
        <f t="shared" si="6"/>
        <v>20139.363000000001</v>
      </c>
      <c r="F20" s="107">
        <f t="shared" si="7"/>
        <v>24368.629230000002</v>
      </c>
      <c r="G20" s="111"/>
      <c r="H20" s="114">
        <v>0.3</v>
      </c>
      <c r="I20" s="115">
        <f t="shared" si="2"/>
        <v>31679.217999000004</v>
      </c>
      <c r="J20" s="114">
        <f>1-I20/O20</f>
        <v>0.19310346235421427</v>
      </c>
      <c r="K20" s="114">
        <f t="shared" si="4"/>
        <v>2.0756493462775971E-2</v>
      </c>
      <c r="L20" s="116"/>
      <c r="M20" s="114">
        <f>1-N20/O20</f>
        <v>0.17600011410939786</v>
      </c>
      <c r="N20" s="115">
        <f t="shared" si="8"/>
        <v>32350.705199999997</v>
      </c>
      <c r="O20" s="120">
        <v>39260.57</v>
      </c>
      <c r="P20" s="46"/>
      <c r="Q20" s="8">
        <v>26736.12</v>
      </c>
    </row>
    <row r="21" spans="1:19" ht="13.5" hidden="1" thickTop="1" x14ac:dyDescent="0.2">
      <c r="P21" s="46"/>
    </row>
    <row r="23" spans="1:19" x14ac:dyDescent="0.2">
      <c r="C23" s="123" t="s">
        <v>83</v>
      </c>
      <c r="D23" s="124"/>
      <c r="E23" s="124"/>
      <c r="F23" s="124"/>
    </row>
    <row r="24" spans="1:19" x14ac:dyDescent="0.2">
      <c r="C24" s="123" t="s">
        <v>9</v>
      </c>
      <c r="D24" s="125" t="s">
        <v>81</v>
      </c>
      <c r="E24" s="125" t="s">
        <v>62</v>
      </c>
      <c r="F24" s="125" t="s">
        <v>82</v>
      </c>
    </row>
    <row r="25" spans="1:19" ht="6.75" customHeight="1" x14ac:dyDescent="0.2"/>
    <row r="26" spans="1:19" x14ac:dyDescent="0.2">
      <c r="C26" s="118" t="s">
        <v>58</v>
      </c>
      <c r="D26" s="121">
        <f>+O14</f>
        <v>35350</v>
      </c>
      <c r="E26" s="113">
        <f>+J14</f>
        <v>0.22035219405940598</v>
      </c>
      <c r="F26" s="121">
        <f>(D26-(D26*E26))</f>
        <v>27560.549939999997</v>
      </c>
    </row>
    <row r="27" spans="1:19" x14ac:dyDescent="0.2">
      <c r="C27" s="118" t="s">
        <v>58</v>
      </c>
      <c r="D27" s="121">
        <f>+O15</f>
        <v>35350</v>
      </c>
      <c r="E27" s="113">
        <f>+J15</f>
        <v>0.22035219405940598</v>
      </c>
      <c r="F27" s="121">
        <f t="shared" ref="F27:F32" si="9">(D27-(D27*E27))</f>
        <v>27560.549939999997</v>
      </c>
    </row>
    <row r="28" spans="1:19" x14ac:dyDescent="0.2">
      <c r="C28" s="118" t="s">
        <v>59</v>
      </c>
      <c r="D28" s="121">
        <f>+O16</f>
        <v>35350</v>
      </c>
      <c r="E28" s="113">
        <f>+J16</f>
        <v>0.22035219405940598</v>
      </c>
      <c r="F28" s="121">
        <f t="shared" si="9"/>
        <v>27560.549939999997</v>
      </c>
    </row>
    <row r="29" spans="1:19" ht="13.5" thickBot="1" x14ac:dyDescent="0.25">
      <c r="C29" s="119" t="s">
        <v>60</v>
      </c>
      <c r="D29" s="121">
        <f>+O17</f>
        <v>35350</v>
      </c>
      <c r="E29" s="113">
        <f>+J17</f>
        <v>0.22035219405940598</v>
      </c>
      <c r="F29" s="121">
        <f t="shared" si="9"/>
        <v>27560.549939999997</v>
      </c>
    </row>
    <row r="30" spans="1:19" ht="13.5" thickTop="1" x14ac:dyDescent="0.2">
      <c r="C30" s="118" t="s">
        <v>78</v>
      </c>
      <c r="D30" s="121">
        <f>+O18</f>
        <v>39260.57</v>
      </c>
      <c r="E30" s="113">
        <f>+J18</f>
        <v>0.19310346235421427</v>
      </c>
      <c r="F30" s="121">
        <f t="shared" si="9"/>
        <v>31679.217999000008</v>
      </c>
    </row>
    <row r="31" spans="1:19" x14ac:dyDescent="0.2">
      <c r="C31" s="118" t="s">
        <v>79</v>
      </c>
      <c r="D31" s="121">
        <f>+O19</f>
        <v>39260.57</v>
      </c>
      <c r="E31" s="113">
        <f>+J19</f>
        <v>0.19310346235421427</v>
      </c>
      <c r="F31" s="121">
        <f t="shared" si="9"/>
        <v>31679.217999000008</v>
      </c>
    </row>
    <row r="32" spans="1:19" ht="13.5" thickBot="1" x14ac:dyDescent="0.25">
      <c r="C32" s="119" t="s">
        <v>80</v>
      </c>
      <c r="D32" s="121">
        <f>+O20</f>
        <v>39260.57</v>
      </c>
      <c r="E32" s="113">
        <f>+J20</f>
        <v>0.19310346235421427</v>
      </c>
      <c r="F32" s="121">
        <f t="shared" si="9"/>
        <v>31679.217999000008</v>
      </c>
    </row>
    <row r="33" ht="13.5" thickTop="1" x14ac:dyDescent="0.2"/>
  </sheetData>
  <mergeCells count="1">
    <mergeCell ref="D2:F2"/>
  </mergeCells>
  <pageMargins left="0.7" right="0.7" top="0.75" bottom="0.75" header="0.3" footer="0.3"/>
  <pageSetup paperSize="9" scale="150" orientation="landscape" r:id="rId1"/>
  <headerFooter>
    <oddFooter>&amp;C&amp;1#&amp;"Calibri"&amp;8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37F04A13DEB34CB36A63C6FFDCC047" ma:contentTypeVersion="10" ma:contentTypeDescription="Crear nuevo documento." ma:contentTypeScope="" ma:versionID="270d36906462d748fb8593fec874214a">
  <xsd:schema xmlns:xsd="http://www.w3.org/2001/XMLSchema" xmlns:xs="http://www.w3.org/2001/XMLSchema" xmlns:p="http://schemas.microsoft.com/office/2006/metadata/properties" xmlns:ns3="608f07cd-52cf-4250-81de-ee437831cda4" targetNamespace="http://schemas.microsoft.com/office/2006/metadata/properties" ma:root="true" ma:fieldsID="2b7b62bd5b154b162d0b558bcbcd8699" ns3:_="">
    <xsd:import namespace="608f07cd-52cf-4250-81de-ee437831cd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f07cd-52cf-4250-81de-ee437831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E06002-7F1D-42C6-B013-348880C4CEC6}">
  <ds:schemaRefs>
    <ds:schemaRef ds:uri="608f07cd-52cf-4250-81de-ee437831cda4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E39ECFE-01E0-42E8-A873-DF5748AE4B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FA70C8-4978-48C2-8E09-6EB105D83A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f07cd-52cf-4250-81de-ee437831cd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Rofina</vt:lpstr>
      <vt:lpstr>Rofina Agujas</vt:lpstr>
      <vt:lpstr>Rofina Agujas (2)</vt:lpstr>
      <vt:lpstr>'Rofina Agujas'!Área_de_impresión</vt:lpstr>
      <vt:lpstr>'Rofina Agujas (2)'!Área_de_impresión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Carbonella, Paola {DCFC~Buenos Aires}</dc:creator>
  <cp:lastModifiedBy>PC</cp:lastModifiedBy>
  <cp:lastPrinted>2025-01-02T14:33:45Z</cp:lastPrinted>
  <dcterms:created xsi:type="dcterms:W3CDTF">2024-12-19T21:12:06Z</dcterms:created>
  <dcterms:modified xsi:type="dcterms:W3CDTF">2025-01-02T14:33:50Z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0x010100A637F04A13DEB34CB36A63C6FFDCC047</vt:lpwstr>
  </property>
</Properties>
</file>